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ep.si\Dokumenti\Razvoj_in_graditev_UP\Objekti v gradnji\RTP Izola\DZR\DZR - gradbena dela\"/>
    </mc:Choice>
  </mc:AlternateContent>
  <bookViews>
    <workbookView xWindow="28680" yWindow="-210" windowWidth="29040" windowHeight="15840" tabRatio="805" activeTab="18"/>
  </bookViews>
  <sheets>
    <sheet name="Prva stran" sheetId="47" r:id="rId1"/>
    <sheet name="Rekapitulacija" sheetId="82" r:id="rId2"/>
    <sheet name="Splošna določila" sheetId="107" r:id="rId3"/>
    <sheet name="1" sheetId="86" r:id="rId4"/>
    <sheet name="2.1" sheetId="110" r:id="rId5"/>
    <sheet name="2.2" sheetId="96" r:id="rId6"/>
    <sheet name="2.3" sheetId="89" r:id="rId7"/>
    <sheet name="2.4" sheetId="91" r:id="rId8"/>
    <sheet name="2.5" sheetId="92" r:id="rId9"/>
    <sheet name="2.6" sheetId="98" r:id="rId10"/>
    <sheet name="2.7" sheetId="93" r:id="rId11"/>
    <sheet name="2.8" sheetId="94" r:id="rId12"/>
    <sheet name="2.9" sheetId="109" r:id="rId13"/>
    <sheet name="3.1" sheetId="83" r:id="rId14"/>
    <sheet name="3.2" sheetId="85" r:id="rId15"/>
    <sheet name="4" sheetId="97" r:id="rId16"/>
    <sheet name="5.1" sheetId="102" r:id="rId17"/>
    <sheet name="5.2" sheetId="103" r:id="rId18"/>
    <sheet name="6" sheetId="100" r:id="rId19"/>
  </sheets>
  <definedNames>
    <definedName name="_xlnm.Print_Area" localSheetId="3">'1'!$A$1:$F$121</definedName>
    <definedName name="_xlnm.Print_Area" localSheetId="4">'2.1'!$A$1:$F$11</definedName>
    <definedName name="_xlnm.Print_Area" localSheetId="5">'2.2'!$A$1:$F$52</definedName>
    <definedName name="_xlnm.Print_Area" localSheetId="6">'2.3'!$A$1:$F$50</definedName>
    <definedName name="_xlnm.Print_Area" localSheetId="7">'2.4'!$A$1:$F$28</definedName>
    <definedName name="_xlnm.Print_Area" localSheetId="8">'2.5'!$A$1:$F$24</definedName>
    <definedName name="_xlnm.Print_Area" localSheetId="9">'2.6'!$A$1:$F$30</definedName>
    <definedName name="_xlnm.Print_Area" localSheetId="10">'2.7'!$A$1:$F$10</definedName>
    <definedName name="_xlnm.Print_Area" localSheetId="11">'2.8'!$A$1:$F$22</definedName>
    <definedName name="_xlnm.Print_Area" localSheetId="12">'2.9'!$A$1:$F$24</definedName>
    <definedName name="_xlnm.Print_Area" localSheetId="13">'3.1'!$A$1:$F$128</definedName>
    <definedName name="_xlnm.Print_Area" localSheetId="14">'3.2'!$A$1:$F$181</definedName>
    <definedName name="_xlnm.Print_Area" localSheetId="15">'4'!$A$1:$F$209</definedName>
    <definedName name="_xlnm.Print_Area" localSheetId="16">'5.1'!$A$1:$F$63</definedName>
    <definedName name="_xlnm.Print_Area" localSheetId="17">'5.2'!$A$1:$F$20</definedName>
    <definedName name="_xlnm.Print_Area" localSheetId="18">'6'!$A$1:$F$60</definedName>
    <definedName name="_xlnm.Print_Area" localSheetId="0">'Prva stran'!$A$1:$N$16</definedName>
    <definedName name="_xlnm.Print_Area" localSheetId="1">Rekapitulacija!$A$1:$O$27</definedName>
    <definedName name="_xlnm.Print_Area" localSheetId="2">'Splošna določila'!$A$1:$A$16</definedName>
    <definedName name="_xlnm.Print_Titles" localSheetId="3">'1'!$1:$4</definedName>
    <definedName name="_xlnm.Print_Titles" localSheetId="4">'2.1'!$1:$4</definedName>
    <definedName name="_xlnm.Print_Titles" localSheetId="5">'2.2'!$1:$4</definedName>
    <definedName name="_xlnm.Print_Titles" localSheetId="6">'2.3'!$1:$4</definedName>
    <definedName name="_xlnm.Print_Titles" localSheetId="7">'2.4'!$1:$4</definedName>
    <definedName name="_xlnm.Print_Titles" localSheetId="8">'2.5'!$1:$4</definedName>
    <definedName name="_xlnm.Print_Titles" localSheetId="9">'2.6'!$1:$4</definedName>
    <definedName name="_xlnm.Print_Titles" localSheetId="10">'2.7'!$1:$4</definedName>
    <definedName name="_xlnm.Print_Titles" localSheetId="11">'2.8'!$1:$4</definedName>
    <definedName name="_xlnm.Print_Titles" localSheetId="12">'2.9'!$1:$4</definedName>
    <definedName name="_xlnm.Print_Titles" localSheetId="13">'3.1'!$1:$4</definedName>
    <definedName name="_xlnm.Print_Titles" localSheetId="14">'3.2'!$1:$4</definedName>
    <definedName name="_xlnm.Print_Titles" localSheetId="15">'4'!$1:$4</definedName>
    <definedName name="_xlnm.Print_Titles" localSheetId="16">'5.1'!$1:$4</definedName>
    <definedName name="_xlnm.Print_Titles" localSheetId="17">'5.2'!$1:$3</definedName>
    <definedName name="_xlnm.Print_Titles" localSheetId="18">'6'!$1:$4</definedName>
    <definedName name="_xlnm.Print_Titles" localSheetId="2">'Splošna določila'!$1:$3</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7" i="97" l="1"/>
  <c r="D191" i="97"/>
  <c r="F191" i="97" s="1"/>
  <c r="I191" i="97" s="1"/>
  <c r="D177" i="97"/>
  <c r="D170" i="97"/>
  <c r="F170" i="97" s="1"/>
  <c r="I170" i="97" s="1"/>
  <c r="D163" i="97"/>
  <c r="F163" i="97" s="1"/>
  <c r="I163" i="97" s="1"/>
  <c r="D155" i="97"/>
  <c r="F155" i="97" s="1"/>
  <c r="I155" i="97" s="1"/>
  <c r="D148" i="97"/>
  <c r="F148" i="97" s="1"/>
  <c r="I148" i="97" s="1"/>
  <c r="H191" i="97"/>
  <c r="H197" i="97"/>
  <c r="F197" i="97"/>
  <c r="I197" i="97" s="1"/>
  <c r="H184" i="97"/>
  <c r="D184" i="97"/>
  <c r="F184" i="97" s="1"/>
  <c r="I184" i="97" s="1"/>
  <c r="H177" i="97"/>
  <c r="F177" i="97"/>
  <c r="I177" i="97" s="1"/>
  <c r="H170" i="97"/>
  <c r="H163" i="97"/>
  <c r="H155" i="97"/>
  <c r="H148" i="97"/>
  <c r="D141" i="97"/>
  <c r="F141" i="97" s="1"/>
  <c r="I141" i="97" s="1"/>
  <c r="H141" i="97"/>
  <c r="F122" i="97"/>
  <c r="F104" i="97"/>
  <c r="F87" i="97"/>
  <c r="F70" i="97"/>
  <c r="F54" i="97"/>
  <c r="F89" i="83" l="1"/>
  <c r="F88" i="83"/>
  <c r="F83" i="83"/>
  <c r="F84" i="83"/>
  <c r="F85" i="83"/>
  <c r="F86" i="83"/>
  <c r="F82" i="83"/>
  <c r="D165" i="97"/>
  <c r="D172" i="97"/>
  <c r="D134" i="97"/>
  <c r="F134" i="97" s="1"/>
  <c r="D10" i="109"/>
  <c r="F10" i="109"/>
  <c r="D10" i="94"/>
  <c r="F10" i="94"/>
  <c r="D15" i="98"/>
  <c r="F15" i="98" s="1"/>
  <c r="D10" i="92"/>
  <c r="F10" i="92" s="1"/>
  <c r="D13" i="91"/>
  <c r="F13" i="91"/>
  <c r="F22" i="89"/>
  <c r="D26" i="86" l="1"/>
  <c r="F26" i="86"/>
  <c r="D23" i="98"/>
  <c r="D30" i="83" l="1"/>
  <c r="F99" i="97" l="1"/>
  <c r="F80" i="83" l="1"/>
  <c r="F79" i="83"/>
  <c r="F78" i="83"/>
  <c r="D60" i="83"/>
  <c r="D60" i="97"/>
  <c r="D44" i="97"/>
  <c r="F44" i="97" s="1"/>
  <c r="F45" i="97"/>
  <c r="D29" i="97"/>
  <c r="F49" i="89" l="1"/>
  <c r="F48" i="89"/>
  <c r="F47" i="89"/>
  <c r="F45" i="89"/>
  <c r="F44" i="89"/>
  <c r="F43" i="89"/>
  <c r="F42" i="89"/>
  <c r="F41" i="89"/>
  <c r="F40" i="89"/>
  <c r="F39" i="89"/>
  <c r="F37" i="89"/>
  <c r="F36" i="89"/>
  <c r="F35" i="89"/>
  <c r="F33" i="89"/>
  <c r="F32" i="89"/>
  <c r="F31" i="89"/>
  <c r="F29" i="89"/>
  <c r="F28" i="89"/>
  <c r="F27" i="89"/>
  <c r="F26" i="89"/>
  <c r="F25" i="89"/>
  <c r="F24" i="89"/>
  <c r="F23" i="89"/>
  <c r="F21" i="89"/>
  <c r="F20" i="89"/>
  <c r="F19" i="89"/>
  <c r="F17" i="89"/>
  <c r="F16" i="89"/>
  <c r="F14" i="89"/>
  <c r="F13" i="89"/>
  <c r="F12" i="89"/>
  <c r="F11" i="89"/>
  <c r="F9" i="89"/>
  <c r="F8" i="89"/>
  <c r="F7" i="89"/>
  <c r="D46" i="96"/>
  <c r="F46" i="96" s="1"/>
  <c r="D102" i="97"/>
  <c r="D101" i="97"/>
  <c r="D100" i="97"/>
  <c r="D98" i="97"/>
  <c r="D97" i="97"/>
  <c r="D96" i="97"/>
  <c r="D95" i="97"/>
  <c r="D93" i="97"/>
  <c r="D94" i="97" s="1"/>
  <c r="D92" i="97"/>
  <c r="D91" i="97"/>
  <c r="F50" i="89" l="1"/>
  <c r="D13" i="96"/>
  <c r="B9" i="82"/>
  <c r="C9" i="82"/>
  <c r="D42" i="96"/>
  <c r="F42" i="96" s="1"/>
  <c r="F43" i="96"/>
  <c r="D44" i="96"/>
  <c r="F44" i="96" s="1"/>
  <c r="F48" i="96"/>
  <c r="F49" i="96"/>
  <c r="F25" i="86"/>
  <c r="D22" i="86"/>
  <c r="D45" i="96" l="1"/>
  <c r="F45" i="96" s="1"/>
  <c r="F50" i="96" s="1"/>
  <c r="D23" i="86"/>
  <c r="F96" i="83"/>
  <c r="F205" i="97"/>
  <c r="D188" i="97"/>
  <c r="F188" i="97" s="1"/>
  <c r="F83" i="86"/>
  <c r="D20" i="92"/>
  <c r="F20" i="92" s="1"/>
  <c r="F10" i="110"/>
  <c r="F44" i="83"/>
  <c r="F170" i="85"/>
  <c r="F43" i="83"/>
  <c r="F82" i="85"/>
  <c r="B22" i="82"/>
  <c r="B21" i="82"/>
  <c r="B20" i="82"/>
  <c r="B19" i="82"/>
  <c r="B18" i="82"/>
  <c r="B17" i="82"/>
  <c r="B16" i="82"/>
  <c r="B15" i="82"/>
  <c r="B14" i="82"/>
  <c r="B13" i="82"/>
  <c r="B12" i="82"/>
  <c r="B11" i="82"/>
  <c r="B10" i="82"/>
  <c r="C8" i="82"/>
  <c r="B8" i="82"/>
  <c r="F9" i="110"/>
  <c r="F8" i="110"/>
  <c r="F7" i="110"/>
  <c r="F23" i="83"/>
  <c r="F24" i="86"/>
  <c r="F23" i="86"/>
  <c r="F22" i="86"/>
  <c r="D16" i="86"/>
  <c r="F16" i="86"/>
  <c r="D15" i="86"/>
  <c r="F15" i="86" s="1"/>
  <c r="F13" i="86"/>
  <c r="F12" i="86"/>
  <c r="F11" i="86"/>
  <c r="B7" i="82"/>
  <c r="F53" i="102"/>
  <c r="F26" i="98"/>
  <c r="D26" i="91"/>
  <c r="D23" i="91"/>
  <c r="D22" i="91"/>
  <c r="D20" i="91"/>
  <c r="D19" i="91"/>
  <c r="D18" i="91"/>
  <c r="F18" i="91" s="1"/>
  <c r="D16" i="91"/>
  <c r="D15" i="91"/>
  <c r="D10" i="91"/>
  <c r="D9" i="91"/>
  <c r="D8" i="91"/>
  <c r="D36" i="85"/>
  <c r="F36" i="85"/>
  <c r="F37" i="85"/>
  <c r="F39" i="85"/>
  <c r="F38" i="85"/>
  <c r="D22" i="85"/>
  <c r="F22" i="85"/>
  <c r="F21" i="85"/>
  <c r="D19" i="85"/>
  <c r="F19" i="85"/>
  <c r="F18" i="85"/>
  <c r="F41" i="85"/>
  <c r="F40" i="85"/>
  <c r="D111" i="97"/>
  <c r="D110" i="97"/>
  <c r="F110" i="97" s="1"/>
  <c r="D15" i="97"/>
  <c r="F15" i="97" s="1"/>
  <c r="I15" i="97" s="1"/>
  <c r="D14" i="97"/>
  <c r="F14" i="97" s="1"/>
  <c r="I14" i="97" s="1"/>
  <c r="D13" i="97"/>
  <c r="D9" i="93"/>
  <c r="F9" i="93" s="1"/>
  <c r="F35" i="85"/>
  <c r="F33" i="85"/>
  <c r="F29" i="85"/>
  <c r="F31" i="85"/>
  <c r="F25" i="85"/>
  <c r="F26" i="85"/>
  <c r="F27" i="85"/>
  <c r="F163" i="85"/>
  <c r="F165" i="85"/>
  <c r="F164" i="85"/>
  <c r="F16" i="85"/>
  <c r="F125" i="83"/>
  <c r="F95" i="83"/>
  <c r="F94" i="83"/>
  <c r="F101" i="85"/>
  <c r="F92" i="83"/>
  <c r="D91" i="83"/>
  <c r="F91" i="83" s="1"/>
  <c r="D51" i="83"/>
  <c r="F51" i="83" s="1"/>
  <c r="F40" i="83"/>
  <c r="D33" i="83"/>
  <c r="F33" i="83" s="1"/>
  <c r="F23" i="109"/>
  <c r="F21" i="109"/>
  <c r="F19" i="109"/>
  <c r="D28" i="96"/>
  <c r="D29" i="96" s="1"/>
  <c r="F29" i="96" s="1"/>
  <c r="D20" i="96"/>
  <c r="D19" i="96" s="1"/>
  <c r="F19" i="96" s="1"/>
  <c r="F13" i="96"/>
  <c r="D11" i="96"/>
  <c r="D17" i="96" s="1"/>
  <c r="F17" i="96" s="1"/>
  <c r="D18" i="98"/>
  <c r="F18" i="98" s="1"/>
  <c r="D17" i="98"/>
  <c r="D15" i="92"/>
  <c r="D14" i="92"/>
  <c r="F14" i="92" s="1"/>
  <c r="D13" i="92"/>
  <c r="D12" i="92"/>
  <c r="D9" i="92"/>
  <c r="D8" i="92"/>
  <c r="F8" i="92" s="1"/>
  <c r="F18" i="92"/>
  <c r="F121" i="83"/>
  <c r="D201" i="97"/>
  <c r="F201" i="97" s="1"/>
  <c r="D200" i="97"/>
  <c r="F200" i="97" s="1"/>
  <c r="D198" i="97"/>
  <c r="F198" i="97" s="1"/>
  <c r="C16" i="82"/>
  <c r="C13" i="82"/>
  <c r="F113" i="97"/>
  <c r="D118" i="97"/>
  <c r="F118" i="97" s="1"/>
  <c r="I118" i="97" s="1"/>
  <c r="H120" i="97"/>
  <c r="F120" i="97"/>
  <c r="I120" i="97" s="1"/>
  <c r="H119" i="97"/>
  <c r="F119" i="97"/>
  <c r="I119" i="97" s="1"/>
  <c r="H118" i="97"/>
  <c r="H117" i="97"/>
  <c r="F117" i="97"/>
  <c r="I117" i="97" s="1"/>
  <c r="H116" i="97"/>
  <c r="F116" i="97"/>
  <c r="I116" i="97" s="1"/>
  <c r="F115" i="97"/>
  <c r="F114" i="97"/>
  <c r="F109" i="97"/>
  <c r="F108" i="97"/>
  <c r="F121" i="97"/>
  <c r="F123" i="97"/>
  <c r="F106" i="83"/>
  <c r="F101" i="86"/>
  <c r="F59" i="100"/>
  <c r="F85" i="86"/>
  <c r="F86" i="86"/>
  <c r="F51" i="100"/>
  <c r="F50" i="100"/>
  <c r="F49" i="100"/>
  <c r="F48" i="100"/>
  <c r="F47" i="100"/>
  <c r="F46" i="100"/>
  <c r="F41" i="100"/>
  <c r="F40" i="100"/>
  <c r="F39" i="100"/>
  <c r="F38" i="100"/>
  <c r="F37" i="100"/>
  <c r="F36" i="100"/>
  <c r="F35" i="100"/>
  <c r="F34" i="100"/>
  <c r="I10" i="82"/>
  <c r="F172" i="97"/>
  <c r="D192" i="97"/>
  <c r="F192" i="97" s="1"/>
  <c r="D193" i="97"/>
  <c r="F193" i="97" s="1"/>
  <c r="D194" i="97"/>
  <c r="F194" i="97" s="1"/>
  <c r="D180" i="97"/>
  <c r="D185" i="97"/>
  <c r="F185" i="97" s="1"/>
  <c r="D178" i="97"/>
  <c r="F178" i="97" s="1"/>
  <c r="D187" i="97"/>
  <c r="F187" i="97" s="1"/>
  <c r="D186" i="97"/>
  <c r="F186" i="97" s="1"/>
  <c r="D174" i="97"/>
  <c r="F174" i="97" s="1"/>
  <c r="D171" i="97"/>
  <c r="F171" i="97" s="1"/>
  <c r="D167" i="97"/>
  <c r="F167" i="97" s="1"/>
  <c r="F165" i="97"/>
  <c r="D164" i="97"/>
  <c r="F164" i="97" s="1"/>
  <c r="D158" i="97"/>
  <c r="F158" i="97" s="1"/>
  <c r="D156" i="97"/>
  <c r="F156" i="97" s="1"/>
  <c r="D150" i="97"/>
  <c r="F150" i="97" s="1"/>
  <c r="D152" i="97"/>
  <c r="F152" i="97" s="1"/>
  <c r="D149" i="97"/>
  <c r="F149" i="97" s="1"/>
  <c r="D142" i="97"/>
  <c r="F142" i="97" s="1"/>
  <c r="D144" i="97"/>
  <c r="D145" i="97" s="1"/>
  <c r="F145" i="97" s="1"/>
  <c r="D143" i="97"/>
  <c r="F143" i="97" s="1"/>
  <c r="I125" i="97" s="1"/>
  <c r="D135" i="97"/>
  <c r="F135" i="97" s="1"/>
  <c r="D136" i="97"/>
  <c r="F136" i="97" s="1"/>
  <c r="D137" i="97"/>
  <c r="D138" i="97" s="1"/>
  <c r="F138" i="97" s="1"/>
  <c r="D19" i="103"/>
  <c r="F19" i="103"/>
  <c r="D52" i="102"/>
  <c r="F52" i="102"/>
  <c r="D51" i="102"/>
  <c r="D37" i="96"/>
  <c r="F37" i="96" s="1"/>
  <c r="D60" i="102"/>
  <c r="F60" i="102" s="1"/>
  <c r="D59" i="102"/>
  <c r="F59" i="102"/>
  <c r="F58" i="102"/>
  <c r="F169" i="85"/>
  <c r="D17" i="103"/>
  <c r="F17" i="103"/>
  <c r="D15" i="103"/>
  <c r="F15" i="103" s="1"/>
  <c r="D13" i="103"/>
  <c r="F13" i="103"/>
  <c r="D11" i="103"/>
  <c r="F11" i="103"/>
  <c r="D9" i="103"/>
  <c r="F9" i="103"/>
  <c r="D24" i="102"/>
  <c r="D25" i="102" s="1"/>
  <c r="F25" i="102" s="1"/>
  <c r="D23" i="102"/>
  <c r="D76" i="97"/>
  <c r="F76" i="97" s="1"/>
  <c r="F60" i="97"/>
  <c r="D29" i="83"/>
  <c r="F29" i="83" s="1"/>
  <c r="D28" i="83"/>
  <c r="F28" i="83" s="1"/>
  <c r="F119" i="83"/>
  <c r="F117" i="83"/>
  <c r="F123" i="83"/>
  <c r="F122" i="83"/>
  <c r="F118" i="83"/>
  <c r="F32" i="83"/>
  <c r="F154" i="85"/>
  <c r="F142" i="85"/>
  <c r="D38" i="96"/>
  <c r="F38" i="96" s="1"/>
  <c r="F36" i="96"/>
  <c r="F159" i="85"/>
  <c r="F168" i="85"/>
  <c r="F124" i="85"/>
  <c r="D145" i="85"/>
  <c r="F102" i="85"/>
  <c r="F104" i="85"/>
  <c r="F62" i="85"/>
  <c r="F92" i="85"/>
  <c r="F90" i="85"/>
  <c r="F61" i="85"/>
  <c r="F78" i="85"/>
  <c r="F77" i="85"/>
  <c r="F76" i="85"/>
  <c r="F75" i="85"/>
  <c r="F89" i="85"/>
  <c r="F88" i="85"/>
  <c r="F60" i="85"/>
  <c r="F64" i="85"/>
  <c r="F63" i="85"/>
  <c r="F59" i="85"/>
  <c r="F69" i="85"/>
  <c r="F68" i="85"/>
  <c r="F102" i="83"/>
  <c r="F70" i="83"/>
  <c r="F71" i="83"/>
  <c r="F68" i="83"/>
  <c r="F67" i="83"/>
  <c r="F54" i="83"/>
  <c r="F42" i="83"/>
  <c r="F37" i="83"/>
  <c r="D34" i="83"/>
  <c r="F34" i="83" s="1"/>
  <c r="D35" i="83"/>
  <c r="F35" i="83" s="1"/>
  <c r="F36" i="102"/>
  <c r="F51" i="102"/>
  <c r="F54" i="102" s="1"/>
  <c r="F38" i="102"/>
  <c r="F37" i="102"/>
  <c r="D13" i="102"/>
  <c r="D26" i="102"/>
  <c r="D12" i="102"/>
  <c r="F12" i="102" s="1"/>
  <c r="D11" i="102"/>
  <c r="D17" i="102"/>
  <c r="F17" i="102"/>
  <c r="D16" i="102"/>
  <c r="F16" i="102"/>
  <c r="F30" i="102"/>
  <c r="F29" i="102"/>
  <c r="D18" i="102"/>
  <c r="F18" i="102" s="1"/>
  <c r="F23" i="92"/>
  <c r="F13" i="92"/>
  <c r="F16" i="91"/>
  <c r="F15" i="91"/>
  <c r="F13" i="109"/>
  <c r="F12" i="109"/>
  <c r="F12" i="92"/>
  <c r="F17" i="98"/>
  <c r="D12" i="94"/>
  <c r="F12" i="94" s="1"/>
  <c r="D13" i="94"/>
  <c r="F13" i="94"/>
  <c r="F29" i="98"/>
  <c r="D24" i="98"/>
  <c r="F24" i="98" s="1"/>
  <c r="D14" i="98"/>
  <c r="F14" i="98" s="1"/>
  <c r="C14" i="82"/>
  <c r="F46" i="86"/>
  <c r="F47" i="86"/>
  <c r="F84" i="86"/>
  <c r="F82" i="86"/>
  <c r="F81" i="86"/>
  <c r="F80" i="86"/>
  <c r="F78" i="86"/>
  <c r="F73" i="86"/>
  <c r="F43" i="86"/>
  <c r="F42" i="86"/>
  <c r="F41" i="86"/>
  <c r="F40" i="86"/>
  <c r="F77" i="86"/>
  <c r="F76" i="86"/>
  <c r="F75" i="86"/>
  <c r="F74" i="86"/>
  <c r="F68" i="86"/>
  <c r="F70" i="86"/>
  <c r="F69" i="86"/>
  <c r="F72" i="86"/>
  <c r="F71" i="86"/>
  <c r="F64" i="86"/>
  <c r="F63" i="86"/>
  <c r="F61" i="86"/>
  <c r="F60" i="86"/>
  <c r="F54" i="86"/>
  <c r="F53" i="86"/>
  <c r="F51" i="86"/>
  <c r="F50" i="86"/>
  <c r="F67" i="86"/>
  <c r="F58" i="86"/>
  <c r="F66" i="86"/>
  <c r="F65" i="86"/>
  <c r="F57" i="86"/>
  <c r="F45" i="86"/>
  <c r="F34" i="86"/>
  <c r="F99" i="86"/>
  <c r="F118" i="86"/>
  <c r="F117" i="86"/>
  <c r="F111" i="86"/>
  <c r="F112" i="86"/>
  <c r="F110" i="86"/>
  <c r="F109" i="86"/>
  <c r="F108" i="86"/>
  <c r="F105" i="86"/>
  <c r="F95" i="86"/>
  <c r="F94" i="86"/>
  <c r="F35" i="86"/>
  <c r="F36" i="86"/>
  <c r="F37" i="86"/>
  <c r="F38" i="86"/>
  <c r="F39" i="86"/>
  <c r="F44" i="86"/>
  <c r="F48" i="86"/>
  <c r="F62" i="97"/>
  <c r="F95" i="97"/>
  <c r="F77" i="97"/>
  <c r="F61" i="97"/>
  <c r="F30" i="97"/>
  <c r="C22" i="82"/>
  <c r="C21" i="82"/>
  <c r="C20" i="82"/>
  <c r="C19" i="82"/>
  <c r="C18" i="82"/>
  <c r="C17" i="82"/>
  <c r="D159" i="97"/>
  <c r="F159" i="97" s="1"/>
  <c r="F17" i="91"/>
  <c r="F12" i="91"/>
  <c r="F9" i="92"/>
  <c r="F14" i="94"/>
  <c r="F9" i="94"/>
  <c r="F14" i="109"/>
  <c r="F9" i="109"/>
  <c r="F12" i="98"/>
  <c r="D93" i="86"/>
  <c r="F93" i="86" s="1"/>
  <c r="F124" i="83"/>
  <c r="F121" i="85"/>
  <c r="F18" i="109"/>
  <c r="F17" i="109"/>
  <c r="F16" i="109"/>
  <c r="F15" i="109"/>
  <c r="F8" i="109"/>
  <c r="C10" i="82"/>
  <c r="D14" i="96"/>
  <c r="F96" i="97"/>
  <c r="H103" i="97"/>
  <c r="F103" i="97"/>
  <c r="I103" i="97" s="1"/>
  <c r="H102" i="97"/>
  <c r="F102" i="97"/>
  <c r="I102" i="97" s="1"/>
  <c r="H101" i="97"/>
  <c r="F101" i="97"/>
  <c r="I101" i="97" s="1"/>
  <c r="H100" i="97"/>
  <c r="F100" i="97"/>
  <c r="I100" i="97" s="1"/>
  <c r="H98" i="97"/>
  <c r="F98" i="97"/>
  <c r="I98" i="97" s="1"/>
  <c r="H97" i="97"/>
  <c r="F97" i="97"/>
  <c r="I97" i="97" s="1"/>
  <c r="F93" i="97"/>
  <c r="F92" i="97"/>
  <c r="F91" i="97"/>
  <c r="F94" i="97"/>
  <c r="F88" i="97"/>
  <c r="F58" i="100"/>
  <c r="F57" i="100"/>
  <c r="F56" i="100"/>
  <c r="F67" i="85"/>
  <c r="F178" i="85"/>
  <c r="F75" i="97"/>
  <c r="F78" i="97"/>
  <c r="F79" i="97"/>
  <c r="F29" i="97"/>
  <c r="F31" i="97"/>
  <c r="F28" i="97"/>
  <c r="F32" i="97"/>
  <c r="I32" i="97" s="1"/>
  <c r="H32" i="97"/>
  <c r="F33" i="97"/>
  <c r="I33" i="97" s="1"/>
  <c r="H33" i="97"/>
  <c r="F34" i="97"/>
  <c r="I34" i="97" s="1"/>
  <c r="H34" i="97"/>
  <c r="F35" i="97"/>
  <c r="I35" i="97" s="1"/>
  <c r="H35" i="97"/>
  <c r="F59" i="97"/>
  <c r="F43" i="97"/>
  <c r="C15" i="82"/>
  <c r="C12" i="82"/>
  <c r="C11" i="82"/>
  <c r="C7" i="82"/>
  <c r="F45" i="102"/>
  <c r="F43" i="102"/>
  <c r="F42" i="102"/>
  <c r="F35" i="102"/>
  <c r="F23" i="102"/>
  <c r="F24" i="102"/>
  <c r="F31" i="102" s="1"/>
  <c r="F28" i="102"/>
  <c r="F11" i="102"/>
  <c r="F19" i="102"/>
  <c r="F151" i="97"/>
  <c r="F177" i="85"/>
  <c r="F179" i="85" s="1"/>
  <c r="F74" i="85"/>
  <c r="F167" i="85"/>
  <c r="F153" i="85"/>
  <c r="F155" i="85" s="1"/>
  <c r="F152" i="85"/>
  <c r="F151" i="85"/>
  <c r="F150" i="85"/>
  <c r="F146" i="85"/>
  <c r="F145" i="85"/>
  <c r="F144" i="85"/>
  <c r="F134" i="85"/>
  <c r="F128" i="85"/>
  <c r="F138" i="85"/>
  <c r="F137" i="85"/>
  <c r="F136" i="85"/>
  <c r="F127" i="85"/>
  <c r="F126" i="85"/>
  <c r="F125" i="85"/>
  <c r="F123" i="85"/>
  <c r="F130" i="85"/>
  <c r="F133" i="85"/>
  <c r="F132" i="85"/>
  <c r="F131" i="85"/>
  <c r="F122" i="85"/>
  <c r="F115" i="85"/>
  <c r="F116" i="85"/>
  <c r="F114" i="85"/>
  <c r="F110" i="85"/>
  <c r="F111" i="85" s="1"/>
  <c r="F106" i="85"/>
  <c r="F105" i="85"/>
  <c r="F103" i="85"/>
  <c r="F100" i="85"/>
  <c r="F99" i="85"/>
  <c r="F98" i="85"/>
  <c r="F87" i="85"/>
  <c r="F86" i="85"/>
  <c r="F66" i="85"/>
  <c r="F58" i="85"/>
  <c r="F57" i="85"/>
  <c r="F56" i="85"/>
  <c r="F55" i="85"/>
  <c r="F54" i="85"/>
  <c r="F53" i="85"/>
  <c r="F23" i="85"/>
  <c r="F11" i="85"/>
  <c r="F10" i="85"/>
  <c r="F120" i="83"/>
  <c r="F116" i="83"/>
  <c r="F115" i="83"/>
  <c r="F104" i="83"/>
  <c r="F105" i="83"/>
  <c r="F108" i="83"/>
  <c r="F109" i="83"/>
  <c r="F110" i="83"/>
  <c r="F111" i="83"/>
  <c r="F103" i="83"/>
  <c r="F101" i="83"/>
  <c r="F100" i="83"/>
  <c r="F55" i="83"/>
  <c r="F58" i="83"/>
  <c r="F56" i="83"/>
  <c r="F57" i="83"/>
  <c r="F59" i="83"/>
  <c r="F60" i="83"/>
  <c r="F62" i="83"/>
  <c r="F63" i="83"/>
  <c r="F64" i="83"/>
  <c r="F72" i="83"/>
  <c r="F73" i="83"/>
  <c r="F90" i="83"/>
  <c r="F74" i="83"/>
  <c r="F75" i="83"/>
  <c r="F76" i="83"/>
  <c r="F52" i="83"/>
  <c r="F50" i="83"/>
  <c r="F65" i="83"/>
  <c r="F41" i="83"/>
  <c r="F39" i="83"/>
  <c r="F38" i="83"/>
  <c r="F36" i="83"/>
  <c r="F30" i="83"/>
  <c r="F22" i="83"/>
  <c r="F21" i="83"/>
  <c r="F20" i="83"/>
  <c r="F19" i="83"/>
  <c r="F18" i="83"/>
  <c r="F12" i="83"/>
  <c r="F13" i="83"/>
  <c r="F11" i="83"/>
  <c r="F28" i="98"/>
  <c r="F27" i="98"/>
  <c r="F25" i="98"/>
  <c r="F22" i="98"/>
  <c r="F21" i="98"/>
  <c r="F19" i="98"/>
  <c r="F13" i="98"/>
  <c r="F31" i="96"/>
  <c r="F30" i="96"/>
  <c r="F27" i="96"/>
  <c r="F26" i="96"/>
  <c r="F21" i="96"/>
  <c r="F15" i="94"/>
  <c r="F16" i="94"/>
  <c r="F17" i="94"/>
  <c r="F19" i="94"/>
  <c r="F20" i="94"/>
  <c r="F21" i="94"/>
  <c r="F8" i="94"/>
  <c r="F8" i="93"/>
  <c r="F15" i="92"/>
  <c r="F16" i="92"/>
  <c r="F17" i="92"/>
  <c r="F19" i="92"/>
  <c r="F21" i="92"/>
  <c r="F22" i="92"/>
  <c r="F27" i="91"/>
  <c r="F11" i="100"/>
  <c r="F12" i="100"/>
  <c r="F13" i="100"/>
  <c r="F14" i="100"/>
  <c r="F104" i="86"/>
  <c r="F106" i="86"/>
  <c r="F107" i="86"/>
  <c r="F114" i="86"/>
  <c r="F115" i="86"/>
  <c r="F116" i="86"/>
  <c r="F103" i="86"/>
  <c r="F102" i="86"/>
  <c r="F100" i="86"/>
  <c r="F91" i="86"/>
  <c r="F90" i="86"/>
  <c r="F33" i="86"/>
  <c r="F55" i="100"/>
  <c r="F45" i="100"/>
  <c r="F44" i="100"/>
  <c r="F17" i="100"/>
  <c r="F16" i="100"/>
  <c r="F15" i="100"/>
  <c r="F18" i="100"/>
  <c r="F31" i="100"/>
  <c r="F30" i="100"/>
  <c r="F29" i="100"/>
  <c r="F28" i="100"/>
  <c r="F27" i="100"/>
  <c r="F26" i="100"/>
  <c r="F25" i="100"/>
  <c r="F23" i="100"/>
  <c r="F22" i="100"/>
  <c r="F21" i="100"/>
  <c r="F44" i="102"/>
  <c r="F46" i="97"/>
  <c r="F34" i="102"/>
  <c r="F39" i="102" s="1"/>
  <c r="F26" i="102"/>
  <c r="F14" i="102"/>
  <c r="F27" i="102"/>
  <c r="F20" i="96"/>
  <c r="D18" i="94"/>
  <c r="F18" i="94"/>
  <c r="F13" i="102"/>
  <c r="F80" i="97"/>
  <c r="I80" i="97" s="1"/>
  <c r="H80" i="97"/>
  <c r="F161" i="85"/>
  <c r="F160" i="85"/>
  <c r="F107" i="83"/>
  <c r="D16" i="83"/>
  <c r="F16" i="83" s="1"/>
  <c r="D15" i="83"/>
  <c r="F15" i="83" s="1"/>
  <c r="F26" i="91"/>
  <c r="F25" i="91"/>
  <c r="F24" i="91"/>
  <c r="F23" i="91"/>
  <c r="F22" i="91"/>
  <c r="F19" i="91"/>
  <c r="F10" i="91"/>
  <c r="F9" i="91"/>
  <c r="F8" i="91"/>
  <c r="F92" i="86"/>
  <c r="D21" i="91"/>
  <c r="F21" i="91"/>
  <c r="F20" i="91"/>
  <c r="F20" i="97"/>
  <c r="F19" i="97"/>
  <c r="F16" i="97"/>
  <c r="F173" i="97"/>
  <c r="F166" i="97"/>
  <c r="D160" i="97"/>
  <c r="F160" i="97" s="1"/>
  <c r="H140" i="97"/>
  <c r="H142" i="97"/>
  <c r="H86" i="97"/>
  <c r="F86" i="97"/>
  <c r="I86" i="97" s="1"/>
  <c r="H85" i="97"/>
  <c r="F85" i="97"/>
  <c r="I85" i="97" s="1"/>
  <c r="H84" i="97"/>
  <c r="F84" i="97"/>
  <c r="I84" i="97" s="1"/>
  <c r="H83" i="97"/>
  <c r="F83" i="97"/>
  <c r="I83" i="97" s="1"/>
  <c r="H82" i="97"/>
  <c r="F82" i="97"/>
  <c r="I82" i="97" s="1"/>
  <c r="H81" i="97"/>
  <c r="F81" i="97"/>
  <c r="I81" i="97" s="1"/>
  <c r="F74" i="97"/>
  <c r="F73" i="97"/>
  <c r="H69" i="97"/>
  <c r="F69" i="97"/>
  <c r="I69" i="97" s="1"/>
  <c r="H68" i="97"/>
  <c r="F68" i="97"/>
  <c r="I68" i="97" s="1"/>
  <c r="H67" i="97"/>
  <c r="F67" i="97"/>
  <c r="I67" i="97" s="1"/>
  <c r="H66" i="97"/>
  <c r="F66" i="97"/>
  <c r="I66" i="97" s="1"/>
  <c r="H65" i="97"/>
  <c r="F65" i="97"/>
  <c r="I65" i="97" s="1"/>
  <c r="H64" i="97"/>
  <c r="F64" i="97"/>
  <c r="I64" i="97" s="1"/>
  <c r="H63" i="97"/>
  <c r="F63" i="97"/>
  <c r="I63" i="97" s="1"/>
  <c r="F58" i="97"/>
  <c r="F57" i="97"/>
  <c r="H53" i="97"/>
  <c r="F53" i="97"/>
  <c r="I53" i="97" s="1"/>
  <c r="H52" i="97"/>
  <c r="F52" i="97"/>
  <c r="I52" i="97" s="1"/>
  <c r="H51" i="97"/>
  <c r="F51" i="97"/>
  <c r="I51" i="97" s="1"/>
  <c r="H50" i="97"/>
  <c r="F50" i="97"/>
  <c r="I50" i="97" s="1"/>
  <c r="H49" i="97"/>
  <c r="F49" i="97"/>
  <c r="I49" i="97" s="1"/>
  <c r="H48" i="97"/>
  <c r="F48" i="97"/>
  <c r="I48" i="97" s="1"/>
  <c r="H47" i="97"/>
  <c r="F47" i="97"/>
  <c r="I47" i="97" s="1"/>
  <c r="F42" i="97"/>
  <c r="F41" i="97"/>
  <c r="F38" i="97"/>
  <c r="F206" i="97"/>
  <c r="I142" i="97" s="1"/>
  <c r="F204" i="97"/>
  <c r="I140" i="97" s="1"/>
  <c r="F27" i="97"/>
  <c r="F36" i="97"/>
  <c r="I36" i="97" s="1"/>
  <c r="F37" i="97"/>
  <c r="I37" i="97" s="1"/>
  <c r="F26" i="97"/>
  <c r="H127" i="97"/>
  <c r="H125" i="97"/>
  <c r="H37" i="97"/>
  <c r="H36" i="97"/>
  <c r="H16" i="97"/>
  <c r="H14" i="97"/>
  <c r="H15" i="97"/>
  <c r="F28" i="91" l="1"/>
  <c r="I11" i="82" s="1"/>
  <c r="F11" i="110"/>
  <c r="I8" i="82" s="1"/>
  <c r="F46" i="102"/>
  <c r="F12" i="85"/>
  <c r="F171" i="85"/>
  <c r="F117" i="85"/>
  <c r="F147" i="85"/>
  <c r="F42" i="85"/>
  <c r="F24" i="109"/>
  <c r="I16" i="82" s="1"/>
  <c r="F20" i="102"/>
  <c r="F63" i="102" s="1"/>
  <c r="I20" i="82" s="1"/>
  <c r="F107" i="85"/>
  <c r="F139" i="85"/>
  <c r="F93" i="85"/>
  <c r="F10" i="93"/>
  <c r="I14" i="82" s="1"/>
  <c r="F20" i="103"/>
  <c r="I21" i="82" s="1"/>
  <c r="F22" i="94"/>
  <c r="I15" i="82" s="1"/>
  <c r="F61" i="102"/>
  <c r="D18" i="96"/>
  <c r="F18" i="96" s="1"/>
  <c r="D12" i="96"/>
  <c r="F12" i="96" s="1"/>
  <c r="F27" i="86"/>
  <c r="F28" i="96"/>
  <c r="F24" i="92"/>
  <c r="I12" i="82" s="1"/>
  <c r="F60" i="100"/>
  <c r="I22" i="82" s="1"/>
  <c r="D181" i="97"/>
  <c r="F181" i="97" s="1"/>
  <c r="D179" i="97"/>
  <c r="F179" i="97" s="1"/>
  <c r="F17" i="86"/>
  <c r="F96" i="86"/>
  <c r="F87" i="86"/>
  <c r="F119" i="86"/>
  <c r="F23" i="98"/>
  <c r="F30" i="98" s="1"/>
  <c r="I13" i="82" s="1"/>
  <c r="F24" i="83"/>
  <c r="F126" i="83"/>
  <c r="F112" i="83"/>
  <c r="D31" i="83"/>
  <c r="F31" i="83" s="1"/>
  <c r="F45" i="83" s="1"/>
  <c r="F97" i="83"/>
  <c r="D17" i="97"/>
  <c r="F17" i="97" s="1"/>
  <c r="D157" i="97"/>
  <c r="F157" i="97" s="1"/>
  <c r="D199" i="97"/>
  <c r="F199" i="97" s="1"/>
  <c r="F180" i="97"/>
  <c r="D112" i="97"/>
  <c r="F112" i="97" s="1"/>
  <c r="F13" i="97"/>
  <c r="F144" i="97"/>
  <c r="I127" i="97" s="1"/>
  <c r="D18" i="97"/>
  <c r="F18" i="97" s="1"/>
  <c r="F111" i="97"/>
  <c r="F137" i="97"/>
  <c r="F39" i="96"/>
  <c r="F14" i="96"/>
  <c r="F11" i="96"/>
  <c r="F32" i="96"/>
  <c r="D16" i="96"/>
  <c r="F16" i="96" s="1"/>
  <c r="F181" i="85" l="1"/>
  <c r="I18" i="82" s="1"/>
  <c r="F121" i="86"/>
  <c r="I7" i="82" s="1"/>
  <c r="F22" i="96"/>
  <c r="F52" i="96" s="1"/>
  <c r="I9" i="82" s="1"/>
  <c r="F207" i="97"/>
  <c r="F128" i="83"/>
  <c r="I17" i="82" s="1"/>
  <c r="F124" i="97"/>
  <c r="F21" i="97"/>
  <c r="F209" i="97" l="1"/>
  <c r="I19" i="82" s="1"/>
  <c r="I23" i="82" s="1"/>
</calcChain>
</file>

<file path=xl/sharedStrings.xml><?xml version="1.0" encoding="utf-8"?>
<sst xmlns="http://schemas.openxmlformats.org/spreadsheetml/2006/main" count="2117" uniqueCount="1201">
  <si>
    <t>EUR</t>
  </si>
  <si>
    <t>PONUDBENI PREDRAČUN</t>
  </si>
  <si>
    <t>REKAPITULACIJA</t>
  </si>
  <si>
    <t>kos</t>
  </si>
  <si>
    <t>- Ponudnik naj izpolnjuje samo stolpec "CENA NA ENOTO (EUR)"</t>
  </si>
  <si>
    <t>- Ponudnik mora izpolniti vse pozicije v stolpcu "CENA NA ENOTO (EUR)"</t>
  </si>
  <si>
    <t>OPOMBA:</t>
  </si>
  <si>
    <t>Poz.</t>
  </si>
  <si>
    <t>Enota</t>
  </si>
  <si>
    <t>Količina</t>
  </si>
  <si>
    <t>Cena na enoto (€)</t>
  </si>
  <si>
    <t>Vrednost (€)</t>
  </si>
  <si>
    <t>Opis opreme ali storitve</t>
  </si>
  <si>
    <t>3.1</t>
  </si>
  <si>
    <t>GRADBENA DELA</t>
  </si>
  <si>
    <t>3.1.1</t>
  </si>
  <si>
    <t>ZEMELJSKA DELA</t>
  </si>
  <si>
    <t>3.1.1.1</t>
  </si>
  <si>
    <t>m3</t>
  </si>
  <si>
    <t>3.1.1.2</t>
  </si>
  <si>
    <t>3.1.1.3</t>
  </si>
  <si>
    <t>3.1.1.5</t>
  </si>
  <si>
    <t>Odvoz izkopanega materiala na:</t>
  </si>
  <si>
    <t>3.1.1.7</t>
  </si>
  <si>
    <t>m2</t>
  </si>
  <si>
    <t>Meritve zbitosti temeljnih tal s togo obremenilno ploščo (švicarska metoda) in izdelava poročila.</t>
  </si>
  <si>
    <t>kpl</t>
  </si>
  <si>
    <t>SKUPAJ ZEMELJSKA DELA:</t>
  </si>
  <si>
    <t>3.1.2</t>
  </si>
  <si>
    <t>BETONSKA DELA</t>
  </si>
  <si>
    <t>3.1.2.1</t>
  </si>
  <si>
    <t>kg</t>
  </si>
  <si>
    <t>3.1.2.2</t>
  </si>
  <si>
    <t>3.1.2.3</t>
  </si>
  <si>
    <t>3.1.2.4</t>
  </si>
  <si>
    <t>3.1.2.5</t>
  </si>
  <si>
    <t>3.1.2.9</t>
  </si>
  <si>
    <t>3.1.2.10</t>
  </si>
  <si>
    <t>3.1.2.12</t>
  </si>
  <si>
    <t>SKUPAJ BETONSKA DELA:</t>
  </si>
  <si>
    <t>3.1.3</t>
  </si>
  <si>
    <t>ZIDARSKA DELA</t>
  </si>
  <si>
    <t>3.1.3.1</t>
  </si>
  <si>
    <t>Zidanje opečnih sten v podaljšani malti 1:3:9. Zidovi iz:</t>
  </si>
  <si>
    <t>3.1.3.2</t>
  </si>
  <si>
    <t>3.1.3.3</t>
  </si>
  <si>
    <t>3.1.3.4</t>
  </si>
  <si>
    <t>3.1.3.6</t>
  </si>
  <si>
    <t>m</t>
  </si>
  <si>
    <t>3.1.3.8</t>
  </si>
  <si>
    <t>3.1.3.10</t>
  </si>
  <si>
    <t>3.1.3.11</t>
  </si>
  <si>
    <t>3.1.3.14</t>
  </si>
  <si>
    <t>Gradbena pomoč pri vgraditvi podbojev vrat kompletno z vsemi pomožnimi deli in materialom.</t>
  </si>
  <si>
    <t>3.1.3.15</t>
  </si>
  <si>
    <t>3.1.3.16</t>
  </si>
  <si>
    <t>3.1.3.19</t>
  </si>
  <si>
    <t>3.1.3.20</t>
  </si>
  <si>
    <t>ur</t>
  </si>
  <si>
    <t>3.1.3.21</t>
  </si>
  <si>
    <t>3.1.3.22</t>
  </si>
  <si>
    <t>3.1.3.23</t>
  </si>
  <si>
    <t>SKUPAJ ZIDARSKA DELA:</t>
  </si>
  <si>
    <t>3.1.4</t>
  </si>
  <si>
    <t>TESARSKA DELA</t>
  </si>
  <si>
    <t>3.1.4.1</t>
  </si>
  <si>
    <t>3.1.4.3</t>
  </si>
  <si>
    <t>3.1.4.7</t>
  </si>
  <si>
    <t>3.1.4.8</t>
  </si>
  <si>
    <t>3.1.4.9</t>
  </si>
  <si>
    <t>3.1.4.10</t>
  </si>
  <si>
    <t>SKUPAJ TESARSKA DELA:</t>
  </si>
  <si>
    <t>3.1.5</t>
  </si>
  <si>
    <t>FASADERSKA DELA - GRADBENI DEL</t>
  </si>
  <si>
    <t>3.1.5.2</t>
  </si>
  <si>
    <t>3.1.5.3</t>
  </si>
  <si>
    <t>SKUPAJ FASADERSKA DELA - GRADBENI DEL:</t>
  </si>
  <si>
    <t>3.2</t>
  </si>
  <si>
    <t>3.2.1</t>
  </si>
  <si>
    <t>KROVSKA DELA</t>
  </si>
  <si>
    <t>SKUPAJ KROVSKA DELA:</t>
  </si>
  <si>
    <t>3.2.2</t>
  </si>
  <si>
    <t>KLEPARSKA DELA</t>
  </si>
  <si>
    <t>3.2.2.1</t>
  </si>
  <si>
    <t>SKUPAJ KLEPARSKA DELA:</t>
  </si>
  <si>
    <t>3.2.3</t>
  </si>
  <si>
    <t>OKNA</t>
  </si>
  <si>
    <t>VRATA</t>
  </si>
  <si>
    <t>3.2.3.7</t>
  </si>
  <si>
    <t>3.2.3.8</t>
  </si>
  <si>
    <t>3.2.3.9</t>
  </si>
  <si>
    <t>3.2.3.10</t>
  </si>
  <si>
    <t>3.2.3.11</t>
  </si>
  <si>
    <t>3.2.4</t>
  </si>
  <si>
    <t>KLJUČAVNIČARSKA DELA</t>
  </si>
  <si>
    <t>3.2.4.2</t>
  </si>
  <si>
    <t>3.2.4.4</t>
  </si>
  <si>
    <t>SKUPAJ KLJUČAVNIČARSKA DELA:</t>
  </si>
  <si>
    <t>3.2.5</t>
  </si>
  <si>
    <t>SPUŠČENI STROPOVI</t>
  </si>
  <si>
    <t>3.2.5.1</t>
  </si>
  <si>
    <t>SKUPAJ SPUŠČENI STROPOVI:</t>
  </si>
  <si>
    <t>3.2.6</t>
  </si>
  <si>
    <t>KAMNOSEŠKA DELA</t>
  </si>
  <si>
    <t>3.2.6.1</t>
  </si>
  <si>
    <t>3.2.6.2</t>
  </si>
  <si>
    <t>3.2.6.3</t>
  </si>
  <si>
    <t>SKUPAJ KAMNOSEŠKA DELA:</t>
  </si>
  <si>
    <t>3.2.7</t>
  </si>
  <si>
    <t>KERAMIČARSKA DELA</t>
  </si>
  <si>
    <t>3.2.7.1</t>
  </si>
  <si>
    <t>3.2.7.2</t>
  </si>
  <si>
    <t>~ obloga tal</t>
  </si>
  <si>
    <t>~ dobava in vgrajevanje inox zaokrožnice stena-tla, stena-stena</t>
  </si>
  <si>
    <t xml:space="preserve">~ nizko-stenska obroba ob stopnicah </t>
  </si>
  <si>
    <t>SKUPAJ KERAMIČARSKA DELA:</t>
  </si>
  <si>
    <t>3.2.8</t>
  </si>
  <si>
    <t>SLIKARSKO - PLESKARSKA DELA</t>
  </si>
  <si>
    <t>3.2.8.1</t>
  </si>
  <si>
    <t>3.2.8.2</t>
  </si>
  <si>
    <t>3.2.8.3</t>
  </si>
  <si>
    <t>SKUPAJ SLIKARSKO - PLESKARSKA DELA:</t>
  </si>
  <si>
    <t>3.2.9</t>
  </si>
  <si>
    <t>TLAKARSKA DELA</t>
  </si>
  <si>
    <t>3.2.9.1</t>
  </si>
  <si>
    <t>3.2.9.2</t>
  </si>
  <si>
    <t>SKUPAJ TLAKARSKA DELA:</t>
  </si>
  <si>
    <t>MIZARSKA DELA</t>
  </si>
  <si>
    <t>3.2.10.1</t>
  </si>
  <si>
    <t>3.2.10.2</t>
  </si>
  <si>
    <t>SKUPAJ MIZARSKA DELA:</t>
  </si>
  <si>
    <t>RUŠITVENA DELA</t>
  </si>
  <si>
    <t>OGRAJA</t>
  </si>
  <si>
    <t>1.3.1</t>
  </si>
  <si>
    <t>SKUPAJ OGRAJA:</t>
  </si>
  <si>
    <t>OSTALO</t>
  </si>
  <si>
    <t>Rušenje cestnih robnikov 15/25 cm v betonskem temelju.</t>
  </si>
  <si>
    <t>Razna rušenja in prilagoditve:</t>
  </si>
  <si>
    <t>SKUPAJ OSTALO:</t>
  </si>
  <si>
    <t>SKUPAJ RUŠITVENA DELA:</t>
  </si>
  <si>
    <t>2.1.1</t>
  </si>
  <si>
    <t>2.1.2</t>
  </si>
  <si>
    <t>2.1.3</t>
  </si>
  <si>
    <t>2.2</t>
  </si>
  <si>
    <t>2.2.1</t>
  </si>
  <si>
    <t>2.2.2</t>
  </si>
  <si>
    <t>Planiranje in profiliranje površine platoja: pod travnatimi površinami.</t>
  </si>
  <si>
    <t>2.2.3</t>
  </si>
  <si>
    <t>2.2.4</t>
  </si>
  <si>
    <t>Geotehnični nadzor v času izvajanja zemeljskih del na platoju.</t>
  </si>
  <si>
    <t>2.4</t>
  </si>
  <si>
    <t>2.5</t>
  </si>
  <si>
    <t>2.6</t>
  </si>
  <si>
    <t>2.7</t>
  </si>
  <si>
    <t>2.7.1</t>
  </si>
  <si>
    <t>2.7.2</t>
  </si>
  <si>
    <t>Zasip kabelske povezave zunanje razsvetljave z izbranim materialom od izkopa z nabijanjem v slojih po 20 cm, material je deponiran ob robu izkopa, oziroma ga je potrebno pripeljati iz gradbiščne deponije.</t>
  </si>
  <si>
    <t>SKUPAJ ZUNANJA RAZSVETLJAVA:</t>
  </si>
  <si>
    <t>2.8</t>
  </si>
  <si>
    <t>2.8.1</t>
  </si>
  <si>
    <t>2.8.2</t>
  </si>
  <si>
    <t>Planiranje dna izkopa s točnostjo +-3 cm.</t>
  </si>
  <si>
    <t>2.9</t>
  </si>
  <si>
    <t>OZEMLJITVE</t>
  </si>
  <si>
    <t>2.9.1</t>
  </si>
  <si>
    <t>2.9.2</t>
  </si>
  <si>
    <t>SKUPAJ OZEMLJITVE:</t>
  </si>
  <si>
    <t>~ armatura S500B; količina je ocenjena; obračun po arm. načrtih</t>
  </si>
  <si>
    <t>Vsa izkopna dela in transporti izkopnih materialov se obračunajo po prostornini zemljine v raščenem stanju. Vsa nasipna dela se obračunajo po prostornini zemljine v vgrajenem stanju. Za izvedbo temeljenja je potrebno zagotoviti suho gradbeno jamo, po potrebi tudi črpanje vode iz gradbene jame in zaščito brežin izkopa pred erozijo zaradi atmosferskih vplivov.</t>
  </si>
  <si>
    <t>4.1</t>
  </si>
  <si>
    <t>4.1.1</t>
  </si>
  <si>
    <t>4.1.2</t>
  </si>
  <si>
    <t>4.1.3</t>
  </si>
  <si>
    <t>4.1.4</t>
  </si>
  <si>
    <t>4.1.5</t>
  </si>
  <si>
    <t>4.1.6</t>
  </si>
  <si>
    <t>4.1.7</t>
  </si>
  <si>
    <t>4.2</t>
  </si>
  <si>
    <t>KABELSKI JAŠKI</t>
  </si>
  <si>
    <t>4.2.1</t>
  </si>
  <si>
    <t>4.2.2</t>
  </si>
  <si>
    <t>SKUPAJ KABELSKI JAŠKI:</t>
  </si>
  <si>
    <t>4.3</t>
  </si>
  <si>
    <t>CEVNI KABELSKI RAZVODI</t>
  </si>
  <si>
    <t>Izbrane cevi in način polaganja upoštevati v cenah!</t>
  </si>
  <si>
    <t>4.3.1</t>
  </si>
  <si>
    <t>4.3.2</t>
  </si>
  <si>
    <t>4.3.3</t>
  </si>
  <si>
    <t>4.3.4</t>
  </si>
  <si>
    <t>4.3.5</t>
  </si>
  <si>
    <t>4.3.6</t>
  </si>
  <si>
    <t>SKUPAJ CEVNI KABELSKI RAZVODI:</t>
  </si>
  <si>
    <t>POŽARNA VRATA</t>
  </si>
  <si>
    <t>4.</t>
  </si>
  <si>
    <t>Izkop jarkov in gradbenih jam za kompletne kabelske povezave z odlaganjem izkopanega materiala na stran oz. z nakladanjem na prevozno sredstvo in odvoz na gradbiščno deponijo. Upoštevati naklon brežin 1:1 oziroma varovanje izkopanih jarkov, delo med ovirami in navodila geomehanika.</t>
  </si>
  <si>
    <t>~ armatura S 500 B, premera do fi 12 mm</t>
  </si>
  <si>
    <t>~ armatura S 500 B, premera nad fi 12 mm</t>
  </si>
  <si>
    <t>~ Izdelava, montaža, demontaža in čiščenje opaža ravnih armiranobetonskih plošč, višina podpiranja do 3,0 m. Izdelava s prenosom materiala do mesta vgradnje, opaženjem, čiščenjem lesa in vsemi pomožnimi deli. Opaž plošče nad jaškom in opaž odprtin v plošči za vstopne odprtine.</t>
  </si>
  <si>
    <t xml:space="preserve">~ Dvojni kanalski pokrov in okvir 600 mm x 1300 mm (podolgovati), litoželezni, nodularna izvedba (ductile), nosilnost 400 kN, po standardu SIST EN 124-2-2015 in po detajlu dobavitelja. Dvojni okvir vsebuje snemljivo prečko za širok dostop v revizijsko odprtino ter integrirane kotnike pri tečajih, ki varujejo neželen padec pokrova v jašek pri odpiranju in zapiranju. </t>
  </si>
  <si>
    <t>4.2.3</t>
  </si>
  <si>
    <t>4.2.4</t>
  </si>
  <si>
    <t>4.2.5</t>
  </si>
  <si>
    <t>~ Jeklena lestev dim. 200 cm x 50 cm iz okroglih mat inox, nastopne palice iz profilov fi 30 mm, okvir iz kvadratnih profilov 40/40 mm, privijačena v AB steno, vključno z vsem pomožnim materialom.</t>
  </si>
  <si>
    <t>~ Jeklena lestev dim. 100 cm x 50 cm iz okroglih mat inox, nastopne palice iz profilov fi 30 mm, okvir iz kvadratnih profilov 40/40 mm, privijačena v AB steno, vključno z vsem pomožnim materialom.</t>
  </si>
  <si>
    <t xml:space="preserve">~ ozemljitvena vrv Cu 95 mm² </t>
  </si>
  <si>
    <t>Demontaža betonskih plohov ograje dim. 200 x 25 x 5 cm.</t>
  </si>
  <si>
    <t>~ obbetoniranje spoja temelj droga za razsvetljavo in cevi, povezavo izvesti s posebnimi reducirnimi kosi za prehod kablov na temelj</t>
  </si>
  <si>
    <t>~ sidrna plošča INOX 300 x 300 x 15 mm, s sidri</t>
  </si>
  <si>
    <t xml:space="preserve">Odstranitev betonskih površin skupaj s podložnim betonom v skupni deb. do 30 cm. </t>
  </si>
  <si>
    <t>Vsa izkopna dela in transporti izkopnih materialov se obračunajo po prostornini zemljine v raščenem stanju. Vsa nasipna dela se obračunajo po prostornini zemljine v vgrajenem stanju.
Za izvedbo temeljenja je potrebno zagotoviti suho in varovano gradbeno jamo.</t>
  </si>
  <si>
    <t xml:space="preserve">SKUPAJ OPORNI ZID: </t>
  </si>
  <si>
    <t>Varovanje in izvedba križanj novih kabelskih blokov z obstoječimi  komunalnimi vodi, ki potekajo nad kabelskim blokom in do 50 cm pod kabelskimi bloki. Izvedba križanj po navodilu projektanta posameznega komunalnega voda in ugotovitvi dejanskega stanja na licu mesta, z upoštevanjem odmikov in potrebnih prilagoditev trase na mestih križanj. Obračun po dejanskih količinah. Ocena.</t>
  </si>
  <si>
    <t>Razna nepredvidena dela in rušenja za prehod kabelskih cevi v obstoječi objekt. Obračun po dejanskih količinah. Ocena.
KV delavec</t>
  </si>
  <si>
    <t xml:space="preserve">Dodatek za varjenje armature (cca. 30% stikov) zaradi ozemljitve. Količina je ocenjena. </t>
  </si>
  <si>
    <t>~ dodatek za varjenje armature zaradi ozemljitev (cca. 30%)</t>
  </si>
  <si>
    <t>NOTRANJA OPREMA</t>
  </si>
  <si>
    <t>Dobava in vgradnja tipskih preklad:</t>
  </si>
  <si>
    <t>Izdelava, dobava in montaža notranja jeklene stopniščne ograje. Kompletno z vsem spojnim in pritrdilnim materialom. Obračun po dejanski teži.</t>
  </si>
  <si>
    <t>~ obloga sten do stropa v lepilo na pripravljeno podlago. dim. npr. 25 x 60 cm. Sanitarije.</t>
  </si>
  <si>
    <t>~ dobava in vgrajevanje pravokotnih inox vogalnikov</t>
  </si>
  <si>
    <t>1.1</t>
  </si>
  <si>
    <t>1.1.1</t>
  </si>
  <si>
    <t>Dobava in montaža tipskega jeklenega droga za zastave višine do 7,0 m  z ustrezno protikorozijsko zaščito in z vsem pritrdilnim materialom ter z opremo za dviganje zastav.</t>
  </si>
  <si>
    <t>TEMELJI IN DROGOVI ZA ZASTAVE</t>
  </si>
  <si>
    <t xml:space="preserve">ASFALTIRANE POVRŠINE </t>
  </si>
  <si>
    <t>KANALIZACIJA, ODVODNJAVANJE IN DRENAŽA</t>
  </si>
  <si>
    <t>JEKLENE KONSTRUKCIJE</t>
  </si>
  <si>
    <t>Izdelki katerih merske enota je kg, se obračunajo po dejanski teži.</t>
  </si>
  <si>
    <t>Vsi jekleni podstavki morajo biti prilagojeni za dvostransko ozemljitev (priključna ušesa)</t>
  </si>
  <si>
    <t>1.2.1</t>
  </si>
  <si>
    <t>1.3</t>
  </si>
  <si>
    <t>1.3.2</t>
  </si>
  <si>
    <t>~ stojalo za dežnike, višina 610 mm (npr. Kaiser+Kraft, št. artikla 507527 49)</t>
  </si>
  <si>
    <t>~  predpražnik, širina: 1200 mm, dolžina:1500 mm, barva: siva (npr. Kaiser+Kraft, št. artikla 940338 49)</t>
  </si>
  <si>
    <t>~ omara s krilnimi vrati in z oknom,  dim. ŠxGxV 1000x400x2000 mm (npr. Garant, št. artikla 594110 2000)</t>
  </si>
  <si>
    <t>~ stenski obešalnik, dim. ŠxV 950x190 mm, 6 vrhnjih in 12 posameznih kljukic iz tehnopolimera, profil iz jeklene cevi, praškasto lakiran v aluminijasto srebrni barvi (npr. Kaiser+Kraft, št. artikla 615825 49)</t>
  </si>
  <si>
    <t>~ omarica z umivalnikom dim. ŠxGxV 80x46x185 cm, omarica z vrati, keramični umivalnik, ogledalo z osvetlitvijo, poličko in vtičnico. (npr. Nord LENA 80) in armatura za umivalnik z zgornjim delom sifona (npr. Armal, Art. 58-3910-090, Ident. 516263)</t>
  </si>
  <si>
    <t>Vsa spodnja oprema je npr. od proizvajalca Tork:</t>
  </si>
  <si>
    <t>~ podajalnik brisač, zloženk (Tork)</t>
  </si>
  <si>
    <t>~ podajalnik toaletnega papirja (Tork, T6)</t>
  </si>
  <si>
    <t>~ milnik 0,5 L, bel, plastičen (Tork, Elevation, S2)</t>
  </si>
  <si>
    <t>~ WC metlica, prostostoječa (Tork ali usklajeno z ostalo opremo (kot npr. koš za odpadke KOIN 8033))</t>
  </si>
  <si>
    <t>~ koš za odpadke s pokrovom 14l, iz nerjavečega jekla, in-12l x out-14l (npr. KOIN, št. artikla 8033)</t>
  </si>
  <si>
    <t>~ osvežilec prostorov, avtomatski (Tork) z dodatnim sprejem</t>
  </si>
  <si>
    <t xml:space="preserve">~ ogledalo s poličko, ogledalo širine 50 cm (npr. Kolpa-san Viva, ogledalo OGV 50, s polico) </t>
  </si>
  <si>
    <t>~ stol, vrtljiv, z naslonjalom, moder (npr. Kaiser+Kraft, št. artikla 505 618-FP) in kolesa za mehko podlago (dvojni pod)</t>
  </si>
  <si>
    <t>~ zložljiva lestev s stopnicami, vzpenjanje z ene strani, z odlagalno posodo, za lažjo uporabo   (npr. Kaiser+Kraft, št. artikla  920327 49)</t>
  </si>
  <si>
    <t>OZNAKE PROSTOROV</t>
  </si>
  <si>
    <t>Slikanje notranjih ometanih in betonskih površin z disperzijsko barvo ter pripravo podlage (impregniranje strojnih apneno cementnih ometov sten, popolna izravnava s kitanjem in brušenjem, izdelava prednamaza z emulzijo ter trikrat slikanje). Okenske špalete.</t>
  </si>
  <si>
    <t>1.3.3</t>
  </si>
  <si>
    <t>1.3.4</t>
  </si>
  <si>
    <t>1.3.5</t>
  </si>
  <si>
    <t>1.3.6</t>
  </si>
  <si>
    <t>1.3.7</t>
  </si>
  <si>
    <t>1.3.8</t>
  </si>
  <si>
    <t>2.3</t>
  </si>
  <si>
    <t>SKUPAJ KANALIZACIJA, ODVODNJAVANJE IN DRENAŽA:</t>
  </si>
  <si>
    <t>2.5.1</t>
  </si>
  <si>
    <t>2.5.2</t>
  </si>
  <si>
    <t>2.5.3</t>
  </si>
  <si>
    <t>2.5.4</t>
  </si>
  <si>
    <t>2.5.5</t>
  </si>
  <si>
    <t>2.5.6</t>
  </si>
  <si>
    <t>2.6.1</t>
  </si>
  <si>
    <t>2.6.2</t>
  </si>
  <si>
    <t>2.6.3</t>
  </si>
  <si>
    <t>2.6.4</t>
  </si>
  <si>
    <t>SKUPAJ TEMELJI IN DROGOVI ZA ZASTAVE:</t>
  </si>
  <si>
    <t>3.1.1.4</t>
  </si>
  <si>
    <t>3.1.1.6</t>
  </si>
  <si>
    <t>3.1.1.8</t>
  </si>
  <si>
    <t>3.1.2.6</t>
  </si>
  <si>
    <t>3.1.2.7</t>
  </si>
  <si>
    <t>3.1.2.11</t>
  </si>
  <si>
    <t>3.1.3.7</t>
  </si>
  <si>
    <t>3.1.3.9</t>
  </si>
  <si>
    <t>3.1.3.12</t>
  </si>
  <si>
    <t>3.1.3.13</t>
  </si>
  <si>
    <t>3.1.3.17</t>
  </si>
  <si>
    <t>3.1.3.18</t>
  </si>
  <si>
    <t>3.1.4.2</t>
  </si>
  <si>
    <t>3.1.4.4</t>
  </si>
  <si>
    <t>3.1.4.6</t>
  </si>
  <si>
    <t>3.1.4.11</t>
  </si>
  <si>
    <t>3.1.5.1</t>
  </si>
  <si>
    <t>SKUPAJ GRADBENA DELA:</t>
  </si>
  <si>
    <t>3.2.1.1</t>
  </si>
  <si>
    <t>3.2.1.2</t>
  </si>
  <si>
    <t>3.2.3.1</t>
  </si>
  <si>
    <t>3.2.3.2</t>
  </si>
  <si>
    <t>3.2.3.3</t>
  </si>
  <si>
    <t>3.2.3.4</t>
  </si>
  <si>
    <t>3.2.3.5</t>
  </si>
  <si>
    <t>3.2.3.6</t>
  </si>
  <si>
    <t>3.2.3.12</t>
  </si>
  <si>
    <t>3.2.4.1</t>
  </si>
  <si>
    <t>3.2.4.3</t>
  </si>
  <si>
    <t>3.2.9.3</t>
  </si>
  <si>
    <t>3.2.9.4</t>
  </si>
  <si>
    <t>3.2.10</t>
  </si>
  <si>
    <t>3.2.10.3</t>
  </si>
  <si>
    <t>3.2.10.4</t>
  </si>
  <si>
    <t>3.2.11</t>
  </si>
  <si>
    <t>3.2.11.1</t>
  </si>
  <si>
    <t>4.3.7</t>
  </si>
  <si>
    <t>4.3.8</t>
  </si>
  <si>
    <t>SKUPAJ ZUNANJE KABELSKE POVEZAVE:</t>
  </si>
  <si>
    <t>5.1.1</t>
  </si>
  <si>
    <t>5.1.2</t>
  </si>
  <si>
    <t>5.1.3</t>
  </si>
  <si>
    <t>5.1.1.1</t>
  </si>
  <si>
    <t>5.1.1.2</t>
  </si>
  <si>
    <t>5.1.1.3</t>
  </si>
  <si>
    <t>5.1.1.5</t>
  </si>
  <si>
    <t>5.1.1.6</t>
  </si>
  <si>
    <t>5.1.2.1</t>
  </si>
  <si>
    <t>5.1.2.3</t>
  </si>
  <si>
    <t>5.1.2.4</t>
  </si>
  <si>
    <t>5.1.2.5</t>
  </si>
  <si>
    <t>5.1.2.6</t>
  </si>
  <si>
    <t>5.1.2.7</t>
  </si>
  <si>
    <t>5.1.3.1</t>
  </si>
  <si>
    <t>5.1.3.2</t>
  </si>
  <si>
    <t>5.2.1</t>
  </si>
  <si>
    <t>5.2.2</t>
  </si>
  <si>
    <t>5.2.3</t>
  </si>
  <si>
    <t>5.2.4</t>
  </si>
  <si>
    <t>5.2.5</t>
  </si>
  <si>
    <t>5.2.6</t>
  </si>
  <si>
    <t>6.1.1</t>
  </si>
  <si>
    <t>6.1.2</t>
  </si>
  <si>
    <t>6.1.3</t>
  </si>
  <si>
    <t>6.1.4</t>
  </si>
  <si>
    <t>6.1.5</t>
  </si>
  <si>
    <t>SKUPAJ NOTRANJA OPREMA:</t>
  </si>
  <si>
    <t>3.1.5.4</t>
  </si>
  <si>
    <t>5.1</t>
  </si>
  <si>
    <t>5.2</t>
  </si>
  <si>
    <t>ZUNANJE KABELSKE POVEZAVE</t>
  </si>
  <si>
    <t>ZUNANJA RAZSVETLJAVA</t>
  </si>
  <si>
    <t>Zasipanje jarkov za ozemljitve z materialom od izkopa z nabijanjem v plasteh po 20 cm do prirodne zbitosti v ilovnato posteljico.</t>
  </si>
  <si>
    <t>Dobava in polaganje geotekstila s sledečimi lastnostmi: natezna trdnost (vzd.) [EN ISO 10319] : 15 kN/m, natezna trdnost (preč.) [EN ISO 10319] : 15 kN/m, odpornost na prebod (CBR-test) [EN ISO 12236] : 2350 N, vodoprepustnost skozi ravnino (Δh = 50 mm) [EN ISO 11058] : 90 l/m²s  (npr. kot TenCate Polyfelt TS 50). Polaganje geotekstila:  širina 4 m ali 8 m, prekrivanje 20 %.</t>
  </si>
  <si>
    <t>~ v terenu IV. ktg, globine do 2 m</t>
  </si>
  <si>
    <t>~ v terenu IV. ktg, globine nad 2 m</t>
  </si>
  <si>
    <t xml:space="preserve">Povzetek iz geološkega poročila (ponudnik naj se podrobno seznani):
Področje gradnje je ravninsko, teren IV. ktg. </t>
  </si>
  <si>
    <t>~ Strojni izkop z odlaganjem izkopanega materiala na stran oziroma nakladanjem na prevozna sredstva in odvoz na gradbiščno deponijo. Upoštevati naklon brežin 1:1, oziroma varovanje izkopane jame in ostala navodila geomehanika:
~ v terenu IV. ktg, globine do 2 m</t>
  </si>
  <si>
    <t>Vsa izkopna dela in transporti izkopnih materialov se obračunajo po prostornini zemljine v raščenem stanju. Vsa nasipna dela se obračunajo po prostornini zemljine v vgrajenem stanju.
Za izvedbo temeljenja je potrebno zagotoviti suho in varovano gradbeno jamo. 
Pri izkopnih delih se predvidi začasna zaščita izkopnih brežin - izvedba v začasnem naklonu 1:1 (45°), izkopom v kampadah oz. zaščita z berlinsko steno skladno z Geološko - geotehničnim poročilom, št. DN 3-5-2018.</t>
  </si>
  <si>
    <t>~ podajalnik WC sednih oblog, bel (Tork, V1)</t>
  </si>
  <si>
    <t>Strojni Izkop jarka za kabelsko povezavo zunanje razsvetljave z odlaganjem izkopanega materiala na stran, oziroma nakladanjem na prevozna sredstva in odvoz na gradbiščno deponijo. Upoštevati naklon brežin 1:1, oziroma varovanje izkopanih jarkov in ostala navodila geomehanika:
~ v terenu IV. ktg, globine do 2 m</t>
  </si>
  <si>
    <t>~ vrata velikosti do 2 m2</t>
  </si>
  <si>
    <t>~ vrata velikosti 2-4 m2</t>
  </si>
  <si>
    <t>~ sistem mavčnih plošč d= 205 mm (npr. Knauf Insulation W115) obloga iz vodoodpornih impregnacijskih plošč, 2 x 12,5 mm plošča na vsaki strani (skupaj 4 sloji), EI 90 min, dvojna podkonstrukcija - dvoslojna obloga. Stena pritrjena samo v tla - izdelati ojačitve.</t>
  </si>
  <si>
    <t>SKUPAJ JEKLENE KONSTRUKCIJE:</t>
  </si>
  <si>
    <t>SKUPAJ OBRTNIŠKA DELA:</t>
  </si>
  <si>
    <t>Vse mere pred izvedbo oken kontrolirati na objektu in izvedbo prilagoditi dejanskemu stanju!</t>
  </si>
  <si>
    <t>Vse mere pred izvedbo vrat kontrolirati na objektu in izvedbo prilagoditi dejanskemu stanju!</t>
  </si>
  <si>
    <t>4.3.10</t>
  </si>
  <si>
    <t>SKUPAJ CESTA IN OSTALE POVRŠINE:</t>
  </si>
  <si>
    <t xml:space="preserve">
</t>
  </si>
  <si>
    <t>1.3.9</t>
  </si>
  <si>
    <t>1.3.10</t>
  </si>
  <si>
    <t>Humusiranje z odstranjenim humusom, z dovozom iz začasne deponije in razstiranjem v debelini 20-30 cm.</t>
  </si>
  <si>
    <t>~ ves potreben glavni, pomožni, nerjaveči pritrdilni in vezni material
~ izdelavo vseh potrebnih zaključkov
~ vsa potrebna pomožna sredstva za vgrajevanje na objektu kot so lestve, odri in podobno
~ terminsko usklajevanje del z ostalimi izvajalci na objektu
~ popravilo eventualno povzročene škode ostalim izvajalcem na gradbišču
~ čiščenje prostorov in odvoz odpadnega materiala na stalno deponijo in plačilo takse
~ zaščita izdelkov pred poškodbami do predaje naročniku del
~ vsa dela in ukrepe po določilih zakona o varstvu pri delu</t>
  </si>
  <si>
    <t xml:space="preserve">Dobava in montaža tipskega jeklenega droga za ulično svetilko višine 4,0 m z ustrezno protikorozijsko zaščito  in z vsem pritrdilnim materialom. Vključno z dobavo in montažo LED svetilke moči 30 W (npr. US30LED), življenjska doba žarnice E40 je 50000 ur. </t>
  </si>
  <si>
    <t>~ zemeljska dela: odkop, zasip, nalaganje in odvoz na trajno deponijo</t>
  </si>
  <si>
    <t>~ opaž temeljev; opaženje in razopaženje, nad terenom vidni beton, vključno z namestitvijo trikotnih letev 15 mm za betonske opaže</t>
  </si>
  <si>
    <t>~ opaž točkovnega temelja; opaženje in razopaženje, nad terenom vidni beton, vključno z namestitvijo trikotnih letev 15 mm za betonske opaže</t>
  </si>
  <si>
    <t>Zaključno čiščenje celotnega objekta pred tehničnim pregledom.</t>
  </si>
  <si>
    <t>Kompletna doba tipskega temelja za kontrolo pristopa:</t>
  </si>
  <si>
    <t>SKUPAJ TEMELJ STEBRIČKA Z OPREMO KONTROLE PRISTOPA</t>
  </si>
  <si>
    <t>dni</t>
  </si>
  <si>
    <t>5.1.4</t>
  </si>
  <si>
    <t>5.1.4.1</t>
  </si>
  <si>
    <t>5.1.4.2</t>
  </si>
  <si>
    <t>5.1.4.3</t>
  </si>
  <si>
    <t xml:space="preserve">~ dodatek za varjenje armature zaradi ozemljitev (cca. 30%) </t>
  </si>
  <si>
    <t xml:space="preserve">~ stenska vitrina QUIPO, drsna vrata, dim (VxŠxG) 99 x 120 x 5,5 cm 15 (3 x 5) x DIN A4, kovinska zadnja stena (npr. Kaiser+Kraft, št. artikla 757620 49), komplet pisala, magnetki, čistilo in gobica. 
</t>
  </si>
  <si>
    <t>~ pregradna stena za pisoar dim. 430 x 750 mm (npr. Geberit)</t>
  </si>
  <si>
    <t>~ omarica za čistila dim. VxŠxG 2000 x 750 x 550 mm, jeklena omara, viseče ohišje za čistila ŠxGxV 453 x 368 x 1120 mm, ohišje svetlo sivo RAL 7035, vrata signalno modra RAL 5005, prašnata barva (npr. Garant, št. artikla  987000 750/P).</t>
  </si>
  <si>
    <t>~ visoka omara za dokumentacijo dim. 100 x 40 x 186+73 cm, iveral, ličnice (laminat - ultrapas), 6 po višini nastavljivih polic (po načrtu)</t>
  </si>
  <si>
    <t>~ omarica za ključe, 21 kljukic, korpus in vrata svetlo siva, VxŠxG 350 x 270 x 80 mm (npr. Kaiser+Kraft, št. artikla  454063 49)</t>
  </si>
  <si>
    <t>~ stenski obešalnik, dim. ŠxV 950 x 190 mm, 6 vrhnjih in 12 posameznih kljukic iz tehnopolimera, profil iz jeklene cevi, praškasto lakiran v aluminijasto srebrni barvi (npr. Kaiser+Kraft, št. artikla 615825 49)</t>
  </si>
  <si>
    <t>~ bela tabla, dim. 1500 x 1000 mm (npr. Kaiser+Kraft, št. artikla 476055 49), komplet pisala, magnetki in gobica.</t>
  </si>
  <si>
    <t>Izkop jarka za ozemljitve v terenu IV. ktg. v globini 0,6 do 0,8 m z odmetom materiala na stran vsaj 1 m od roba izkopa.</t>
  </si>
  <si>
    <t>Izdelava tankoslojne vzdolžne označbe na vozišču z enokomponentno belo barvo, vključno 250 g/m2 posipa z drobci / kroglicami stekla, strojno, debelina plasti suhe snovi 250 µm, širina črte 10 cm.</t>
  </si>
  <si>
    <t>Obdelava stika novih asfaltnih površin z obstoječimi (rezanje in premaz z bitumensko emulzijo).</t>
  </si>
  <si>
    <t>Naprava in postavitev gradbenih profilov na vzpostavljeno os trase ceste s potrebnim niveliranjem in meritvami ter določitev nivoja.</t>
  </si>
  <si>
    <t>Dobava in dovoz humusnega substrata za humusiranje platoja (manjša količina), v kolikor obstoječi humus ne zadošča, oz. ni primerne kvalitete. Obračun po dejanskih količinah. Ocena.</t>
  </si>
  <si>
    <t>~ visoki cestni robniki vel.15 x 25 cm</t>
  </si>
  <si>
    <t>~ poglobljeni cestni robniki vel.15 x 25 cm</t>
  </si>
  <si>
    <t>Izkop gradbene jame za oporni zid z odlaganjem izkopanega materiala na stran oz. z nakladanjem na prevozno sredstvo in odvoz na gradbiščno deponijo. Upoštevati naklon brežin 1:1, oziroma varovanje izkopanih jarkov, delo med ovirami in navodila geomehanika:</t>
  </si>
  <si>
    <t>Kompletna izdelava temelja opornega zidu:</t>
  </si>
  <si>
    <t>~ Zasip z izbranim materialom od izkopa, material je deponiran ob robu izkopa, oziroma ga je potrebno pripeljati iz gradbiščne deponije.</t>
  </si>
  <si>
    <t>Izdelava zemeljskega planuma ceste v projektiranem naklonu zbitosti 95 % po SPP.</t>
  </si>
  <si>
    <t>~ Planiranje dna izkopa s točnostjo +-3 cm.</t>
  </si>
  <si>
    <t>~ zagladitev zgornje površine temeljev v naklonu proti robu, brušenje, negovanje in zaščita površin</t>
  </si>
  <si>
    <t>Izdelava in dobava raznih drobnih ključavničarskih izdelkov. Obračun po dejanski teži.</t>
  </si>
  <si>
    <t xml:space="preserve">~ dobava in vgrajevanje stenskih obrob iz tipskih fazonskih elementov ali rezanih elementov, viš. 10 cm. </t>
  </si>
  <si>
    <t>Dobava in izdelava oz. montaža dela fasade za zunanje okenske police v naslednji sestavi:
~ ekspandirni trak (npr. Jubizol expansion tape)  
~ enokomponentna tesnilna masa (npr. Juboflex MS)
~ distančniki iz plute 
~ elastična 2K vodotesna masa (npr. Jubizol superfix)
~ samolepilni tesnilni trak (npr. Hidrosol sealing tape) - ob polici
~ lepilna malta (npr. Jubizol adhesive mortar)
~ fasadna armirana mrežica (npr. Jubizol mesh)
~ lepilna malta (npr. Jubizol adhesive mortar)
~ topl. izolacija 
~ konzole za montažo polic, obtežba min. 50 kg / konzolo
Podana je skupna širina vseh oken.</t>
  </si>
  <si>
    <t>~ Dobava in montaža alu tablic velikosti 22 x 10 cm (npr. Enya d.o.o., Triline) za označevanje prostorov, primerna za montažo na vrata ali zid. Primerna za notranjo in zunanjo uporabo.</t>
  </si>
  <si>
    <t>~ Dobava in montaža alu varnostnih tablic dim. 25 x 33 cm (npr. Enya d.o.o., Triline) za označevanje prostorov, primerna za montažo na vrata ali zid. Primerna za notranjo in zunanjo uporabo.</t>
  </si>
  <si>
    <t>1.3.11</t>
  </si>
  <si>
    <t>Zasipanje za temelji in zidovi z izkopanim materialom (karbonatni drobljenec, granulacija 32/64 mm) iz začasne deponije, z nakladanjem in dovozom z začasne deponije na gradbenem območju, uvaljanje in komprimiranje v plasteh po 30 cm do predpisane trdnosti Mv = 80 MPa.</t>
  </si>
  <si>
    <t>Izdelava, dobava in montaža vrat po spodnjem opisu:
Lesena vrata, z okovjem, pritrdilnim in tesnilnim materialom ter finalno obdelavo. Izdelava po detajlih proizvajalca in po shemah.</t>
  </si>
  <si>
    <t>~ Inox trak 30 x 3 mm za izpuste (1 m) ozemljitev varjeno na armaturno mrežo</t>
  </si>
  <si>
    <t>Dobava in montaža predelne stene z dvojno nosilno kovinsko konstrukcijo, izolacijski sloj toplotne izolacije skladno s sistemom in kovinsko nosilno konstrukcijo z vsemi spojnimi in ojačitvenimi elementi. Vključena  obloga instalacijskih cevi:</t>
  </si>
  <si>
    <t>RTP 110/20 kV IZOLA</t>
  </si>
  <si>
    <t>4407.6G01</t>
  </si>
  <si>
    <t>Rušenje opečnih ometanih zidov.</t>
  </si>
  <si>
    <t>Odstranitev kleparskih obrob, žlebov, odtočnih cevi.</t>
  </si>
  <si>
    <t>Odstranitev drsnih kovinskih ograjnih vrat stikališča: kovinsko ogrodje z žično ograjo, vključno s pogonskim sistemom. Vrata za vozila in osebe. Ograja dolžine do 800 cm višine do 250 cm.</t>
  </si>
  <si>
    <t>Rušenje PE cevi do fi 160 (SF fi 30, SF fi 50, SF fi 63, SF fi 110, PVC fi 60, PVC fi 110, PVC fi 125, PVC fi 160,…), vključno z rezanjem na mestu obstoječih cevi. Ocena.</t>
  </si>
  <si>
    <t xml:space="preserve">Odstranitev AB kabelskih jaškov dim. jaška do 250 x 250 x 250 cm, vključno s podložnim betonom in vsemi zemeljskimi deli. Debelina AB sten znaša 20 cm. </t>
  </si>
  <si>
    <t xml:space="preserve">Odstranitev pranih plošč deb. do 5 cm skupaj s podložnim betonom v skupni deb. do 30 cm. </t>
  </si>
  <si>
    <t>Rušenje AB konstrukcij nekdanjega temelja TR 1 in TR 2, vključno s prodcem, kovinskimi rešetkami in ostalim pripadajočim materialom.</t>
  </si>
  <si>
    <t>Rušenje AB požarnega zidu med TR 1 in TR 2, skupaj s temeljem in ostalim pripadajočim materialom.</t>
  </si>
  <si>
    <t>1.3.12</t>
  </si>
  <si>
    <t>1.3.13</t>
  </si>
  <si>
    <t>1.3.14</t>
  </si>
  <si>
    <t>1.3.15</t>
  </si>
  <si>
    <t>1.3.16</t>
  </si>
  <si>
    <t>1.3.17</t>
  </si>
  <si>
    <t>Odkop v nasutem terenu (zemljina in gramoz) ter zasip gradbenih jam po rušenju z odkopanim materialom. Zajeti so vsi elementi v tem poglavju 1.3.</t>
  </si>
  <si>
    <t>Odkop v nasutem terenu (zemljina in gramoz) ter zasip gradbenih jam po rušenju 10 kV in 35 kV stikališča z odkopanim materialom.</t>
  </si>
  <si>
    <t>Demontaža jeklenih konstrukcij (konzole, penjalke,…).</t>
  </si>
  <si>
    <t>Rušitvena dela v zgradbi 20 kV stikališča</t>
  </si>
  <si>
    <t>SKUPAJ ZGRADBA 10 kV in 35 kV STIKALIŠČE in ZGRADBA 20 kV STIKALIŠČA:</t>
  </si>
  <si>
    <t>Rušenje opečnih sten za prehode.</t>
  </si>
  <si>
    <t>~ dim. do 2 m2</t>
  </si>
  <si>
    <t>~ dim. od 2 m2 do 4 m2</t>
  </si>
  <si>
    <t>Odstranitev kovinskih sidranih vrat:</t>
  </si>
  <si>
    <t>~ dim. od 2 m2 do 6 m2</t>
  </si>
  <si>
    <t>Odstranitev kovinskih sidranih oken, rešetk in kamnitih notranjih in zunanjih polic:</t>
  </si>
  <si>
    <t>Odstranitev kovinskih sidranih zunanjih in notranjih vrat:</t>
  </si>
  <si>
    <t xml:space="preserve">~ dim. od 2 m2 do 4 m2 </t>
  </si>
  <si>
    <t>Odstranitev ključavničarskih izdelkov (razni jekleni profili, penjalke in kotne obrobe). Ocena.</t>
  </si>
  <si>
    <t>Rušenje betonskih in AB konstrukcij (temelji in kinete).</t>
  </si>
  <si>
    <t>Rušenje obstoječe kovinske kritine 20 kV stikališča skupaj s pritrdilnim materialom.</t>
  </si>
  <si>
    <t>Rušenje kanalizacijskih salonitnih cevi do fi 20 cm.</t>
  </si>
  <si>
    <t>Rušenje strešne toplotne izolacije deb. do 20 cm.</t>
  </si>
  <si>
    <t>Rušenje lesenega ostrešja (letve, kontra letve, ostali deli ostrešja) s pritrdilnim materialom.</t>
  </si>
  <si>
    <t>Rušenje sekundarne kritine - lepenke.</t>
  </si>
  <si>
    <t>Rušenje PVC tlakov.</t>
  </si>
  <si>
    <t>Rušenje talnih in stenskih keramičnih ploščic. AKU prostor, hodnik v pritličju.</t>
  </si>
  <si>
    <t>Rušenje kamnitega tlaka in pranih plošč deb. do 5 cm.</t>
  </si>
  <si>
    <t>Rušenje dvojnega poda s talno podkonstrukcijo. Kom. prostor.</t>
  </si>
  <si>
    <t>~ površina do 0,2 m2, deb. 30 cm, odprtina v zidu ali stropu iz AB. Ocena</t>
  </si>
  <si>
    <t>Rušenje lesenega ostrešja (letve, kontra letve, sohe, ostali deli ostrešja) s pritrdilnim materialom.</t>
  </si>
  <si>
    <t>Rušenje kovinske kritine (trapezna pločevina) s pritrdilnim materialom.</t>
  </si>
  <si>
    <t>~ površina od 0,2 do 0,5 m2, deb. 30 cm, odprtina v zidu ali stropu iz AB. Ocena.</t>
  </si>
  <si>
    <t>Odstranitev krilnih kovinskih ograjnih vrat stikališča: kovinsko ogrodje z žično ograjo, vključno s pogonskim sistemom. Vrata za vozila in osebe. Ograja dolžine do 500 cm, višine do 250 cm.</t>
  </si>
  <si>
    <t>Rušenje spuščenega stropa iz mineralnih plošč in s kovinsko podkonstrukcijo. Kom. prostor in hodnik v pritl.</t>
  </si>
  <si>
    <t>Rušenje spuščenega stropa iz mineralnih plošč in s kovinsko podkonstrukcijo. Kom. prostor.</t>
  </si>
  <si>
    <t xml:space="preserve">Demontaža lesenih delov kovinske ograje - privijačene lesene deske širine 30 cm. </t>
  </si>
  <si>
    <t>Rušenje dvojnega poda s talno podkonstrukcijo in kovinskim stopniščem s 4 stopnicami. Kom. prostor.</t>
  </si>
  <si>
    <t>Izvedba prebojev:</t>
  </si>
  <si>
    <t>Dobava, dovoz in zasipanje z zemljino na travnatih površinah.</t>
  </si>
  <si>
    <t>Humusiranje platoja z odstranjenim humusom, z dovozom z začasne deponije in razstiranjem v debelini 20-30 cm.</t>
  </si>
  <si>
    <t>2.6.7</t>
  </si>
  <si>
    <t>OPORNI ZID Z OGRAJO</t>
  </si>
  <si>
    <t>Kompletna izdelava temeljev za 3 drogove za zastavo:</t>
  </si>
  <si>
    <t xml:space="preserve">Strojni izkop zemljine v terenu IV. ktg. (makadamski sloj deb. 30 cm) z direktnim nakladanjem materiala na prevozno sredstvo. Obračun po dejansko izvršenih delih in v raščenem stanju. Zagotovitev primernega deponiranja humusa, ki se uporabi za končno ureditev platoja. </t>
  </si>
  <si>
    <t>Kompletna izdelava, dobava in postavitev opornega zidu.</t>
  </si>
  <si>
    <t>Asfaltiranje cest in ostalih asfaltnih površin; zaporni sloj (se izvede v zaključni fazi izgradnje objekta:
~ bitumenski beton 3,0 cm</t>
  </si>
  <si>
    <t>~ stabilizacijska / tamponska plast, granulacija plasti 16/32 mm, dopustni delež meljno - peščenih glin do 15 %, v debelini 10 cm</t>
  </si>
  <si>
    <t>~ 2. stabilizacijska / tamponska plast, granulacija plasti 16/32 mm, dopustni delež meljno - peščenih glin do 15 %, v debelini 10 cm</t>
  </si>
  <si>
    <t xml:space="preserve">~ dobava in vgradnja prefabriciranih tipskih AB temeljev dim. 40 x 40 x 70 cm </t>
  </si>
  <si>
    <t>Vsa izkopna dela in transporti izkopnih materialov se obračunajo po prostornini zemljine v raščenem stanju. Vsa nasipna dela se obračunajo po prostornini zemljine v vgrajenem stanju.
Upoštevati naklon brežin 1:1 oziroma varovanje izkopanih jarkov, delo med ovirami in navodila geomehanika.
V postavki so zajeta vsa izkopna dela za novo komandno zgradbo, kanalizacijo, zunanje kabliranje, ponikovalnico in ostale elemente zunanje ureditve platoja ob zgradbi.
Obračun zemeljskih del po dejansko izvedenih količinah, na podlagi profilov posnetih pred in po izkopavanju.</t>
  </si>
  <si>
    <t xml:space="preserve">Široki izkop od globine 2,0 m z direktnim nakladanjem na prevozno sredstvo (odvoz na trajno deponijo):
~ izkop v terenu IV. ktg </t>
  </si>
  <si>
    <t>Široki izkop do globine 2,0 m z direktnim nakladanjem na prevozno sredstvo (odvoz na začasno deponijo):
~ izkop v terenu IV. ktg</t>
  </si>
  <si>
    <t>Planiranje in utrjevanje dna izkopa do točnosti +- 3 cm.</t>
  </si>
  <si>
    <t>Zasip za zidovi z izbranim materialom od izkopa z nabijanjem v slojih po 20 cm, material je deponiran ob robu izkopa, oziroma ga je potrebno pripeljati iz gradbiščne deponije.</t>
  </si>
  <si>
    <t>Dobava, izdelava in montaža armature iz betonskega jekla S500 B, premera do 12 mm.</t>
  </si>
  <si>
    <t>Dodatek za varjenje armature (ca. 30% stikov) zaradi ozemljitev.</t>
  </si>
  <si>
    <t>Izdelava preizkusa vodotesnosti armiranobetonskih konstrukcij s poročilom pooblaščene organizacije.</t>
  </si>
  <si>
    <t>Brušenje betonskih površin na stikih opaža in manjša popravila s cementno malto: površine lovilnih jam.</t>
  </si>
  <si>
    <t>5.1.4.4</t>
  </si>
  <si>
    <t>Opaž manjših odprtin in raznih manjših elementov z enkratno uporabo lesa.</t>
  </si>
  <si>
    <t>Ključavničarski izdelki so antikorozijsko zaščiteni skladno s standardom EN ISO 1461.</t>
  </si>
  <si>
    <t>SKUPAJ KLJUČAVNIČARSKA DELA</t>
  </si>
  <si>
    <t>Opombe:
~podane so količine za 2 temelja!
~v popisu za temelje transformatorjev so upoštevana tudi zemeljska dela za zaščitne stene!</t>
  </si>
  <si>
    <t>5.1.3.3</t>
  </si>
  <si>
    <t>5.1.3.4</t>
  </si>
  <si>
    <t>5.1.3.5</t>
  </si>
  <si>
    <t>Epoksidni maltozni sloj na dnu oljnih skled: vodotesni in oljetesni premaz, z atestom. Upoštevati ustrezno pripravo površin po navodilu proizvajalca premaza! Večslojna aplikacija deb.0,3 mm.</t>
  </si>
  <si>
    <t>5.1.5</t>
  </si>
  <si>
    <t>5.1.5.1</t>
  </si>
  <si>
    <t>~ v terenu IV. ktg, globine od 2 m</t>
  </si>
  <si>
    <t>Dobava in polaganje geotekstila s sledečimi lastnostmi: natezna trdnost (vzd.) [EN ISO 10319] : 15 kN/m, natezna trdnost (preč.) [EN ISO 10319] : 15 kN/m, odpornost na prebod (CBR-test) [EN ISO 12236] : 2350 N, vodoprepustnost skozi ravnino (Δh = 50 mm) [EN ISO 11058] : 90 l/m²s  (npr. kot TenCate Polyfelt TS 50). Polaganje geotekstila: širina 4 m ali 8 m, prekrivanje 20 %.</t>
  </si>
  <si>
    <t>Dobava humusa in razstiranjem v debelini 20-30 cm.</t>
  </si>
  <si>
    <t>~ opeke dim. 29 x 19 x 19 cm iz votle opeke v apneno-cementni malti (modularni votlak). Ocena.</t>
  </si>
  <si>
    <t>Vzidava raznih manjših kovinskih izdelkov kompletno z vsemi pomožnimi deli in materialom:</t>
  </si>
  <si>
    <t>~ kovinski okvir za gumijasti predpražnik vel. 120 x 60 cm. Zadnji vhod.</t>
  </si>
  <si>
    <t>~ kovinski okvir za gumijasti predpražnik vel. 180 x 60 cm. Glavni vhod.</t>
  </si>
  <si>
    <t>Dobava in vgradnja sidrnih ploščic za stopniščno ograjo:</t>
  </si>
  <si>
    <t>Dobava in montaža talnega sifona dim. 20 x 20 x 40 cm z vsemi pomožnimi deli. Lovilec kislin z juvidur posodo napolnjeno do 1/3 s klorovim apnom, vključno z dobavo in vgraditvijo pokrova iz nerjaveče pločevine, prirejene za oblogo s keramiko in smradno zaporo in z vsemi pomožnimi deli. Aku prostor.</t>
  </si>
  <si>
    <t>Opaž enoramnih stopnic (rama, nastopne ploskve, stranska ploskev), podpiranje do 3,00 m. Izdelava z gladkimi opažnimi ploščami in s prenosom materiala do mesta vgraditve, opaženjem, čiščenjem lesa in vsemi pomožnimi deli. Stopnice.</t>
  </si>
  <si>
    <t>Opaž manjših odprtin in raznih manjših elementov z enkratno uporabo lesa, velikosti do 0,50 m2. Ocena.</t>
  </si>
  <si>
    <t>Zidarska dela splošno:
Vsi zidovi morajo biti sezidani popolnoma ravno in navpično. Stiki morajo biti popolnoma zaliti z malto in horizontalni stiki ne smejo biti debelejši kot 15 mm, odvečna malta iz stikov se mora odstraniti.
Vse ometane površine morajo biti popolnoma ravne z enakomerno površinsko obdelavo.
Premični delovni odri in pomožna dela so vključeni v ceno enote izdelka.</t>
  </si>
  <si>
    <t>Dvostranski opaž AB sten viš. do 3,0 m. Izdelava z gladkimi opažnimi ploščami s prenosom materiala do mesta vgraditve, opaženjem, čiščenjem lesa in vsemi pomožnimi deli.</t>
  </si>
  <si>
    <t>Dvostranski opaž AB sten viš. od 3,0 m do 9,0 m. Izdelava z gladkimi opažnimi ploščami s prenosom materiala do mesta vgraditve, opaženjem, čiščenjem lesa in vsemi pomožnimi deli.</t>
  </si>
  <si>
    <t>Opaž vseh odprtin v AB zidovih velikosti do 2 m2, obračun po dolžini vgrajenih lesenih desk in plohov širine do 30 cm.</t>
  </si>
  <si>
    <t>Dobava in montaža zunanjih ALU žaluzij na vodilih; površine so vroče prašno barvane, podometna omarica, širina lamel 80 mm, izvedba Krpan, srebrna barva RAL 9006. Vključno z izdelavo večplastne folije (kot npr. Actis Triso Super 10+, med omarico in zidom). Z vsem pomožnim in pritrdilnim materialom:</t>
  </si>
  <si>
    <t>~ Vrata V10, enokrilna lesena vrata z oblogo iz laminata, dim.70 x 200 cm (svetla mera). Oprema: ključavnica metuljček,  kovinske rozete, kovinska kljuka, navadna nasaditev, tesnilo guma, kovinski podboj v suhomontažni izvedbi z vsemi zaključnimi letvicami. Prostor WC.</t>
  </si>
  <si>
    <t>~ Vrata V9, enokrilna lesena vrata z oblogo iz laminata, dim. 80 x 200 cm (svetla mera). Oprema: cilindrična ključavnica,  kovinske rozete, kovinska kljuka, navadna nasaditev, tesnilo guma, kovinski podboj v suhomontažni izvedbi z vsemi zaključnimi letvicami. Prostor sanitarije.</t>
  </si>
  <si>
    <t>Dobava in montaža notranjih ALU žaluzij na vodilih; površine so vroče prašno barvane, podometna omarica, širina lamel 16 mm, izvedba Krpan, srebrna barva RAL 9006. Z vsem pomožnim in pritrdilnim materialom:</t>
  </si>
  <si>
    <t>~ dim. 200 x 120 cm, monokomanda, ročni pogon (za okno O5)</t>
  </si>
  <si>
    <t>Vsi ključavničarski izdelki morajo biti zaščiteni proti koroziji vsaj z enim temeljnim premazom.
Izdelki z mersko enoto kg, se obračunajo po dejanski teži.</t>
  </si>
  <si>
    <t>Izdelava, dobava in montaža inox okvirja predpražnika dim. 180 x 60 x 2,6 cm. Glavni vhod.</t>
  </si>
  <si>
    <t>~ notranja stopniščna ograja, konstrukcija INOX, vertikalne palice, vse mat brušeno, višine 100 cm. Ročaj in vertikale fi 40 mm, vmesne palice fi 20 mm. Vključno z vsem pomožnim in pritrdilnim materialom.</t>
  </si>
  <si>
    <t>~ stopniščni ročaj inox fi 40 mm ob stopnišču, obdelava površine mat.</t>
  </si>
  <si>
    <t>3.2.3.13</t>
  </si>
  <si>
    <t>3.2.3.14</t>
  </si>
  <si>
    <t>3.2.3.15</t>
  </si>
  <si>
    <t>3.2.3.16</t>
  </si>
  <si>
    <t>3.2.3.17</t>
  </si>
  <si>
    <t>3.2.3.18</t>
  </si>
  <si>
    <t>Kitanje, bandažiranje in brušenje mavčnokartonskih ometanih površin ter medsebojnih stikov. 
Podana je površina vseh vidnih površin predelnih sten.</t>
  </si>
  <si>
    <t>Dobava in montaža tipskih montažnih kovinskih ojačitvenih okvirjev za vrata dim. do 110 x 205 cm.</t>
  </si>
  <si>
    <t>~ dobava in vgrajevanje inox zaključne pravokotne letvice na vogalih</t>
  </si>
  <si>
    <t>~ obloga sten do stropa z lepljenjem na pripravljeno podlago</t>
  </si>
  <si>
    <t>~ obloga špalete pri vratih</t>
  </si>
  <si>
    <t>~ zrcalne ploskve z uporabo fazonskih ali izrezanih kosov za stopnice višine 17,5 cm</t>
  </si>
  <si>
    <t>3.2.10.5</t>
  </si>
  <si>
    <t xml:space="preserve">Izdelava, dobava in montaža predpražnika z valovito gumo na ALU letvicah z zaključnim ALU profilom velikosti 180 x 60 x 2,6 cm. Glavni vhod. </t>
  </si>
  <si>
    <t>Izdelava, dobava in montaža inox okvirja predpražnika dim. 120 x 60 x 2,6 cm. Zadnji vhod.</t>
  </si>
  <si>
    <t>Izdelava, dobava in montaža predpražnika z valovito gumo na ALU letvicah z zaključnim ALU profilom velikosti 120 x 60 x 2,6 cm. Zadnji vhod.</t>
  </si>
  <si>
    <t>3.2.10.6</t>
  </si>
  <si>
    <t>3.2.10.7</t>
  </si>
  <si>
    <t>3.2.10.8</t>
  </si>
  <si>
    <t>Izdelava, dobava in montaža antistatičnega cokla dvojnega poda v višini 10 cm iz gumijaste obloge, v enakem odtenku kot guma dvojnega poda. V prostoru lastne rabe, komandnem in TK prostor.</t>
  </si>
  <si>
    <t>Slikanje notranjih ometanih in montažnih površin s pralno barvo lateks mat (npr. JUPOL Latex matt), stopnja odpornosti na mokro drgnjenje je 2, v svetlih tonih ter s pripravo podlage (impregniranje strojnih apneno cementnih ometov sten, izdelava prednamaza z emulzijo, izravnava in brušenje po predpisih). Temeljni premaz in trikrat slikanje. Slikanje stopnišč in hodnika do stropa</t>
  </si>
  <si>
    <t xml:space="preserve">TLAKOVANE POVRŠINE </t>
  </si>
  <si>
    <t>~ tampon granulacije 32/64 mm (višina 30 cm), dopustni delež meljno - peščenih glin 10%</t>
  </si>
  <si>
    <t>Dobava in izdelava zunanje tlakovane površine ob SZ in SV fasadi v naslednji sestavi:</t>
  </si>
  <si>
    <t>Odstranitev kovinskih oken:</t>
  </si>
  <si>
    <t>3.2.9.5</t>
  </si>
  <si>
    <t xml:space="preserve">Vsi pločevinasti podboji so prašno barvana - gladka, sijaj. Vratna krila so lesena - polnilo iverokal, površina HPL. 
Lesena vrata V9 so opremljena s sistemsko ključavnico in s sistemskim ključem. Pri izdelavi ključavnic in ključev upoštevati kodno kartico, ki jo posreduje naročnik.
Upoštevati opise in opombe v shemah! Dimenzije in število predhodno obvezno preveriti!
Vsi kovinski podboji so ozemljeni. 
Vsi štoki naj bodo objemni in iz kovinskih podbojev za širino zidu do 30 cm.
Vsa vrata so vgrajena na ometano površino ali površino iz mavčnih plošč. </t>
  </si>
  <si>
    <t>~ vrata velikosti nad 4 m2 - rolo vrata dim. 450 x 450 cm</t>
  </si>
  <si>
    <t>~ Inox trak 30 x 3 mm za izpuste (1 m) ozemljitev, varjeno na armaturno mrežo</t>
  </si>
  <si>
    <t xml:space="preserve">TEMELJA TRANSFORMATORJEV </t>
  </si>
  <si>
    <t>Konstrukcija za pritrditev GIS zbiralk na steni (2x)</t>
  </si>
  <si>
    <t>Izdelava, dobava in montaža jeklene konstrukcije - podkonstrukcija za pritrditev GIS zbiralk na zunanjo steno GIS-a ob transformatorju, vključno z vijačnim materialom (RF vijaki, matice in podložke), z vsemi prenosi in transporti materiala do mesta montaže.
Izdelava po načrtu.</t>
  </si>
  <si>
    <t>Konstrukcija za dvig 20 kV kablov v TR boksu (2x)</t>
  </si>
  <si>
    <t>Izdelava, dobava in montaža jeklene konstrukcije – podkonstrukcija za dvig 20 kV kablov ob transformatorju, vključno z vijačnim materialom (RF vijaki, matice in podložke), z vsemi prenosi in transporti materiala do mesta montaže.  Izdelava po načrtu.</t>
  </si>
  <si>
    <t>Konstrukcija za upor v TR boksu (2x)</t>
  </si>
  <si>
    <t>Izdelava, dobava in montaža jeklene konstrukcije – podkonstrukcija za montažo upora na zid ob transformatorju, vključno z vijačnim materialom (RF vijaki, matice in podložke), z vsemi prenosi in transporti materiala do mesta montaže.  Izdelava po načrtu.</t>
  </si>
  <si>
    <t>Podporne konstrukcije za montažo odvodnikov oz. el. opreme na zid v TR boksu (2x)</t>
  </si>
  <si>
    <t>Izdelava, dobava in montaža jeklene konstrukcije – podporne konstrukcije in adapcijske plošče za pritrditev odvodnikov oz. el. opreme na zid ob transformatorju, vključno z vijačnim materialom (RF vijaki, matice in podložke), z vsemi prenosi in transporti materiala do mesta montaže.  Izdelava po načrtu.</t>
  </si>
  <si>
    <t>AKZ zaščita jeklenih konstrukcij - tč.1, 2, 3, 4, 5, … tč. 7 in 8 samo L profili</t>
  </si>
  <si>
    <t>Čiščenje vseh kovinskih izdelkov in njihova zaščita s premazi v skupni debelini vsaj 160 mikronov. AKZ zaščita po postopku: Razmaščevanje, peskanje do Sa 3, metalizacija s cinkovo žico vsaj 120 μm, temeljni epoksidni premaz (sealer) vsaj 40 μm, vmesni epoksidni premaz z vsebnostjo MIOX-a vsaj 80 μm, po končani montaži izvedba popravkov temeljnega in vmesnega premaza, nanos pokrivnega poliuretanskega premaza z vsebnostjo MIOX-a (če to dopušča RAL) vsaj 40 μm. Barvo RAL določi naročnik oz. bo določena v PZI dokumentaciji.</t>
  </si>
  <si>
    <t>5.1.6.</t>
  </si>
  <si>
    <t>Dobava in izdelava zunanje tlakovane površine v naslednji sestavi:</t>
  </si>
  <si>
    <t xml:space="preserve">SKUPAJ TEMELJA TRANSFORMATORJEV </t>
  </si>
  <si>
    <t>~ tipski AB temelj dim. 40 x 40 x 70 cm, teža: 500 kg</t>
  </si>
  <si>
    <t>Izdelava, dobava in montaža jeklenih pocinkanih rešetk za dostop do omarice transformatorja, nad lovilno skledo transformatorja, raster 30x30 mm, višine 30 mm, vključno z nosilnimi L profili, ki so sidrani v AB steno, z vsem pritrdilnim in vijačnim materialom, z vsemi prenosi in transporti materiala do mesta montaže.  Izdelava po načrtu.
Rešetke ob transformatorju za dostop do el. omare transformatorja (2x)</t>
  </si>
  <si>
    <t xml:space="preserve">~ površina od 0,5 do 1,0 m2, deb. 30 cm, odprtina v zidu ali stropu iz AB. Zajeti so tudi preboji v obstoječih kabelskih jaških. Ocena. </t>
  </si>
  <si>
    <t>KABLOVOD S KABELSKIMI JAŠKI (gradbena dela):
EKJ N1, EKJ N2, EKJ N3, EKJ N4, EKJ N5</t>
  </si>
  <si>
    <t>3.1.5.5</t>
  </si>
  <si>
    <t>~ obloga špalet pri vratih</t>
  </si>
  <si>
    <t>Izdelava, dobava in montaža negorljivega, antistatičnega (ne vijačenega) dvojnega poda iz plošč 60 x 60 cm, deb. 4 cm skupaj s stojkami skupne višine do 50 cm in jekleno podkonstrukcijo. Spodnja stran je zaščitena z jekleno galvanizirano pločevino deb. 0,5 mm ali alu folijo. Zgoraj je plošča zaščitena z alu folijo, pripravljeno za montažo gumijastih talnih oblog v ploščah. Tovarniško nalepljena obloga iz gume! Ob strani imajo plošče PVC laminat za zaščito pred vlago in poškodbami. Podkonstrukcija je sestavljena iz jeklenih galvaniziranih nosilcev in jeklenih galvaniziranih povezav. Kompletno z vsem spojnim in pritrdilnim materialom ter finalno obdelavo. V prostoru lastne rabe, komandnem in TK prostor.
~ pod z gumi oblogo debeline 3,5 mm, antistatičen in požarno odporen, barva po izbiri projektanta.</t>
  </si>
  <si>
    <r>
      <rPr>
        <b/>
        <sz val="10"/>
        <rFont val="Arial"/>
        <family val="2"/>
      </rPr>
      <t>ENOTNE CENE MORAJO VSEBOVATI:</t>
    </r>
    <r>
      <rPr>
        <sz val="10"/>
        <rFont val="Arial"/>
        <family val="2"/>
      </rPr>
      <t xml:space="preserve">
~ vsa potrebna pripravljalna dela in čiščenje podlog
~ merjenje na objektu
~ vse potrebne transporte do mesta vgrajevanja
~ usklajevanje z osnovnim načrtom 
~ ves potreben glavni, pomožni, nerjaveči pritrdilni in vezni material
~ izdelavo vseh potrebnih zaključkov
~ vsa potrebna pomožna sredstva za vgrajevanje na objektu kot so lestve in podobno
~ terminsko usklajevanje del z ostalimi izvajalci na objektu
~ popravilo eventualno povzročene škode ostalim izvajalcem na gradbišču
~ čiščenje prostorov in odvoz odpadnega materiala na stalno deponijo in plačilo takse
~ zaščita izdelkov pred poškodbami do predaje naročniku del
~ vsa dela in ukrepe po določilih zakona o varstvu pri delu </t>
    </r>
  </si>
  <si>
    <t>SANITARIJE (prostor 0.5)</t>
  </si>
  <si>
    <t xml:space="preserve">KOMANDNI PROSTOR (prostor 1.01) </t>
  </si>
  <si>
    <t xml:space="preserve">TK PROSTOR (prostor 1.02) </t>
  </si>
  <si>
    <t>~ komandni pult dim. 160 x 100 x 75 cm, 1x fiksen predalnik 40 x 75 x 75 cm s tremi predali, 1x fiksna omarica 30 x 60 x 75 za 1 računalnika, vse alu kljuke; Pult; obdelava laminat - ultrapas; ostalo iveral; ličnice, zadnja zaščita pulta in zadnja ploskev korpusa fiksnega predalnika iz perforirane pločevine (po načrtu).
Cokel: mat ALU</t>
  </si>
  <si>
    <t>~ komandni pult dim. 320 x 100 x 75 cm, 2x fiksen predalnik 40 x 75 x 75 cm s tremi predali, 1x fiksna omarica 60 x 75 x 75 za 2 računalnika, vse alu kljuke; Pult; obdelava laminat - ultrapas; ostalo iveral; ličnice, zadnja zaščita pulta in zadnja ploskev korpusa fiksnega predalnika iz perforirane pločevine (po načrtu).
Cokel: mat ALU</t>
  </si>
  <si>
    <t xml:space="preserve">HODNIK </t>
  </si>
  <si>
    <t>Oznake izdelati v skladu z grafično podobo družbe ELES in Elektro Primorska!</t>
  </si>
  <si>
    <t>Odstranitev jeklenega portala dim. 200 x 300 cm na hodniku v nadstropju 20 kV stikališča.</t>
  </si>
  <si>
    <t xml:space="preserve">Rušenje AB konstrukcij opornega zidu TR skupaj s temelji. Oporni zid ob zgradbi.  </t>
  </si>
  <si>
    <t>Rušenje obbetoniranih betonskih cevi do fi 30 cm.</t>
  </si>
  <si>
    <t>Rušenje kovinsko-keramičnih elektro elementov (konzole za kable, skozniki,...).</t>
  </si>
  <si>
    <t>Rušenje kovinske ograje dim. 300 x 100 cm z lesenimi paneli v kom. prostoru.</t>
  </si>
  <si>
    <t>Odrez AB žleba in drugih betonskih zaključkov strehe. Dolžina obrobe je 60 m. Podana je količina odstranjenega AB materiala. Ocena.</t>
  </si>
  <si>
    <t>Rušenje obbetoniranih delov obstoječih cevi. Ocena.</t>
  </si>
  <si>
    <t>Dobava, montaža in polaganje PVC cevi  za izvedbo interne kanalizacije, vključno s stikovanjem s tesnilno gumo, dobavo in montažo vseh fazonskih komadov. Interna kanalizacija.</t>
  </si>
  <si>
    <t xml:space="preserve">ZGRADBA 10 kV in 35 kV STIKALIŠČA in ZGRADBA 20 kV STIKALIŠČA </t>
  </si>
  <si>
    <t>Odstranitev ključavničarskih izdelkov (jekleni profili in kotne obrobe). Ocena.</t>
  </si>
  <si>
    <t>Odstranitev drobnega materiala (prva pomoč, gasilski aparat.…).</t>
  </si>
  <si>
    <t xml:space="preserve">Odkop ob temeljih stebričkov v nasutem terenu ter zasip temeljev nove ograje gradbenih jam po rušenju z odkopanim materialom. Ograja RTP v skupni dolžini 200 m in višine  do 250 cm. </t>
  </si>
  <si>
    <t>Rušenje betonskih in arm. betonskih konstrukcij ograje (temelji). Dolžina ograje 200 m.</t>
  </si>
  <si>
    <t xml:space="preserve">Odstranitev kovinske ograje stikališča: žična ograja s kovinskimi stebrički in pritrdilnim materialom. Ograja višine do 250 cm. </t>
  </si>
  <si>
    <t>Rušenje asfaltnih površin deb. do 15 cm.</t>
  </si>
  <si>
    <t>Rezanje asfaltnih površin deb. do 15 cm.</t>
  </si>
  <si>
    <t>Odstranitev tipskih jekl. stebrov za ulično razsvetljavo, višine do 10 m, skupaj z AB temelji (prostornina cca. 8 m3).</t>
  </si>
  <si>
    <t>ŽALUZIJE</t>
  </si>
  <si>
    <t>3.2.3.19</t>
  </si>
  <si>
    <t>3.2.3.20</t>
  </si>
  <si>
    <t>3.2.3.21</t>
  </si>
  <si>
    <t>3.2.3.22</t>
  </si>
  <si>
    <t>3.2.3.23</t>
  </si>
  <si>
    <t>3.2.3.24</t>
  </si>
  <si>
    <t>POŽARNO OKNO</t>
  </si>
  <si>
    <t>Slikanje notranjih ometanih in montažnih površin s pralno barvo lateks mat (npr. JUPOL Latex matt), stopnja odpornosti na mokro drgnjenje je 2, v svetlih tonih ter s pripravo podlage (impregniranje strojnih apneno cementnih ometov sten, izdelava prednamaza z emulzijo, izravnava in brušenje po predpisih). Temeljni premaz in trikrat slikanje. Slikanje stopnišč in hodnika do stropa do višine 2 m.</t>
  </si>
  <si>
    <t xml:space="preserve">
Slikanje notranjih ometanih in betonskih površin z disperzijsko barvo ter pripravo podlage (impregniranje strojnih apneno cementnih ometov sten, popolna izravnava s kitanjem in brušenjem, izdelava prednamaza z emulzijo ter trikrat slikanje). Stene, slikanje do stropa. Vsi prostori razen 20 kV stikališče.</t>
  </si>
  <si>
    <t>Slikanje notranjih ometanih in betonskih površin z disperzijsko barvo ter pripravo podlage (impregniranje strojnih apneno cementnih ometov sten, popolna izravnava s kitanjem in brušenjem, izdelava prednamaza z emulzijo ter trikrat slikanje). Strop. Vsi prostori razen 20 kV stikališče.</t>
  </si>
  <si>
    <t>5.1.2.2</t>
  </si>
  <si>
    <t>5.1.2.8</t>
  </si>
  <si>
    <t>5.1.5.2</t>
  </si>
  <si>
    <t>5.1.6.1</t>
  </si>
  <si>
    <t xml:space="preserve">ZUNANJE TLAKOVANE POVRŠINE </t>
  </si>
  <si>
    <t>SKUPAJ ZUNANJE TLAKOVANE POVRŠINE :</t>
  </si>
  <si>
    <t>3.1.4.5</t>
  </si>
  <si>
    <t>3.1.4.12</t>
  </si>
  <si>
    <t>Prevoz, postavitev in odstranitev fasadnih odrov z napravo podstavkov, z vsemi transporti ter odstranitvijo in čiščenjem po končanju del:
~ odri višine do 10 m.
(fasadni oder nad terenom širine 1 m, višine med nivoji 2 m)</t>
  </si>
  <si>
    <t>~ greda  (karbonatni drobljenec - prevladujoča apnenčasta struktura - standard TSC 06.100:2003 (zmrzlinsko odporni material) - granulacija spodnjih slojev 32 / 125 oz. 32 / 64 mm (greda), delež glin do 10 %, v debelini 60 cm</t>
  </si>
  <si>
    <t>3.1.2.8</t>
  </si>
  <si>
    <t>3.1.2.13</t>
  </si>
  <si>
    <t>3.1.2.14</t>
  </si>
  <si>
    <t>4.2.6</t>
  </si>
  <si>
    <t>~ Zapolnitev prehodov kabelskih blokov vel. do 0,5 m2 skozi stene kinete, z vodotesnim betonom. Vstavljanje plute ali stiropora deb. 1 cm v opaž pred betoniranjem.</t>
  </si>
  <si>
    <t>3.1.3.5</t>
  </si>
  <si>
    <t>~ Dobava in montaža alu tablic dim. 42 x 21 cm (npr. Spandex) za označevanje objektov, primerna za montažo na zid. Primerna za zunanjo uporabo.</t>
  </si>
  <si>
    <t>~ Dobava in montaža alu tablic dim. 42 x 10 cm (npr. Spandex) za označevanje objektov, primerna za montažo na zid. Primerna za zunanjo uporabo.</t>
  </si>
  <si>
    <t>~ Dobava in montaža alu tablic dim. 42 x 25 cm (npr. Spandex) za označevanje objektov, primerna za montažo na zid. Primerna za zunanjo uporabo.</t>
  </si>
  <si>
    <t>2.6.8</t>
  </si>
  <si>
    <t>3.1.5.6</t>
  </si>
  <si>
    <t>3.1.5.7</t>
  </si>
  <si>
    <t>3.1.5.8</t>
  </si>
  <si>
    <t>3.1.5.9</t>
  </si>
  <si>
    <t>3.2.11.2</t>
  </si>
  <si>
    <t>4.3.9</t>
  </si>
  <si>
    <t>4.3.11</t>
  </si>
  <si>
    <t>ZGRADBA - OBRTNIŠKA DELA</t>
  </si>
  <si>
    <t>ZGRADBA - GRADBENA DELA</t>
  </si>
  <si>
    <t>Dobava in vgradnja žganega tonalita deb. 3 cm, z odkapnim robom, v lepilu na betonsko podlago ali predhodno pripravljeno izravnano površino. Vključno z izdelavo obrobe viš. 10 cm. Tlak v obeh vhodnih nišah.</t>
  </si>
  <si>
    <t xml:space="preserve">~ nastopne ploskve, fazonski kosi širine 28 cm s protizdrsno strukturo. V kolikor fazonski  kosi ne obstajajo, je zajeta montaža gumijaste protizdsne obloge širine skupne širine do 10 cm in enake dolžine. </t>
  </si>
  <si>
    <t>Izdelava, dobava in montaža pohodnih pokrovov iz armiranega poliestra nosilnost 10 kN/m', na kineto širine 100 cm (npr. dim. 100/100/40 mm), vključno z dobavo in vgradnjo poliestrskih kotnih profilov. Kineta ob TR 1 in TR 2.</t>
  </si>
  <si>
    <t>V cenah vključno rezanje in prilagoditev obstoječih cevi in navezava na nove kabelske jaške z vsem tesnilnim in pomožnim materialom.</t>
  </si>
  <si>
    <t>Izkop gradbene jame  za portale z odlaganjem izkopanega materiala na stran, oziroma nakladanjem na prevozna sredstva in odvoz na gradbiščno deponijo. Upoštevati naklon brežin 1:1, oziroma varovanje izkopanih gradbenih jam in ostala navodila geomehanika:</t>
  </si>
  <si>
    <t>Izdelava delovnih stikov med temeljno ploščo in stenami lovilne sklede v vodotesni izvedbi (npr. premaz z lepilom TEKAFIX in tesnilni trak TEKATRAK nabrekajoči N 2010, TKK Srpenica ali SIKA SWELL). Podana je dolžina stikov.</t>
  </si>
  <si>
    <t>~v terenu IV. ktg, globine do 2 m</t>
  </si>
  <si>
    <t>~v terenu IV. ktg, globine nad 2 m</t>
  </si>
  <si>
    <t>~ 1. greda (karbonatni drobljenec - prevladujoča apnenčasta struktura - standard TSC 06.100:2003 (zmrzlinsko odporni material) - granulacija spodnjih slojev 32 / 125 oz. 32 / 64 mm (greda), delež glin do 10 %, v debelini do 60 cm</t>
  </si>
  <si>
    <t>~ greda (karbonatni drobljenec - prevladujoča apnenčasta struktura - standard TSC 06.100:2003 (zmrzlinsko odporni material) - granulacija spodnjih slojev 32 / 125 oz. 32 / 64 mm (greda), delež glin do 10 %, v debelini do 60 cm</t>
  </si>
  <si>
    <t>Postavitev, odstranitev, vzdrževanje in obratovanje sistema odvodnjavanja vseh gradbenih jam za zgradbo in plato za ves čas izvedbe del. Črpanje vode iz gradbene jame (ocenjeni pretok 100 l/s). Ocena.</t>
  </si>
  <si>
    <t>Dobava in dovoz humusnega substrata za humusiranje platoja (manjša količina), v kolikor obstoječi odstranjeni humus ne zadošča oz. ni primerne kvalitete.</t>
  </si>
  <si>
    <t>~ greda  (karbonatni drobljenec - prevladujoča apnenčasta struktura - standard TSC 06.100:2003 (zmrzlinsko odporni material) - granulacija spodnjih slojev 32 / 125 oz. 32 / 64 mm (greda), delež glin do 10 %, v debelini do 30 cm</t>
  </si>
  <si>
    <t>~ greda  (karbonatni drobljenec - prevladujoča apnenčasta struktura - standard TSC 06.100:2003 (zmrzlinsko odporni material) - granulacija spodnjih slojev 32 / 125 oz. 32 / 64 mm (greda), delež glin (0) do 10 %, v debelini do 30 cm</t>
  </si>
  <si>
    <t>~ prane plošče dim. 40/40/3,8 cm v naklonu 1% od fasade, vključno z rezanjem in prilagajanjem</t>
  </si>
  <si>
    <t>~ zasip z izbranim materialom od izkopa, material je deponiran ob robu izkopa, oziroma ga je potrebno pripeljati z gradbiščne deponije.</t>
  </si>
  <si>
    <t>Montažni armiranobetonski ograjni parapetni plohi dim. 245 x 5 x 25 cm, fiksirani v betonski temelj. Podana je skupna dolžina vseh plohov.</t>
  </si>
  <si>
    <t xml:space="preserve">Kineti ob temelju TR 1 in TR 2 </t>
  </si>
  <si>
    <t>Kompletna izdelava, dobava in postavitev kabelske kinete dim. 100 x 900 x 115 cm (ŠxDxV) ob temelju TR 1 in kinete dim. 100 x 900 x 180 cm (ŠxDxV) ob temelju TR 2. Navedena količina je za 2 kineti!
Sestava:</t>
  </si>
  <si>
    <t>4.3.12</t>
  </si>
  <si>
    <t>Dobava in montaža začasne predelne stene (provizorij) iz sistema vodoodpornih mavčnih plošč na podkonstrukciji (npr. Knauf Insulation W111) obloga iz vodoodpornih impregnacijskih plošč, 2 x 12,5 mm plošča na eni strani, enojna podkonstrukcija. Stena pritrjena v tla in strop. Predelna stena predvidena za zaščito komandnega prostora po odstranitvi nekdanje zgradbe 10 kV in 35 kV stikališča.</t>
  </si>
  <si>
    <t>Rušenje AB konstrukcij oljne jame in ostalih pripadajočih elementov.</t>
  </si>
  <si>
    <t>~ VKV delavec</t>
  </si>
  <si>
    <t>~ KV delavec</t>
  </si>
  <si>
    <t>~ PK delavec</t>
  </si>
  <si>
    <t>3.1.5.10</t>
  </si>
  <si>
    <t>Zakoličba obstoječih elementov in inštalacij s postavljanjem in z zavarovanjem profilov ter vzdrževanjem zakoličbenih označb v vsem obdobju gradnje.</t>
  </si>
  <si>
    <t>2.3.1</t>
  </si>
  <si>
    <t>Postavitev gradbenih profilov na vzpostavljeno os trase kanala, ter določitev nivoja za merjenje globine izkopa in polaganja kanala.</t>
  </si>
  <si>
    <t>kom</t>
  </si>
  <si>
    <t>2.3.2</t>
  </si>
  <si>
    <t>Priprava gradbišča: odstranitev eventualnih ovir, ureditev delovnega platoja. Po dokončanju del gradbišče pospraviti in vzpostaviti končno stanje.</t>
  </si>
  <si>
    <t>2.3.3</t>
  </si>
  <si>
    <t>Zakoličba obstoječih komunalnih vodov, ki ostajajo v funkciji. Obračun po dejanskih stroških.</t>
  </si>
  <si>
    <t>2.3.4</t>
  </si>
  <si>
    <t>Odstranjevanje obstoječe meteorne kanalizacije vključno z izkopom cevi in objektov ter odvozom na trajno deponijo. Ocenjena količina materialov, ki se odstranjujejo:</t>
  </si>
  <si>
    <t>~ BC DN 150</t>
  </si>
  <si>
    <t>~ BC DN 200</t>
  </si>
  <si>
    <t>~ betonski RJ globine do 1 m</t>
  </si>
  <si>
    <t>~ betonski RJ z rešetko globine do 1,2 m</t>
  </si>
  <si>
    <t>2.3.5</t>
  </si>
  <si>
    <t>Strojni izkop kanalizacijskih jarkov v terenu IV. ktg. z odmetom materiala na rob izkopa. Globina izkopa:</t>
  </si>
  <si>
    <t>~ 0 - 2 m</t>
  </si>
  <si>
    <t>~ 2 - 4 m</t>
  </si>
  <si>
    <t>2.3.6</t>
  </si>
  <si>
    <t>Široki strojni izkop gradbene jame za izvedbo zadrževalnikov, ponikovalnic, lovilcev olja in ostalih podzemnih objektov v terenu IV. ktg. z odvozom materiala na gradbiščno deponijo. Globina izkopa:</t>
  </si>
  <si>
    <t>2.3.7</t>
  </si>
  <si>
    <t>Ročno planiranje in utrjevanje dna jarka z natančnostjo +/- 3,0 cm.</t>
  </si>
  <si>
    <t>2.3.8</t>
  </si>
  <si>
    <t>Dobava 2x sejanega peska in izdelava temeljne plasti posteljice debeline do 10 cm s planiranjem in strojnim utrjevanjem.</t>
  </si>
  <si>
    <t>2.3.9</t>
  </si>
  <si>
    <t>Dobava in vgrajevanje peska - gramoza D 16/32 mm - zasip za ponikovalnicami (zadrževalniki) z utrjevanjem v plasteh po 33 cm.</t>
  </si>
  <si>
    <t>2.3.10</t>
  </si>
  <si>
    <t>2.3.11</t>
  </si>
  <si>
    <t>Dobava in vgrajevanje peščenega materiala (2x sejani pesek) za zasip kanalizacijskih cevi  do 20 cm nad temenom cevi.</t>
  </si>
  <si>
    <t>2.3.12</t>
  </si>
  <si>
    <t>2.3.13</t>
  </si>
  <si>
    <t>Zasip jarkov in zasipavanja za objekti z izkopanim materialom in strojno utrjevanje v plasteh po 20 cm.</t>
  </si>
  <si>
    <t>2.3.14</t>
  </si>
  <si>
    <t>Odvoz viškov izkopanega materiala na trajno deponijo, vključno s pridobitvijo ustrezne dokumentacije o deponiranju materiala.</t>
  </si>
  <si>
    <t>2.3.15</t>
  </si>
  <si>
    <t>Dobava, raznos in polaganje PVC kanalizacijskih cevi v projektiranih padcih na peščeno oziroma betonsko podlago s priklopom na revizijske jaške. Stiki so tesnjeni z gumi tesnili:</t>
  </si>
  <si>
    <t>~ UKC PVC DN 160 SN8</t>
  </si>
  <si>
    <t>2.3.16</t>
  </si>
  <si>
    <t>Dobava, montaža in polaganje PVC cevi DN 160 SN 8, za izvedbo povezav med cestnimi požiralniki in meteorno kanalizacijo.</t>
  </si>
  <si>
    <t>2.3.17</t>
  </si>
  <si>
    <t>~ Premer DN 600 - globina do 1 m</t>
  </si>
  <si>
    <t>~ Premer DN 600 - globina do 1,5 m</t>
  </si>
  <si>
    <t>2.3.18</t>
  </si>
  <si>
    <t>Dobava in montaža LTŽ pokrova kanalizacijskega jaška vključno z okvirjem pokrova jaška in razbremenilno AB ploščo.</t>
  </si>
  <si>
    <t>~ fi 600, nosilnosti 400 kN - povozne površine</t>
  </si>
  <si>
    <t>2.3.19</t>
  </si>
  <si>
    <t>Dobava in montaža poliestrskega jaška DN 600, (npr. Regeneracija), z rešetko fi 45 cm, v kompletu z izdelanim peskolovom, obdelavo dna in priključka na kanalizacijo, z dobavo in montažo LTŽ rešetke z okvirjem in nosilno AB ploščo - po detajlu.</t>
  </si>
  <si>
    <t>2.3.20</t>
  </si>
  <si>
    <t>Dobava in montaža lovilca olja z by passom nazivnih količin Qmax/Qs = 15/3 l/s  (npr. Aquareg 15 bp 3 z by passom) kompletno s potrebno talno in vrhnjo AB ploščo vključno z dobavo in montažo LTŽ pokrovov nosilnosti 400 kN (vgradnja v asfalt)  - po detajlu dobavitelja mora lovilec olja ustrezati zahtevam SIST EN 858-1.</t>
  </si>
  <si>
    <t>2.3.21</t>
  </si>
  <si>
    <t>2.3.22</t>
  </si>
  <si>
    <t>2.3.24</t>
  </si>
  <si>
    <t>Pregled in čiščenje kanalizacijskega sistema pred izvedbo tlačnega preizkusa.</t>
  </si>
  <si>
    <t>Tlačni preizkus vodotesnosti položenih kanalizacijskih cevi po navodilih proizvajalca in upravljalca. Izdelava zapisnika o tlačnem preizkusu. Tlačni preizkus se izvede skladno s standardom.</t>
  </si>
  <si>
    <t>2.3.25</t>
  </si>
  <si>
    <t>2.3.23</t>
  </si>
  <si>
    <t>TEMELJ DVEH STEBRIČKOV Z OPREMO KONTROLE PRISTOPA</t>
  </si>
  <si>
    <t>2.4.1</t>
  </si>
  <si>
    <t>2.4.2</t>
  </si>
  <si>
    <t>2.4.4</t>
  </si>
  <si>
    <t>2.4.3</t>
  </si>
  <si>
    <t>2.4.5</t>
  </si>
  <si>
    <t>2.5.7</t>
  </si>
  <si>
    <t>2.6.5</t>
  </si>
  <si>
    <t>2.6.6</t>
  </si>
  <si>
    <t>2.9.3</t>
  </si>
  <si>
    <t>3.1.5.11</t>
  </si>
  <si>
    <t>Dobava in montaža kovinskih enokrilnih ograjnih vrat za osebni prehod, z električno ključavnico, širina vrat 110 cm (osna razdalja med stebrički) in višine 203 cm, barva temno zelena - RAL 6005, skupaj z vsem pritrdilnim materialom. Vrata izdelati po tipskih detajlih izbranega proizvajalca. Izvajalec mora izdelati podrobnejše risbe vrat s predvidenim krmiljenjem, opremo in okovjem ter avtomatskim zapiralom. Pred izdelavo vrat in ograje rešitve potrdi naročnik. Vhod 1b.</t>
  </si>
  <si>
    <t>Dobava in montaža kovinskih samonosnih drsnih ograjnih vrat na motorni pogon z daljinskim odpiranjem, širina vrat 800 cm in višine 203 cm, barva temno zelena - RAL 6005, skupaj z vsem pritrdilnim materialom. Vrata morajo imeti potreben prostor za odpiranje. Vrata izdelati po tipskih detajlih izbranega proizvajalca. Izvajalec mora izdelati podrobnejše risbe vrat s predvidenim krmiljenjem, opremo in okovjem. Pred izdelavo vrat in ograje rešitve potrdi naročnik. Vhod 1a.</t>
  </si>
  <si>
    <t>Dobava in montaža kovinskih dvokrilnih ograjnih vrat za osebni prehod, z daljinskim odpiranjem, širina vrat 360 cm (osna razdalja med stebrički) in višine 203 cm, barva temno zelena - RAL 6005, skupaj z vsem pritrdilnim materialom. Vrata izdelati po tipskih detajlih izbranega proizvajalca. Izvajalec mora izdelati podrobnejše risbe vrat s predvidenim krmiljenjem, opremo in okovjem ter avtomatskim zapiralom. Pred izdelavo vrat in ograje rešitve potrdi naročnik. Vhod 2.</t>
  </si>
  <si>
    <t>~ Premer DN 600 - globina do 1,0 m</t>
  </si>
  <si>
    <t xml:space="preserve">Kratek opis:
AB oporni zid dolžine 77 m in višina do 1,9 m s temeljem, vključno z žično ograjo. Oporni zid se nahaja ob severozahodni, jugozahodni, jugovzhodni strani RTP območja. </t>
  </si>
  <si>
    <t>Dobava in montaža tipske ograje z žičnimi paneli dim. 2050 x 2030 mm (DxV), premer žice 5 mm, velikost okenc 50 x 200 mm, barva temno zelena - RAL 6005, stebrički 40/60 mm, h=2030 mm (npr. kot Ograje Kočevar d.o.o.), s sidranjem ograjnih stebričkov v AB temelje in vsem pritrdilnim in pomožnim materialom.</t>
  </si>
  <si>
    <t xml:space="preserve">Opomba: Upoštevati izvedbo vseh del v RTP območju pod napetostjo 20 kV stikališča. Izvajalec je dolžan zagotoviti ustrezno zaščito, kar je upoštevano v ponudbenih cenah.
Temelji transformatorjev niso zajeti v tem delu popisa.  </t>
  </si>
  <si>
    <t>~ greda (karbonatni drobljenec - prevladujoča apnenčasta struktura - standard TSC 06.100:2003 (zmrzlinsko odporni material) - granulacija spodnjih slojev 32 / 125 oz. 32 / 64 mm (greda), delež glin do 10 %, v debelini 60 cm</t>
  </si>
  <si>
    <t>Dobava in vgradnja toplotno izolacijskih elementov (npr. Isokorb, T Tip QL-VV4-REI120-H200-L250-1.0) po celotni dolžini. Vsi elementi vgrajeni skupaj. Kineta ob TR 1.</t>
  </si>
  <si>
    <t>Dobava in ročni nanos kemične obdelave (npr. kot proizvajalec Penetron, ADMIX) za zaščito vodoodpornega betona. Poraba 0,65 - 0,8 kg/m2 oz. 0,8-1% glede na količino cementa v betonski mešanici po navodilih in tehnologiji dobavitelja. Stene in temeljna plošča v kleti.</t>
  </si>
  <si>
    <t>Obdelava betonskih stropov in stopniščnih ram z brušenjem opažnih stikov in krpanjem s fino cementno malto 1:2  debeline do 15 mm v pritličju in nadstropju.</t>
  </si>
  <si>
    <t>~ preklade dimenzij 6 x 12 x  do 150 cm. Ocena.</t>
  </si>
  <si>
    <t>Kompletna dobava in izvedba talne hidroizolacije pod betonskimi zidovi na stiku temelj-stena z vodotesnimi nabrekajočimi trakovi (temelj - stena, stena - stena), (npr. kot Penetron, Penebar SW 45 tip A). Ocena.</t>
  </si>
  <si>
    <t>Posipanje še nevezanega betona s suho mešanico cementa in mivke 1:2:
~ površina zaribana (površine, ki bodo protiprašno premazane - kabelski prostor, LR prostor, komandni in TK prostor)</t>
  </si>
  <si>
    <t>Dobava in montaža alu kovinskih profilov za vogale špalet ob oknih. Ocena.</t>
  </si>
  <si>
    <t>Strojno vrtanje in izrezovanje lukenj v AB konstrukcijah deb. do 30 cm za tehnološke odprtine. Obračun po dejanskih količinah. Ocena.
~ površina do 0,30 m2</t>
  </si>
  <si>
    <t>Dobava in vzidava kamnite ploščice dim. do 50 x 50 cm z letnico, imenom objekta in investitorja, kompletno z vsemi pomožnimi deli in materialom.</t>
  </si>
  <si>
    <t>Dobava in izravnava tal s samorazlivno izravnalno maso (Linea 10 rapid, Kema). Kabelski prostor, LR prostor, komandni in TK prostor.</t>
  </si>
  <si>
    <t>Dvostranski opaž AB pasovnih temeljev z gladkimi opažnimi ploščami s prenosom materiala do mesta vgraditve, opaženjem, čiščenjem lesa in vsemi pomožnimi deli. Pasovni temelji.</t>
  </si>
  <si>
    <t>Opaž poševnih armirano betonskih plošč, viš. podpiranja 3,0 do 6,0 m. Izdelava z gladkimi opažnimi ploščami s prenosom materiala do mesta vgraditve, opaženjem, čiščenjem lesa in vsemi pomožnimi deli. Plošče nad nadstropjem.</t>
  </si>
  <si>
    <t>Opaž ravnih armirano betonskih plošč, viš. podpiranja od 3,0 m do 6,0 m. Izdelava z gladkimi opažnimi ploščami s prenosom materiala do mesta vgraditve, opaženjem, čiščenjem lesa in vsemi pomožnimi deli. Plošče nad pritličjem.</t>
  </si>
  <si>
    <t xml:space="preserve">Pred rušenjem je potrebno zaščititi vse obstoječe dele objekta tako, da bo obstoječe 20 kV stikališče s pomožnimi prostori v celoti lahko nemoteno delovali. Pri rušenju ohraniti obstoječe izpuste za ozemljitve. </t>
  </si>
  <si>
    <t>Pri rušitvenih delih je potrebno paziti, da ne bo prišlo do poškodb zgradbe 20 kV stikališča! Vse morebitne poškodbe sanirati.</t>
  </si>
  <si>
    <r>
      <t>Dela izvajati točno po določilih in navodilih dobavitelja kritine z upoštevanjem veljavnih tehničnih predpisov in standardov. Površina žlot, slemena in obrob se odšteje pri obračunu površine kritine, prav tako se odštejejo odprtine manjše od 1 m2. Za izvršitev krovskih in kleparskih del se uporabijo odri za fasado. Dela izvajati v skladu s pravilnikom varstva pri delu na višinah.
Naklon kritine znaša 8</t>
    </r>
    <r>
      <rPr>
        <sz val="8"/>
        <rFont val="Calibri"/>
        <family val="2"/>
      </rPr>
      <t>°.</t>
    </r>
  </si>
  <si>
    <r>
      <t>Dobava in montaža kleparskih elementov. Kleparski elementi so izdelani iz jeklene pločevine 0,6 mm (275 g/m</t>
    </r>
    <r>
      <rPr>
        <vertAlign val="superscript"/>
        <sz val="8"/>
        <rFont val="Arial"/>
        <family val="2"/>
      </rPr>
      <t>2</t>
    </r>
    <r>
      <rPr>
        <sz val="8"/>
        <rFont val="Arial"/>
        <family val="2"/>
      </rPr>
      <t xml:space="preserve"> cinka v skladu z EN 10142 in EN 10147), ki je prašno obarvana - gladka, sijaj. V ceni elementov je vključen pritrdilni in tesnilni material. Nevidna notranja stran pločevine je zaščitena z lakom debeline 5 </t>
    </r>
    <r>
      <rPr>
        <sz val="8"/>
        <rFont val="Calibri"/>
        <family val="2"/>
      </rPr>
      <t>µ</t>
    </r>
    <r>
      <rPr>
        <sz val="8"/>
        <rFont val="Arial"/>
        <family val="2"/>
      </rPr>
      <t>m in ni v RAL barvi.</t>
    </r>
  </si>
  <si>
    <t>~ demontažna notranje inox ograje, mat površina, inox 2x horizontalna prečka 50/50 mm, vključno z nasadilno inox konstrukcijo in vsem pomožnim in pritrdilnim materialom. Dolžina ograje do 2,5 m. Vrata V15 - Komandni prostor (1.N).</t>
  </si>
  <si>
    <t>~ Vrata V1P, protipožarna (EI30-C), enokrilna vrata iz jeklene pločevine, dim. 100 x 200 cm (svetla mera). Oprema: cilindrična ključavnica, kovinske rozete, kovinska kljuka, tesnilo guma, pločevinasti podboj, samozapiralo. Vrata v kabelskem prostoru 110 kV stikališča (K).</t>
  </si>
  <si>
    <t>~ Vrata V7P, protipožarna (EI30-C), enokrilna vrata iz jeklene pločevine, dim. 80 x 200 cm (svetla mera). Oprema: cilindrična ključavnica, kovinske rozete, kovinska kljuka, tesnilo guma, pločevinasti podboj, samozapiralo. Vrata v AKU prostoru, (PT).</t>
  </si>
  <si>
    <t>~ Vrata V8P, protipožarna (EI30-C), enokrilna vrata iz jeklene pločevine, dim. 100 x 200 cm (svetla mera). Oprema: cilindrična ključavnica, kovinske rozete, kovinska kljuka, tesnilo guma, pločevinasti podboj, samozapiralo. Prostor lastne rabe in prostor 110 kV stikališče, (PT).</t>
  </si>
  <si>
    <t>~ demontažna notranje inox ograje, mat površina, inox 2x horizontalna prečka 50/50 mm, vključno z nasadilno inox konstrukcijo in vsem pomožnim in pritrdilnim materialom. Dolžina ograje do 2,5 m. Obstoječa vrata v 20 kV stikališču.</t>
  </si>
  <si>
    <t>~ dim. 60 x 120 cm, monokomanda, ročni pogon (za okno O1)</t>
  </si>
  <si>
    <t>~ dim. 110 x 120 cm, monokomanda, ročni pogon (za okno O2)</t>
  </si>
  <si>
    <t>~ dim. 120 x 120 cm, monokomanda, ročni pogon (za okno O3)</t>
  </si>
  <si>
    <t>~ dim. 150 x 260 cm, monokomanda, ročni pogon (za okno O4)</t>
  </si>
  <si>
    <t>~ dim. 450x 120 cm, monokomanda, ročni pogon (za okno O6)</t>
  </si>
  <si>
    <t>Dobava in montaža spuščenega stropa iz mineralnih plošč, s tipsko kovinsko podkonstrukcijo. Strop na višini 330 cm (npr. Armstrong, tip stropa Sahara 60/60/1,9 cm, podkonstrukcija z robnim detajlom Board), višina obešanja do 200 cm. Strop na hodniku v pritličju, v komandnem prostoru in TK prostoru (1.N).</t>
  </si>
  <si>
    <t>~ obloga tal, dim. npr. 25 x 60 cm iz granitogresa</t>
  </si>
  <si>
    <t>~ dobava in vgradnja dilatacijskega profila iz medenine v tlake</t>
  </si>
  <si>
    <t>3.1.3.24</t>
  </si>
  <si>
    <t>~ talne letve (npr. Mifasol GFP-100)</t>
  </si>
  <si>
    <t>~ stenske in stropne letve (npr. Mifasol AFW-100)</t>
  </si>
  <si>
    <t>Rušitvena dela zgradbe 10 kV in 35 kV stikališča</t>
  </si>
  <si>
    <t>Ostalo</t>
  </si>
  <si>
    <t>3.2.10.9</t>
  </si>
  <si>
    <t>3.2.10.10</t>
  </si>
  <si>
    <t>Dvojni pod</t>
  </si>
  <si>
    <t>3.2.2.2</t>
  </si>
  <si>
    <t>3.2.2.3</t>
  </si>
  <si>
    <t>3.2.2.4</t>
  </si>
  <si>
    <t>3.2.2.5</t>
  </si>
  <si>
    <t>3.2.2.6</t>
  </si>
  <si>
    <t>~ čelna obroba Fe 0,6 mm, podpora čelne obrobe Fe 2mm</t>
  </si>
  <si>
    <t xml:space="preserve">~ slemenjak enokapnice II, vogalnik panela notranji, maska panela SNV termoizolacija, polnilo profila SNV negativ </t>
  </si>
  <si>
    <t>3.2.2.11</t>
  </si>
  <si>
    <t>~  EPDM manšeta za okrogle preboje</t>
  </si>
  <si>
    <t>~ horizontalni žleb (razvita širina) 330 mm</t>
  </si>
  <si>
    <t>~ vertikalna odtočna cev (premer) 120 mm</t>
  </si>
  <si>
    <t>~ število izlivnih priključkov v peskolove</t>
  </si>
  <si>
    <r>
      <t>PVC tlaki,</t>
    </r>
    <r>
      <rPr>
        <sz val="8"/>
        <rFont val="Arial"/>
        <family val="2"/>
      </rPr>
      <t xml:space="preserve"> hodnik (1.N)</t>
    </r>
  </si>
  <si>
    <t>Dobava in montaža PVC talnih oblog deb. 2,5 mm, v trakovih dimenzije 90 x 15 cm, na predhodno izravnano in obrušeno podlago s specialnim disperzijskim lepilom z veliko lepilno močjo UZIN KE 2000 S. Talna obloga mora po kvaliteti ustrezati naslednjim zahtevam: debelina obrabnega sloja 0,55 mm, ognjeodpornost po EN 13501-1 – Bfls1; odpornost proti bakterijam po EN 846; protizdrsnost po DIN 51130 – R10; dimenzijska stabilnost po EN 434 - 0,25%; odpornost na pritisk po EN 433 &lt; 0,1 mm; primerna za visoko ferkventne prostore, za visoke obremenitve. Položene prečno na prostor.</t>
  </si>
  <si>
    <t>Vse vzidane AZR rešetke so zajete v popisu strojnega dela.</t>
  </si>
  <si>
    <r>
      <t xml:space="preserve">OPOMBA: Morebitne začasne deponije izkopanega materiala in potrebne transporte v zvezi s tem je potrebno upoštevati v enotnih cenah. Način dela prilagoditi možnostim na licu mesta (delno ročni, delni strojni izkop). Izkop na območju RTP 110/20 kV stikališča. Navedene so samo količine izkopov na platoju. Ostale količine so zajete pri zemeljskih delih opornega zidu in zgradbe. 
Polaganje ozemljitvene mreže izvajati skupaj z izvedbo temeljev in v vseh fazah izvedbe del.
</t>
    </r>
    <r>
      <rPr>
        <b/>
        <sz val="8"/>
        <rFont val="Arial"/>
        <family val="2"/>
      </rPr>
      <t>Opomba:</t>
    </r>
    <r>
      <rPr>
        <sz val="8"/>
        <rFont val="Arial"/>
        <family val="2"/>
      </rPr>
      <t xml:space="preserve"> Izvedbo del je potrebno uskladiti z izvajalcem elektrogradbenih inštalacij, ki bo dobavljal opremo in izvajal dela na področju temeljnih, potencialnih in tehnoloških ozemljitev po projektu elektrogradbenih inštalacij.
</t>
    </r>
  </si>
  <si>
    <t>Planiranje dna izkopa s točnostjo +-3 cm. Kabelski jaški.</t>
  </si>
  <si>
    <t>~ Vgradnja cevi za odvodnjavanje (cev PVC 110/SN8), po standardu SIST EN 13476. Samo kineta ob TR 2. Cev za ponikanje.</t>
  </si>
  <si>
    <t>~ Vgradnja cevi za odvodnjavanje (cev PVC 110/SN8), po standardu  SIST EN 13476. Cev za ponikanje.</t>
  </si>
  <si>
    <t>Opaž pasovnih temeljev TR; opaženje, razopaženje in čiščenje:
~ opaž za vidne betonske površine.</t>
  </si>
  <si>
    <t>Opaž sten oljnih skled; opaženje, razopaženje in čiščenje: oljne sklede s podpiranjem višine do 1,50 m:
~ opaž za nevidne betonske površine, s trikotnimi letvicami na vidnih robovih.</t>
  </si>
  <si>
    <t>Opaž roba temeljne plošče, opaženje, razopaženje in čiščenje opaža:
~ opaž višine 60 cm, za nevidne betonske površine.</t>
  </si>
  <si>
    <t>Izdelava, dobava in montaža jeklenih pocinkanih rešetk za prodec v lovilni skledi transformatorja, raster 30x30 mm, višine 50 mm, vključno z nosilnimi L profili dim. 150x100x10 mm, ki so sidrani v AB steno, z vsem pritrdilnim in vijačnim materialom, z vsemi prenosi in transporti materiala do mesta montaže.  Izdelava po načrtu.
~ vel. 150 x 160 cm: 20 kosov
~ vel.150 x 100 cm: 10 kos
Obračun po dejanski teži. Izdelati po detajlu.</t>
  </si>
  <si>
    <t xml:space="preserve">Dobava in vgradnja paroprepustne, vetrotesne, vodotesne sekundarne kritine za strme strehe (z naklonom min. 5°) narejene na osnovi prvovrstnega fleksibilnega polioefina (FPO), na robovih se toplozračno vari, in z nedrsečo površino za hitro in enostavno montažo CE deklarirano po EN 13859-1 (npr. SIKA, SARNAFIL MTS). Odpornost na prodiranje vode W1 (po EN 1928:2001). </t>
  </si>
  <si>
    <t>Dobava in pokrivanje strehe s tipskimi linijskimi snegolovi (npr.: po TRIMO detajlu AA5/1 in AA5/1-K) v barvi kritine, kompletno z montažo in vsemi pomožnimi deli, prenosi in transportom (snegolovi, vijaki, tesnila, itd.). Obračun po dejanskih količinah. Ocena.</t>
  </si>
  <si>
    <t>Dobava in izvedba kleparskih elementov prečne dilatacije s podljševanjem strešne kritine. Izdelava dilatacije iz obrob r.š. do 50 cm, deb. 0,7 mm, prašno barvano. Podaljševanje panela do 300 mm. Vključno z dodatnimi obrobami, termoizolacijo deb. do 70 mm, dolžine do 150 mm.  Vključno z vsem pritrdilnim in pomožnim materialom. Detajl po navodilu dobovitelja (npr. TRIMO). Med zgradbo 20 kV stikališča in 110 kV stikališča.</t>
  </si>
  <si>
    <t xml:space="preserve">~ na AB podlagi: HMP2-A HOP U 106/75/3
</t>
  </si>
  <si>
    <t>~ naležna konstr.: HMP-B HOP C 15/55/100/2, L=4000 mm</t>
  </si>
  <si>
    <t xml:space="preserve">~ na AB podlagi: HMP2-A HOP U 106/35/3
</t>
  </si>
  <si>
    <t>~ naležna konstr.: HMP-B HOP C 15/35/100/2, L=4000 mm</t>
  </si>
  <si>
    <t>Dobava, izdelava in montaža podkonstrukcije (npr. po TRIMO detajlu), sidrana v AB ploščo, vključno s povezavami. Vključno z vsem pritrdilnim in pomožnim materialom. Izvajalec izdela delavniške risbe, streha S1:</t>
  </si>
  <si>
    <t>Dobava, izdelava in montaža podkonstrukcije (npr. po TRIMO detajlu), sidrana v AB ploščo, vključno s povezavami. Vključno z vsem pritrdilnim in pomožnim materialom. Izvajalec izdela delavniške risbe, streha S2:</t>
  </si>
  <si>
    <t>Dobava in izvedba nestandardnih kleparskih elementov s pritrdilnim in tesnilnim materialom, požarne stene TR 1 in TR 2 vključno s podkonstrukcijo:</t>
  </si>
  <si>
    <t xml:space="preserve">~ polnilo - toplotna izolacija EPS deb. 4 cm
</t>
  </si>
  <si>
    <t>~ podkonstrukcije lesene letve 50/40 mm, izvedba v naklonu</t>
  </si>
  <si>
    <t>~ OSB plošče OSB/3 2500X675X15 MM TG4</t>
  </si>
  <si>
    <t>~ vertikalna obroba r.š. do 600 mm, deb. 0,7 mm, prašno barvano, horizontalne in vertikalne površine</t>
  </si>
  <si>
    <t>~ horizontalna obroba r.š. do 700 mm, deb. 0,7 mm, prašno barvano, horizontalne in vertikalne površine</t>
  </si>
  <si>
    <t>Dobava in izvedba kleparskih elementov krajnega visečega žleba (npr. po TRIMO detajlu AA2/1,  AA2/1-K1,  AA2/1-K2,  AA2/1-K3). Nerjavni nosilec visečega žleba, žleb zunanji, izlivni priključek, izlivna cev, nerjavni nosilec izlivne cevi maska visečega žleba, maska napušča notranja/zunanja. Vključno z vsem pritrdilnim in pomožnim materialom.</t>
  </si>
  <si>
    <t>Dobava in izvedba kleparskih elementov čelnega zaključka (npr. po TRIMO detajlu AA6/2, AA6/2-K). Vključno z vsem pritrdilnim in pomožnim materialom.</t>
  </si>
  <si>
    <t>Dobava in izvedba kleparskih elementov slemena enokapnice (npr. po TRIMO detajlu AA9/3 in AA9/3-K). Vključno z vsem pritrdilnim in pomožnim materialom.</t>
  </si>
  <si>
    <t>Dobava in izvedba kleparskih elementov okroglega preboja z EPDM manšeto (npr. po TRIMO detajlu AB4/1). Vključno z vsem pritrdilnim in pomožnim materialom.</t>
  </si>
  <si>
    <t>5 svetilk (gradbena dela)</t>
  </si>
  <si>
    <t>Kompletna izvedba temeljev za drogove zunanje razsvetljave višine 4,0 m: vel. 80 x 80 x 125 cm (5 temeljev). Upoštevati, da so nekateri temelji del temelja opornega zidu. Dela za izvedbo temeljev:</t>
  </si>
  <si>
    <t>3.2.2.7</t>
  </si>
  <si>
    <t>3.2.2.8</t>
  </si>
  <si>
    <t>3.2.2.9</t>
  </si>
  <si>
    <t>3.2.2.10</t>
  </si>
  <si>
    <t>3.2.4.5</t>
  </si>
  <si>
    <t>3.2.7.3</t>
  </si>
  <si>
    <t>3.2.8.4</t>
  </si>
  <si>
    <r>
      <t xml:space="preserve">~ Vrata V7P, protipožarna (EI30-C), enokrilna vrata iz jeklene pločevine, dim. 80 x 200 cm (svetla mera). Oprema: cilindrična ključavnica, kovinske rozete, kovinska bunka na zunanji strani prostora, naletna kljuka na notranji strani prostora, tesnilo guma, pločevinasti podboj, samozapiralo. </t>
    </r>
    <r>
      <rPr>
        <i/>
        <sz val="8"/>
        <rFont val="Arial"/>
        <family val="2"/>
      </rPr>
      <t>Vrata so opremljena z električno ključavnico s sistemom kontrole pristopa in z naletno kljuko z deblokado ključavnice</t>
    </r>
    <r>
      <rPr>
        <sz val="8"/>
        <rFont val="Arial"/>
        <family val="2"/>
      </rPr>
      <t>. Vrata v kabelskem prostoru 20 kV stikališča (PT) in 20 kV stikališču (1.N).</t>
    </r>
  </si>
  <si>
    <t>~ opaž  temeljev; opaženje in razopaženje za pripravo za kamnito oblogo</t>
  </si>
  <si>
    <t>5.1.5.3</t>
  </si>
  <si>
    <t xml:space="preserve">Dobava in vgradnja prodca nazivne frakcija 32/64 mm z nasutjem na rešetke lovilne sklede TR.   </t>
  </si>
  <si>
    <t>1.2</t>
  </si>
  <si>
    <t>1.4</t>
  </si>
  <si>
    <t>1.5</t>
  </si>
  <si>
    <t>GRADBENA IN OBRTNIŠKA DELA</t>
  </si>
  <si>
    <t>110 kV STIKALIŠČE</t>
  </si>
  <si>
    <t>1.1.2</t>
  </si>
  <si>
    <t>1.1.3</t>
  </si>
  <si>
    <t>1.1.4</t>
  </si>
  <si>
    <t>1.2.2</t>
  </si>
  <si>
    <t xml:space="preserve">OGRAJA </t>
  </si>
  <si>
    <t>~ armirani podložni beton C12/15 deb. 10 cm z armaturno mrežo B 500A</t>
  </si>
  <si>
    <t>Dobava in polaganje betonskih robnikov v podložni beton C12/15 in obdelava stikov s fino cementno malto. Robniki morajo biti zmrzlinsko odporni (certifikat), obdelava stikov prav tako zmrzlinsko odporna. Uporabijo se robniki dolžine 100 cm in prilagojene dolžine za izvedbo krivin. Polaganje dvignjenih in poglobljenih robnikov:</t>
  </si>
  <si>
    <t>Dobava in ročno vgrajevanje betona v nearmirane konstrukcije preseka do 0.10 m3/m2/m;
~ podložni beton (C12/15) pod temelji in tlaki  deb. 10 cm. Podložni beton.</t>
  </si>
  <si>
    <t>~ tampon granulacije 32/64 mm (deb. 30 cm), dopustni delež meljno - peščenih glin 10%</t>
  </si>
  <si>
    <t>Konstrukcija pod 110 kV stikališčem (4x)</t>
  </si>
  <si>
    <t>Izdelava, dobava in montaža jeklene konstrukcije - podkonstrukcija za dvig in pritrditev 110 kV kablov v kleti, vključno z vijačnim materialom (RF vijaki, matice in podložke), z vsemi prenosi in transporti materiala do mesta montaže. 
Izdelava po načrtu. (število izvedb 4x)</t>
  </si>
  <si>
    <t>~ sidrne ploščice vel. 10 x 10 cm, vgrajene v nastopne ploskve notranjih stopnic.
110 kV stikališče.</t>
  </si>
  <si>
    <t>~ sidrne ploščice vel. 10 x 10 cm, vgrajene v steno stopnišča (za stenski ročaj).
110 kV stikališče.</t>
  </si>
  <si>
    <t>Doplačilo za vstavljanje posebne folije v opaž:
~ folija za zagotovitev gladkosti in lepšega videza vidnih betonskih površin. Obračun po dejanskih količinah. Kabelski prostor 110 kV stikališča. Ocena.</t>
  </si>
  <si>
    <t>Opaž ravnih pravokotnih stebrov brez zoba; opažanje, razopaženje in čiščenje:
~ opaž obsega nad 100 cm za vidno površino betona, vključno z robovi. Stebri v 110 kV stikališču</t>
  </si>
  <si>
    <t>Izdelava, dobava in montaža pohodnih rešetk iz armiranega poliestra (npr. dim. 100/100/40 mm) v kleti kabelskega prostora na stojkah višine do 40 cm. Kompletno z vsem spojnim in pritrdilnim materialom, obdelavo  prehodov kablov skozi pod, ter finalno obdelavo. Kabelski prostor 110 kV stikališča.</t>
  </si>
  <si>
    <t>Dobava, izdelava in vgradnja rebraste pločevine r.š. 70 cm, vključno z izdelavo odkanega zaključka. R 10 ocena skupine proti drsne odpornosti. V skladu s certifikatoma EN 573 in EN 1386. Vključno z vsem pritrdilnim in pomožnim materialom. Zunanji prag rolo vrat 110 kV stikališča.</t>
  </si>
  <si>
    <t>~ demontažna ograja mat površina, inox 2x horizontalna cev fi 50 mm, vključno z nasadilnimi konzolami (4x) in vsem pomožnim in pritrdilnim materialom. Dolžina ograje do 5 m. Prostor 110 kV stikališča.</t>
  </si>
  <si>
    <t>Opaž vseh odprtin v AB ploščah velikosti do 1 m2, obračun po dolžini vgrajenih lesenih desk in plohov širine do 30 cm. Odprtine v AB plošči na koti +0,50 m 110 kV stikališča. Dim. in lokacija odprtin bo določena po izboru dobavitelja teh. opreme.</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</si>
  <si>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</si>
  <si>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</si>
  <si>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</si>
  <si>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</si>
  <si>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</si>
  <si>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</si>
  <si>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</si>
  <si>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</si>
  <si>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</si>
  <si>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</si>
  <si>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</si>
  <si>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</si>
  <si>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</si>
  <si>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</si>
  <si>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</si>
  <si>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</si>
  <si>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</si>
  <si>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</si>
  <si>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</si>
  <si>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</si>
  <si>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</si>
  <si>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</si>
  <si>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</si>
  <si>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1.4.1</t>
  </si>
  <si>
    <t>1.4.2</t>
  </si>
  <si>
    <t>1.4.3</t>
  </si>
  <si>
    <t>1.4.4</t>
  </si>
  <si>
    <t>1.4.5</t>
  </si>
  <si>
    <t>1.4.6</t>
  </si>
  <si>
    <t>1.5.1</t>
  </si>
  <si>
    <t>1.5.2</t>
  </si>
  <si>
    <t>1.5.3</t>
  </si>
  <si>
    <t>1.5.4</t>
  </si>
  <si>
    <t>1.5.5</t>
  </si>
  <si>
    <t>1.5.6</t>
  </si>
  <si>
    <t>1.5.7</t>
  </si>
  <si>
    <t>1.5.8</t>
  </si>
  <si>
    <t>1.5.9</t>
  </si>
  <si>
    <t>1.5.10</t>
  </si>
  <si>
    <t>1.5.11</t>
  </si>
  <si>
    <t>1.5.12</t>
  </si>
  <si>
    <t>1.5.13</t>
  </si>
  <si>
    <t>1.5.14</t>
  </si>
  <si>
    <t>1.5.15</t>
  </si>
  <si>
    <t>1.5.16</t>
  </si>
  <si>
    <t>1.5.17</t>
  </si>
  <si>
    <t>~ V cenah so upoštevani vsi stroški za zagotavljanje varnosti in zdravja pri delu v skladu z Uredbo o zagotavljanju varnosti in zdravja pri delu na začasnih in premičnih gradbiščih. V cenah je upoštevano varovanje gradišča za čas gradnje (do vzpostavitve zunanje ograje RTP).
~ V ceni je upoštevana tudi izdelava vseh sprememb, nastalih med gradnjo, ki bodo služile za izdelavo PID dokumentacije. Vse spremembe je potrebno sproti na vse risbe vnesti v PZI dokumentacijo in jih predstaviti ter celotno dokumentacijo predati projektantu.
~ Ves odpadni material od rušenja in višek izkopa je potrebno odpeljati na stalno urejeno deponijo, ki jo preskrbi izvajalec z vsemi stroški deponiranja (takse itd.). Vsi stroški odvoza in deponiranja so zajeti v cenah posameznih postavk.
~ Evidenčne liste hraniti v posebno mapo za končno poročilo o ravnanju z odpadki. Izvajalec sproti dostavlja evidenčne liste odpeljanih odpadkov. Po končanih rušitvenih delih izdela poročilo o nastalih gradbenih odpadkih in o ravnanju z njimi.</t>
  </si>
  <si>
    <t>~ Vsaka opisana pozicija (rušenje in novo) je mišljena kompletno z vsemi deli, materialom, pomožnim materialom, spojnimi in pritrdilnimi sredstvi, transporti za vgrajen oz. montiran izdelek in vse delo, zaključno čiščenje in odstranitev odpadkov po dovršenem delu.</t>
  </si>
  <si>
    <t xml:space="preserve">~ Eventualna manjkajoča oz. nepredvidena dela, ki s tem popisom niso zajeta, se izvedejo po predhodnem dogovoru z nadzornim organom in obračunajo po dejanskih količinah, po predhodni odobritvi enotne cene s strani investitorja. Izvesti obračun skladno z normami in predpisi. </t>
  </si>
  <si>
    <t>~ Rušenja izvesti v čim manjšem možnem obsegu. Vse ruševine in odstranjene neuporabne elemente odstraniti iz objekta, naložiti na kamion in odpeljati na stalno deponijo.   Strošek odvoza in deponiranja ruševin je upoštevan v ceni rušenj in odstranitvah razen pri elementih in opremi, za katero je dogovorjeno, da ostane last investitorja! Izvedba rušenja skladno z zahtevami  zakonodajalca in veljavnimi okoljskimi standardi!</t>
  </si>
  <si>
    <t>Geotehnični nadzor v času izvajanja zemeljskih del in izvedbi zgornjega ustroja na platoju.</t>
  </si>
  <si>
    <t>3.1.1.9</t>
  </si>
  <si>
    <t>~ Ponudba mora zajemati izdelavo vseh drobnih gradbenih, obrtniških in instalacijskih del (koordinacija vgradnje z elektroinštalacijami in strojnimi inštalacijami) ter ostalega četudi to ni neposredno navedeno v popisu del, a je kljub temu razvidno iz grafičnih prilog in ostalih prej naštetih sestavnih delov DZR.
~ Z oddajo ponudbe vsak ponudnik izjavlja, da je skrbno preučil vse prej omenjene sestavne dele DZR in da je v skupno vrednost vključil vsa potrebna dela ter material, ki zagotavljajo popolno, zaključeno in celostno izvedbo objekta, kot tudi vsa dela, ki niso neposredno opisana ali našteta v tekstualnem delu popisa, a so kljub temu razvidna iz grafičnih prilog in ostalih prej naštetih sestavnih delov DZR.
~ Vsak ponudnik z oddajo ponudbe prav tako izjavlja, da je dokumentacija popolna in da je sposoben v popolnosti kvalitetno izvesti celotno predmetno investicijo.</t>
  </si>
  <si>
    <t>~ Vse mere in število obrtniških izdelkov predhodno obvezno kontrolirati na objektu.</t>
  </si>
  <si>
    <t xml:space="preserve">2.1 </t>
  </si>
  <si>
    <t>2.6.9</t>
  </si>
  <si>
    <t>6.1</t>
  </si>
  <si>
    <r>
      <rPr>
        <b/>
        <sz val="10"/>
        <rFont val="Arial"/>
        <family val="2"/>
      </rPr>
      <t>SPLOŠNI OPIS</t>
    </r>
    <r>
      <rPr>
        <sz val="10"/>
        <rFont val="Arial"/>
        <family val="2"/>
      </rPr>
      <t xml:space="preserve">
~ v projektu predvidena oprema in materiali so obvezno izhodišče. Vse spremembe morajo biti usklajene z investitorjem in projektantom.
~ popis vključuje nabavo, dostavo in montažo opreme z vsem pritrdilnim in pomožnim materialom:
~ korpusi (telo) in fronte (ličnice) omar so izdelani iz iverala
~ vmesne police v zaprtih omarah so iz iverala, prestavljive na 5 cm
~ vmesne vidne police so fiksne, izdelane iz iverala, z ABS zaključkom
~ kuhinjski elementi (korpusi, predali, police) so izdelani iz iverala, ostali deli (ličnice in pult) so izdelani iz iverice (obloga laminat - ultrapas)
~ vse mize, izdelane po naročilu, imajo zgodnje plošče iz iverice (obloga laminat - ultrapas)
~ vsi zaključki so izvedeni z ABS polkrožnim nalimkom
~ vsi izpostavljeni elementi pohištva morajo biti izvedeni s polkrožnimi masivnimi zaključki (zaobljeni robovi)
~ vsa stekla in ogledala morajo biti iz nelomljivega varnostnega stekla
~ vsi eventualni prekrivni PVC čepi morajo biti prilepljeni na vijak
~ vsi predali morajo imeti kovinska vodila
~ vsi stenski regali morajo biti dovolj močno izvedeni in pritrjeni v steno tako, da je možno v njih hraniti težje predmete (velika teža) 
~ za vse vgrajene materiale je potrebno investitorju predložiti izjave o skladnosti.</t>
    </r>
  </si>
  <si>
    <t>6.1.6</t>
  </si>
  <si>
    <t>6.1.7</t>
  </si>
  <si>
    <t>6.1.8</t>
  </si>
  <si>
    <t>6.2</t>
  </si>
  <si>
    <t>6.2.1</t>
  </si>
  <si>
    <t>6.2.2</t>
  </si>
  <si>
    <t>6.2.3</t>
  </si>
  <si>
    <t>6.2.4</t>
  </si>
  <si>
    <t>6.2.5</t>
  </si>
  <si>
    <t>6.2.6</t>
  </si>
  <si>
    <t>6.2.7</t>
  </si>
  <si>
    <t>6.2.8</t>
  </si>
  <si>
    <t>6.2.9</t>
  </si>
  <si>
    <t>6.2.10</t>
  </si>
  <si>
    <t>6.2.11</t>
  </si>
  <si>
    <t>6.3</t>
  </si>
  <si>
    <t>6.3.1</t>
  </si>
  <si>
    <t>6.3.2</t>
  </si>
  <si>
    <t>6.3.3</t>
  </si>
  <si>
    <t>6.3.4</t>
  </si>
  <si>
    <t>6.3.5</t>
  </si>
  <si>
    <t>6.3.6</t>
  </si>
  <si>
    <t>6.3.7</t>
  </si>
  <si>
    <t>6.3.8</t>
  </si>
  <si>
    <t>6.4</t>
  </si>
  <si>
    <t>6.4.1</t>
  </si>
  <si>
    <t>6.4.2</t>
  </si>
  <si>
    <t>6.4.3</t>
  </si>
  <si>
    <t>6.4.4</t>
  </si>
  <si>
    <t>6.4.5</t>
  </si>
  <si>
    <t>6.4.6</t>
  </si>
  <si>
    <t>6.4.7</t>
  </si>
  <si>
    <t>6.4.8</t>
  </si>
  <si>
    <t>6.5</t>
  </si>
  <si>
    <t>6.5.1</t>
  </si>
  <si>
    <t>6.5.2</t>
  </si>
  <si>
    <t>6.5.3</t>
  </si>
  <si>
    <t>6.5.4</t>
  </si>
  <si>
    <t>6.5.5</t>
  </si>
  <si>
    <t>4.2.7</t>
  </si>
  <si>
    <t>SKUPAJ GRADBENA IN OBRTNIŠKA DELA:</t>
  </si>
  <si>
    <t>Dobava in vgradnja fasadnega dilatacijskega profila (npr. kot RÖFIX, dilatacijski profil E- oblike). Plastičen profil z gibljivo zaplato (co-ekstrudiran) in zalepljeno stekleno mrežico. Alkalno odporna, svetla, bela barva, možnost premazovanja, odporen proti UV žarkom in ozonu, fiksen. Na stiku med novo in obstoječo zgradbo.</t>
  </si>
  <si>
    <t xml:space="preserve">Vsi odpadki, ki bodo nastali pri rušitvi, bodo naloženi na prevozno sredstvo in odpeljani na stalno gradbeno deponijo nenevarnih odpadkov uradnega zbiralca odpadkov. </t>
  </si>
  <si>
    <r>
      <t xml:space="preserve">Dobava in kompletna izdelava toplotne in hidroizolacije temeljev na AB podlago vključno s pritrditvijo.
Sestava konstrukcije: 
~ ekstrudiran polistiren </t>
    </r>
    <r>
      <rPr>
        <b/>
        <sz val="8"/>
        <rFont val="Arial"/>
        <family val="2"/>
      </rPr>
      <t>20 c</t>
    </r>
    <r>
      <rPr>
        <b/>
        <sz val="8"/>
        <rFont val="Arial"/>
        <family val="2"/>
        <charset val="238"/>
      </rPr>
      <t>m</t>
    </r>
    <r>
      <rPr>
        <sz val="8"/>
        <rFont val="Arial"/>
        <family val="2"/>
        <charset val="238"/>
      </rPr>
      <t>, lepljen na podlago, XPS (npr. Fragmat XPS 300 NL), (CE-kodna označba: XPS-EN 13164-T1-CS(10/Y)300-WL(T)0,7-DS(70,-)WD(V)3, v skladu z SIST EN 13164)
~ polimer-bitumenska hidroizolacija 2x0,5cm (zajeto pod vertikalno hidroizolacijo)
Izolacija temeljev zgradbe s 110 kV stikališčem.</t>
    </r>
  </si>
  <si>
    <t xml:space="preserve">Dobava in polaganje toplotne izolacije tlakov v naslednji sestavi.
~ 1 sloj PE folije  
~ toplotna izolacija iz ekstrudiranega polistirena, tlačna trdnost 300 kPa, deb. 10 cm, po standardu EN 13164.
~ elastomerna-bitumenska hidroizolacija SBS (zajeto v drugi postavki)
~ toplotna izolacija iz ekstrudiranega polistirena, tlačna trdnost 300 kPa deb. 10 cm, po standardu EN 13164.                                                                   </t>
  </si>
  <si>
    <r>
      <t xml:space="preserve">Dobava in kompletna izdelava obloge na AB podlago vključno s pritrditvijo, lepljenjem in zaključnimi profili. Razred ognjeodpornosti (EN 13501-1): E, v (npr. v JUBIZOL sistemu B-s1, d0)
Sestava konstrukcije </t>
    </r>
    <r>
      <rPr>
        <b/>
        <sz val="8"/>
        <rFont val="Arial"/>
        <family val="2"/>
        <charset val="238"/>
      </rPr>
      <t>(Z5) - Klet</t>
    </r>
    <r>
      <rPr>
        <sz val="8"/>
        <rFont val="Arial"/>
        <family val="2"/>
        <charset val="238"/>
      </rPr>
      <t>: 
~ čepasta folija iz polietilena visoke gostote je vodo nepropustna, odporna na kemikalije in pritisk. Je odporna proti razpadanju,
neoporečna za pitno vodo, vodonepropustna in odporna na kemikalije. Preizkušena po DIN - zahtevah in ima CE - certifikat.  (npr. kot Tefond Fondaline). 
~ ekstrudiran polistiren 18 cm, lepljen na podlago, XPS (npr. Fragmat XPS 300 NL), (CE-kodna označba: XPS-EN 13164-T1-CS(10/Y)300-WL(T)0,7-DS(70,-)WD(V)3, v skladu z SIST EN 13164)
~ polimer-bitumenska hidroizolacija (npr. Izotekt, T4 plus). Trak se vgrajuje z varjenjem po celotni površini z 10 cm preklopom. Izdelek je v skladu s SIST EN 13707 spodnji sloj ali sloj pod težko zaščito. In s SIST 13969 za tip A in tip T ter s SIST 1031. 
~ betonska ali opečna stena in notranja obdelava upoštevane v drugih postavkah!</t>
    </r>
  </si>
  <si>
    <r>
      <t xml:space="preserve">Dobava in kompletna izdelava toplotne in hidroizolacije temeljev na AB podlago vključno s pritrditvijo.
Sestava konstrukcije: 
~ ekstrudiran polistiren </t>
    </r>
    <r>
      <rPr>
        <b/>
        <sz val="8"/>
        <rFont val="Arial"/>
        <family val="2"/>
      </rPr>
      <t xml:space="preserve">20 </t>
    </r>
    <r>
      <rPr>
        <b/>
        <sz val="8"/>
        <rFont val="Arial"/>
        <family val="2"/>
        <charset val="238"/>
      </rPr>
      <t>cm</t>
    </r>
    <r>
      <rPr>
        <sz val="8"/>
        <rFont val="Arial"/>
        <family val="2"/>
        <charset val="238"/>
      </rPr>
      <t>, lepljen na podlago, XPS (npr. Fragmat XPS 300 NL), (CE-kodna označba: XPS-EN 13164-T1-CS(10/Y)300-WL(T)0,7-DS(70,-)WD(V)3, v skladu z SIST EN 13164)
~ polimer-bitumenska hidroizolacija (zajeto pod vertikalno hidroizolacijo)
Izolacija temeljev zgradbe z 20 kV stikališčem.</t>
    </r>
  </si>
  <si>
    <r>
      <t xml:space="preserve">Dobava in kompletna izdelava toplotne izolacije temeljev na AB podlago vključno s pritrditvijo.
Sestava konstrukcije: 
~ ekstrudiran polistiren </t>
    </r>
    <r>
      <rPr>
        <b/>
        <sz val="8"/>
        <rFont val="Arial"/>
        <family val="2"/>
        <charset val="238"/>
      </rPr>
      <t>12 cm</t>
    </r>
    <r>
      <rPr>
        <sz val="8"/>
        <rFont val="Arial"/>
        <family val="2"/>
        <charset val="238"/>
      </rPr>
      <t>, lepljen na podlago, XPS (npr. Fragmat XPS 300 NL), (CE-kodna označba: XPS-EN 13164-T1-CS(10/Y)300-WL(T)0,7-DS(70,-)WD(V)3, v skladu z SIST EN 13164)
~ polimer-bitumenska hidroizolacija (zajeto pod vertikalno hidroizolacijo)
Izolacija temeljev proti zgradbi z 20 kV stikališčem.</t>
    </r>
  </si>
  <si>
    <r>
      <t xml:space="preserve">Dobava in kompletna izdelava toplotne izolacije temeljev na AB podlago vključno s pritrditvijo.
Sestava konstrukcije: 
~ ekstrudiran polistiren </t>
    </r>
    <r>
      <rPr>
        <b/>
        <sz val="8"/>
        <rFont val="Arial"/>
        <family val="2"/>
        <charset val="238"/>
      </rPr>
      <t>do 5 cm</t>
    </r>
    <r>
      <rPr>
        <sz val="8"/>
        <rFont val="Arial"/>
        <family val="2"/>
        <charset val="238"/>
      </rPr>
      <t>, lepljen na podlago, XPS (npr. Fragmat XPS 300 NL), (CE-kodna označba: XPS-EN 13164-T1-CS(10/Y)300-WL(T)0,7-DS(70,-)WD(V)3, v skladu z SIST EN 13164)
~ polimer-bitumenska hidroizolacija (zajeto pod vertikalno hidroizolacijo)
Izolacija temeljev proti zgradbi z 20 kV stikališčem.</t>
    </r>
  </si>
  <si>
    <t xml:space="preserve">Kompletna izvedba talne hidroizolacije vključno s pripravo podlage, hladni prednamaz, varjenje trakov po celotni površini z minimalnim preklopom 10 cm, vsa pomožna dela in zaključki. Vključno z uporabo varilnih trakov (npr. Fragmat, Izolelast). Trak je z ene strani zaščiten z lahko odstranljivo silikonizirano folijo z druge pa z lahko taljivo folijo. V skladu s SIST EN 13969 (npr. za tip A) in s SIST 1031.  Med toplotno izolacijo.
~ elastomerna-bitumenska samolepilna hidroizolacija </t>
  </si>
  <si>
    <t>Kompletna dobava in izvedba vertikalne 
hidroizolacije vključno z izdelavo zaokrožnic iz cementne malte med horizontalnimi in vertikalni prehodi, pripravo površin, hladnim prednamazom, varjenjem trakov, vsemi pomožnimi deli in zaključki. Trak se vgrajuje z varjenjem po celotni površini z 10 cm preklopom. V skladu s SIST EN 13707 spodnji sloj ali sloj pod težko zaščito. In s SIST 13969 ( npr. za tip A in tip T) ter s SIST 1031. Na betonski površini.
~ elastomerna-bitumenska hidroizolacija 
(Opcija.)</t>
  </si>
  <si>
    <t>3.1.2.15</t>
  </si>
  <si>
    <t>Dobava in izdelava premaza s sredstvom za boljšo sprijemljivost novega in obstoječega betona (npr. Cementol, Elastosil)</t>
  </si>
  <si>
    <t>~ Za vse nejasnosti mora ponudnik v razpisnem roku, ki je namenjen postavljanju vprašanj, pisno kontaktirati investitorja. Kontaktiranje ali postavljanje vprašanj neposredno vodji projekta, projektantskim organizacijam, ki so sodelovale pri izdelavi DZR ali posameznim pooblaščenim inženirjem, ni dovoljeno.</t>
  </si>
  <si>
    <t>Dobava, izdelava in vgradnja kovinske podkonstrukcije iz jeklenih profilov 50/50/5 mm, privijavčeno v betonsko konstrukcijo, skrito pod rebrasto pločevino in fasado. Vključno z vsem pritrdilnim in pomožnim materialom. Zunanji prag rolo vrat 110 kV stikališča.</t>
  </si>
  <si>
    <t>Dobava in montaža PVC robnih trakov (npr. WLS 50/15). Barvno usklajen z PVC talno oblogo. Trakovi ob PVC talnih oblogah in v 110 kV stikališču.</t>
  </si>
  <si>
    <t>Dobava in polaganje granitogres ploščic na tla in keramičnih ploščic na stenah do stropa vključno s stičenjem širine, na pripravljeno podlago in v lepilu. Pravokotno polaganje. S protizdrsno strukturo R10 debeline min. 10 mm. Cenovni razred ploščic od 20-25 EUR/m2.</t>
  </si>
  <si>
    <t>Priprava osnovne podlage npr.: cementnega estriha z brezprašnim diamantnim brušenjem za doseganje optimalne podlage za izvedbo cementne poravnave.
Dobava in izvedba poravnave podlage z mehansko visoko odporno cementno izravnalno maso UZIN NC 160 V trdnostnem razredu (C40 / F10) po DIN EN 13813. Na predhodno izvedeni penetracijsko vezni predpremaz UZIN PE360. Poraba 1,4kg/m2/za vsak mm nanosa. Debelina nanosa 1-10 mm.</t>
  </si>
  <si>
    <t>Priprava osnovne podlage npr.: cementnega estriha z brezprašnim diamantnim brušenjem za doseganje optimalne podlage za izvedbo cementne poravnave.
Dobava in izvedba poravnave podlage z mehansko visoko odporno cementno izravnalno maso UZIN NC 160 V trdnostnem razredu (C40 / F10) po DIN EN 13813. Na predhodno izvedeni penetracijsko vezni predpremaz UZIN PE360. Poraba 1,4kg/m2/za vsak mm nanosa. Debelina nanosa 1-10 mm. Ostali tlaki (granitogres, epoksi)</t>
  </si>
  <si>
    <t>Zasip jarkov in zasip za zidovi jaškov z izbranim materialom od izkopa z uvaljanje in komprimiranjem v plasteh po 30 cm do predpisane trdnosti Mv = 80 Mpa, material je deponiran ob robu izkopa, oziroma ga je potrebno pripeljati iz gradbiščne deponije.</t>
  </si>
  <si>
    <t>~ Dela izvajati po predloženi tehnični dokumentaciji, po detajlih in navodilih pooblaščenega arhitekta.</t>
  </si>
  <si>
    <r>
      <t xml:space="preserve">Dobava in kompletna izdelava tankoslojne fasade na opečno ali AB podlago vključno s pritrditvijo, lepljenjem, sidranjem in zaključnimi profili oz. PVC zaključnimi vogalniki z mrežico. Med coklom in zgornjim delom fasade je 2 cm zamik, na tem mestu je predvidena vgradnja PVC odkapne letvice. Razred ognjeodpornosti (EN 13501-1) fasade: E, v (npr. v JUBIZOL sistemu B-s1, d0)
Sestava konstrukcije </t>
    </r>
    <r>
      <rPr>
        <b/>
        <sz val="8"/>
        <rFont val="Arial"/>
        <family val="2"/>
        <charset val="238"/>
      </rPr>
      <t>(Z1, Z2, Z3)</t>
    </r>
    <r>
      <rPr>
        <sz val="8"/>
        <rFont val="Arial"/>
        <family val="2"/>
        <charset val="238"/>
      </rPr>
      <t>: 
~ zaključni silikatno silikonski omet po standardu SIST EN 15824 (npr. Jubizol silicate finish S 1,5 mm pastel) z odtenkom po izboru pooblaščenega arhitekta
~ lepilna malta (npr. Jubizol adhesive mortar)
~ fasadna armirana mrežica (npr. Jubizol mesh)
~ lepilna malta (npr. Jubizol adhesive mortar)
~ ekspandirani polistiren 20 cm z dodatkom grafita, CE-kodna označba: EPS-EN 13163-L2-W2-T1-S2-P5-DS(N)2-DS(70,-)1-BS125-TR150-CS(10)80, npr. kot JUBIZOL EPS F Graphite - G1
~ betonska ali opečna stena in notranja obdelava upoštevane v drugih postavkah!</t>
    </r>
  </si>
  <si>
    <r>
      <t xml:space="preserve">Dobava in kompletna izdelava fasadne obloge cokla višine 65 cm na opečno ali AB podlago vključno s pritrditvijo, lepljenjem, sidranjem in zaključnimi profili. Razred ognjeodpornosti (EN 13501-1): E, v (npr. v JUBIZOL sistemu B-s1, d0)
Sestava konstrukcije </t>
    </r>
    <r>
      <rPr>
        <b/>
        <sz val="8"/>
        <rFont val="Arial"/>
        <family val="2"/>
        <charset val="238"/>
      </rPr>
      <t>(Z4-cokl)</t>
    </r>
    <r>
      <rPr>
        <sz val="8"/>
        <rFont val="Arial"/>
        <family val="2"/>
        <charset val="238"/>
      </rPr>
      <t>: 
~ marmorni akrilni omet po standardu SIST EN 15824 (npr. Kulirplast) z odtenkom po izboru pooblaščenega arhitekta
~ lepilna malta (npr. Jubizol adhesive mortar)
~ fasadna armirana mrežica (npr. Jubizol mesh)
~ lepilna malta (npr. Jubizol adhesive mortar)
~ ekstrudiran polistiren 18 cm, lepljen na podlago, XPS (npr. Fragmat XPS 300 NL), (CE-kodna označba: XPS-EN 13164-T1-CS(10/Y)300-WL(T)0,7-DS(70,-)WD(V)3, v skladu z SIST EN 13164)
~ polimer-bitumenska hidroizolacija (npr. Izotekt, T4 plus). Trak se vgrajuje z varjenjem po celotni površini z 10 cm preklopom. Izdelek je v skladu s SIST EN 13707 spodnji sloj ali sloj pod težko zaščito. In s SIST 13969 za tip A in tip T ter s SIST 1031. 
~ betonska ali opečna stena in notranja obdelava upoštevane v drugih postavkah!</t>
    </r>
  </si>
  <si>
    <r>
      <t xml:space="preserve">Dobava in kompletna izdelava fasadne obloge na AB podlago vključno s pritrditvijo, lepljenjem, sidranjem in zaključnimi profili. Razred ognjeodpornosti (EN 13501-1): E, v (npr. v JUBIZOL sistemu B-s1, d0)
Sestava konstrukcije </t>
    </r>
    <r>
      <rPr>
        <b/>
        <sz val="8"/>
        <rFont val="Arial"/>
        <family val="2"/>
        <charset val="238"/>
      </rPr>
      <t>(Z7) - požarni zid TR 2</t>
    </r>
    <r>
      <rPr>
        <sz val="8"/>
        <rFont val="Arial"/>
        <family val="2"/>
        <charset val="238"/>
      </rPr>
      <t>: 
~ marmorni akrilni omet po standardu SIST EN 15824 (npr. Kulirplast) z odtenkom po izboru pooblaščenega arhitekta
~ lepilna malta (npr. Jubizol adhesive mortar)
~ fasadna armirana mrežica (npr. Jubizol mesh)
~ lepilna malta (npr. Jubizol adhesive mortar)
~ ekspandirani polistiren 20 cm z dodatkom grafita, CE-kodna označba: EPS-EN 13163-L2-W2-T1-S2-P5-DS(N)2-DS(70,-)1-BS125-TR150-CS(10)80, npr. kot JUBIZOL EPS F Graphite - G1
~ betonska stena in notranja obdelava upoštevane v drugih postavkah!
~ lepilna malta (npr. Jubizol adhesive mortar)
~ fasadna armirana mrežica (npr. Jubizol mesh)
~ lepilna malta (npr. Jubizol adhesive mortar)
~ marmorni akrilni omet po standardu SIST EN 15824 (npr. Kulirplast) z odtenkom po izboru pooblaščenega arhitekta</t>
    </r>
  </si>
  <si>
    <r>
      <t xml:space="preserve">Dobava in kompletna izdelava fasadne obloge na AB podlago vključno s pritrditvijo, lepljenjem, sidranjem in zaključnimi profili. Razred ognjeodpornosti (EN 13501-1): E, v (npr. v JUBIZOL sistemu B-s1, d0)
Sestava konstrukcije </t>
    </r>
    <r>
      <rPr>
        <b/>
        <sz val="8"/>
        <rFont val="Arial"/>
        <family val="2"/>
        <charset val="238"/>
      </rPr>
      <t>(Z6) - požarni zid TR 1</t>
    </r>
    <r>
      <rPr>
        <sz val="8"/>
        <rFont val="Arial"/>
        <family val="2"/>
        <charset val="238"/>
      </rPr>
      <t>: 
~ marmorni akrilni omet po standardu SIST EN 15824 (npr. Kulirplast) z odtenkom po izboru pooblaščenega arhitekta
~ lepilna malta (npr. Jubizol adhesive mortar)
~ fasadna armirana mrežica (npr. Jubizol mesh)
~ lepilna malta (npr. Jubizol adhesive mortar)
~ betonska stena in notranja obdelava upoštevane v drugih postavkah!
~ lepilna malta (npr. Jubizol adhesive mortar)
~ fasadna armirana mrežica (npr. Jubizol mesh)
~ lepilna malta (npr. Jubizol adhesive mortar)
~ marmorni akrilni omet po standardu SIST EN 15824 (npr. Kulirplast) z odtenkom po izboru pooblaščenega arhitekta</t>
    </r>
  </si>
  <si>
    <t xml:space="preserve">Dobava in izdelava samorazlivne antistatične epoksi talne in stenske obloge deb. 3 mm na AB konstrukcijo. Komplet z brušenjem AB ploščo, nanos temeljnega veznega sloja z epoksidom, izravnava površine z epoksidom, nalepitev odvodnih bakrenih trakov, nanos elektro prevodnega sloja z epoksidom, zaključni samorazlivni antistatični nanos z epoksidom deb. 3 mm v barvi po izbiri pooblaščenega arhitekta. Dvojni pod: Kabelski prostor 110 kV stikališča, TK prostor, kom. prostor. </t>
  </si>
  <si>
    <t>Vris vseh tras komunalnih vodov v zbirno karto, vris vseh izvedenih elementov v kataster GJI in izdelava ter predaja geodetskega posnetka naročniku v tiskani (4 izvodi) in elektronski obliki.</t>
  </si>
  <si>
    <t>2.1.4</t>
  </si>
  <si>
    <t>Izvajalec je dolžan izvesti vsa zemeljska dela ob prisotnosti geomehanika, kar se upošteva v cenah!</t>
  </si>
  <si>
    <t>ZAKOLIČBA, GEODETSKI POSNETEK IN OSTALO</t>
  </si>
  <si>
    <t>SKUPAJ ZAKOLIČBA, GEODETSKI POSNETEK IN OSTALO</t>
  </si>
  <si>
    <t>Vsi odpadki, ki bodo nastali pri rušitvi, bodo strojno naloženi na prevozno sredstvo in odpeljani na stalno gradbeno deponijo.</t>
  </si>
  <si>
    <t xml:space="preserve">Odriv humusne plasti v debelini 20-30 cm na začasno deponijo. Material (preperina) se uporabi za humusiranje okolice po opravljenih delih. </t>
  </si>
  <si>
    <t>~ začasno deponijo</t>
  </si>
  <si>
    <t>~ trajno deponijo</t>
  </si>
  <si>
    <t xml:space="preserve">Vsi odpadki, ki bodo nastali pri rušitvi, bodo strojno naloženi na prevozno sredstvo in odpeljani na stalno gradbeno deponijo. </t>
  </si>
  <si>
    <t xml:space="preserve">Strojni izkop humusov v debelini 20-30 cm z direktnim nakladanjem materiala na prevozno sredstvo in dovoz na začasno deponijo. Obračun po dejansko izvršenih delih in v raščenem stanju. Zagotovitev primernega začasnega deponiranja humusa, ki se uporabi za končno ureditev platoja. </t>
  </si>
  <si>
    <t xml:space="preserve">Prevoz odvečnega izkopanega materiala z vsemi deli na deponiji. Obračun po količinah v raščenem stanju: prevoz na trajno deponijo. Upoštevati vsa potrebna dela in stroške v zvezi z deponiranjem. </t>
  </si>
  <si>
    <t xml:space="preserve">Prevoz odvečnega izkopanega materiala z vsemi deli na deponiji. Obračun po količinah v raščenem stanju: prevoz na trajno deponijo. Upoštevati vsa potrebna dela in stroške v zvezi z deponiranjem.
</t>
  </si>
  <si>
    <t>Prevoz odvečnega izkopanega materiala z vsemi deli na deponiji. Obračun po količinah v raščenem stanju: prevoz na trajno deponijo. Upoštevati vsa potrebna dela in stroške v zvezi z deponiranjem.</t>
  </si>
  <si>
    <t>~ Prevoz odvečnega izkopanega materiala z vsemi deli na deponiji. Obračun po količinah v raščenem stanju: prevoz na trajno deponijo. Upoštevati vsa potrebna dela in stroške v zvezi z deponiranjem.</t>
  </si>
  <si>
    <t>Odstranitev dreves do višine do 10 m. Izkop korenin do globine cca. 2 m. Ocena.</t>
  </si>
  <si>
    <t>Odstranitev grmičevanja in ostalega nizkega rastja do višine 5 m. Izkop korenin do globine cca. 1 m. Ocena.</t>
  </si>
  <si>
    <r>
      <rPr>
        <b/>
        <sz val="10"/>
        <rFont val="Arial"/>
        <family val="2"/>
      </rPr>
      <t xml:space="preserve">SPLOŠNA DOLOČILA
</t>
    </r>
    <r>
      <rPr>
        <sz val="10"/>
        <rFont val="Arial"/>
        <family val="2"/>
        <charset val="238"/>
      </rPr>
      <t xml:space="preserve">
~</t>
    </r>
    <r>
      <rPr>
        <sz val="10"/>
        <rFont val="Arial"/>
        <family val="2"/>
      </rPr>
      <t xml:space="preserve"> Popis je veljaven le v kombinaciji z vsemi grafičnimi prilogami, risbami, načrti, tehničnim poročilom, shemami in ostalimi sestavinami projekta.
~ Uporaba popisa brez vseh prej omenjenih sestavin projekta ni dovoljena. 
~ Ponudnik pred izdelavo ponudbe opravi ogled na licu mesta in se seznani z dejanskim stanjem objekta, pogoji izvajanja del in predvidenimi posegi. Vsi eventualni drugačni predlogi rešitev morajo biti potrjeni s strani vodje projekta.
~ Pri nekaterih pozicijah, kjer je naveden ponujeni  material, je možna po predhodnem dogovoru z vodjo projekta tudi izbira drugega materiala z enakimi lastnostmi in kvaliteto.
~ Vsa dela morajo biti izvedena kvalitetno iz materialov z zahtevanimi lastnostmi.
~ Vsa dela je potrebno izvajati po veljavnih normativih skladno z obveznimi SIST-i. Pri izvedbi je potrebno upoštevati tudi navodila proizvajalca materiala, ki se uporablja.
~ Vsako opisano delo vsebuje osnovni in pomožni material, prevoz materiala in orodja na objekt, notranje transporte, vse delo, sprotno oz. vsakodnevno čiščenje in odstranitev odpadkov po dovršenem delu.
~ Ponudba mora vsebovati ves pritrdilni, vezni, spojni, tesnilni material in ustrezne podkonstrukcije, dobavo in vgradnjo zaključnih profilov, pločevin in kotnikov, izdelavo vseh potrebnih podkonstrukcij, dodatnega izsekavanja AB in zidanih sten, ponovnega odpiranja montažnih sten in podobna dela potrebna za vgradnjo posameznega elementa objekta.
~ Dobavitelj je dolžan v ceni zajeti in dobaviti vse elemente opreme, dela in storitve, ki niso precizno navedene, so pa bistvenega pomena za funkcionalnost in skladnost s predpisi ter kontinuirano, zanesljivo in varno obratovanje opreme, del in storitev.
~ Izvajalec je dolžan izvesti vsa pripravljalna dela za obseg del v tem popisu del, organizacijo gradbišča skladno z Varnostnim načrtom (kontejner, gradbiščne ograje, sanitarije, oznake in ostalo), kar se upošteva v cenah!
~ Izvajalec je dolžan rušitveni in ostali material ločevati po klasifikaciji posameznega odpadka in predati pooblaščenemu zbiralcu gradbenih odpadkov, kar se upošteva v cenah! Vse navedene količine zemeljskih del so podane v raščenem - komprimiranem stanju.</t>
    </r>
  </si>
  <si>
    <t xml:space="preserve">Dobava in montaža tipske ograje z žičnimi paneli dim. 2050 x 2030 mm (DxV), premer žice 5 mm, velikost okenc 50 x 200 mm, barva temno zelena - RAL 6005, stebrički 40/60 mm, h=2030 mm (npr. kot Ograje Kočevar d.o.o.), s sidranjem ograjnih stebričkov v AB temelje in vsem pritrdilnim in pomožnim materialom. </t>
  </si>
  <si>
    <t>Kompletna izvedba temeljev za ograjo z drsnimi vrati, osebnimi enokrilnimi in dvokrilnimi vrati.
Žična ograja dolžine znaša 70 m.
Količine za: prefabricirane tipske temelje (30 kom.), temelje vseh vrat (4 kom.).
Način temeljenja lahko predlaga tudi dobavitelj ograje, vendar mora dokazati stabilnost!</t>
  </si>
  <si>
    <t>Dobava, priprava in zidanje kamnite obloge zidu z naravnim dekorativnim kamnom v cementnem lepilu s klasifikacijo C2T-S1 po EN-12004, dim. obloge 10-30 cm, debeline 6 cm, v naravnem sivorjavem odtenku. Vključno z izdelavo fug širine 1 cm. Cenovni razred kamnite obloge 50 - 60 EUR/m2.</t>
  </si>
  <si>
    <t>~ cev PEHD fi 90 mm, vključno z montažo v temelj in jašek ter tesnjenjem. Priključitev na bližnji RJ.</t>
  </si>
  <si>
    <t>~ Obojestranska zatesnitev stika s trakovi (npr. Sikaswell trakovi ali podobno) za kabelske cevi PEHD DN 110mm in PEHD dvojček DN 50mm.</t>
  </si>
  <si>
    <t>~ Obojestranska zatesnitev stika s trakovi (npr. Sikaswell trakovi ali podobno) za kabelske cevi PEHD DN 110 mm in PEHD dvojček  DN 50 mm.</t>
  </si>
  <si>
    <t>~ Obojestranska zatesnitev stika s trakovi (npr. Sikaswell trakovi ali podobno) za kabelske cevi 12 x PE DN 110 mm + 4 x PE DN 110mm rezerva, 2 x PEHD dvojček  DN 50 mm in 12 x PE DN 110 mm + 4 x PE DN 110mm rezerva, 2 x PEHD dvojček DN 50 mm.</t>
  </si>
  <si>
    <t>~ Obojestranska zatesnitev stika s trakovi (npr. Sikaswell trakovi ali podobno) za kabelske cevi 2 x 3 x PEHD DN 160 mm in 1 x PEHD DN 110 mm.</t>
  </si>
  <si>
    <t>Dobava in vgradnja PVC cevi  DN 110 mm v opečnih zidovih za potrebe strojnih instalacij. Cevi za odvod zraka za prezračevanje. Vključno s koleni, zaključnim strešnim elementom, pomožnim in pritrdilnim materialom.</t>
  </si>
  <si>
    <t>Izdelava, dobava in montaža droga za GPS anteno, inox cev Ø 75 mm, kompletno z vsem pritrdilnim materialom za pritrditev na fasado. Antena poteka od dvojnega poda v kom. prostoru.</t>
  </si>
  <si>
    <t>~ Obojestranska zatesnitev stika s trakovi (npr. Sikaswell trakovi ali podobno) za kabelske cevi PEHD DN 110 mm in PEHD dvojček DN 50 mm.</t>
  </si>
  <si>
    <t>Dobava in montaža poliestrskega revizijskega jaška (npr. tip Regeneracija), s priključnimi cevmi in ponikanjem. Vključeno je zasipavanje jaška s peščenim materialom iz izkopa.</t>
  </si>
  <si>
    <t>Dobava in montaža poliestrskega revizijskega jaška (npr. tip Regeneracija), z izdelanim vtokom, iztokom, muldo v dnu jaška in priključnimi cevmi. Vključeno je zasipavanje jaška s peščenim materialom iz izkopa.</t>
  </si>
  <si>
    <t>Dobava, izdelava in montaža armature iz betonskega jekla. Količina je ocenjena. Vse razen podbetoniranja.</t>
  </si>
  <si>
    <t xml:space="preserve">Dobava in izdelava izravnalne mase debeline do 1 cm, z zgladitvijo. Na mestu odstranitve obstoječe sekundarne kritne 20 kV stikališča. </t>
  </si>
  <si>
    <t>STAVBNO POHIŠTVO</t>
  </si>
  <si>
    <t>SKUPAJ STAVBNO POHIŠTVO:</t>
  </si>
  <si>
    <t xml:space="preserve">Dobava in montaža PVC oken (kot npr.  SCHÜCO CORONA SI 82, Rondo). Statična ojačitev s konvencionalnimi jeklenimi ojačitvami, s tremi ravni tesnjenja, z EPDM tesnili. Lastnosti in prednosti: 6/7- komorni profi širine 82mm; vgrajeno trojno termopan steklo 4/12/4/12/4 in PVC distančnik; Toplotna izolacija okna s steklom Ug=0,7 W/m2K. Toplotna prehodnost okna Uw=0,9 W/m2K;
Večja gradbena globina 82mm.  Vgradnja po sistemu RAL (tesnilna pena (npr. 3foam) med okenskim okvirjem in zidom ter tesnilni profili na vsaki strani (npr. T-fal) med okenskim okvirjem in ometom. Podana količina kompletno vgrajenega elementa, z upoštevanjem vsega dela in materiala za kvalitetno izvedbo in montažo. 
Vse kljuke so v enaki barvi kot okenski okvirji. Okovje mora zadostiti pogojem prve varnostne stopnje. Izvede se vgradnja stavbnega pohištva po RAL smernicah. Okvirji v svetlo sivi barvi. 
Zaradi statike je zelo pomembno, da so izolacijska stekla lepljena v okenska krila.Upoštevati je potrebno zidarsko popravilo notranjih špalet obstoječih odprtin. </t>
  </si>
  <si>
    <t>O1 - enokrilno PVC okno 
- dimenzija: 60/120 cm (zidarska mera)
- parapet: 100 cm
- odpiranje: krilno, ventus
- vgradnja: zidana ali AB stena
- okvirji: PVC
- zasteklitev: izolacijsko steklo 
- okovje / kljuke: alu tipske, kljuka s ključavnico po SIST EN 179
- senčenje: (glej alu dela)
- okenske police: (glej kamnoseška dela)
- požarna odpornost: /</t>
  </si>
  <si>
    <t>O2 - enokrilno PVC okno 
- dimenzija: 110/120 cm (zidarska mera)
- parapet: 100 cm
- odpiranje: krilno, ventus
- vgradnja: zidana ali AB stena
- okvirji: PVC
- zasteklitev: izolacijsko steklo 
- okovje / kljuke: alu tipske, kljuka s ključavnico po SIST EN 179
- senčenje: (glej alu dela)
- okenske police: (glej kamnoseška dela)
- požarna odpornost: /</t>
  </si>
  <si>
    <t>O3 - enokrilno PVC okno 
- dimenzija: 120/120 cm (zidarska mera)
- parapet: 100 cm
- odpiranje: krilno, ventus
- vgradnja: zidana ali AB stena
- okvirji: PVC
- zasteklitev: izolacijsko steklo
- okovje / kljuke: alu tipske, kljuka s ključavnico po SIST EN 179
- senčenje: (glej alu dela)
- okenske police: (glej kamnoseška dela)
- požarna odpornost: /</t>
  </si>
  <si>
    <t>O4 - enokrilno PVC okno 
- dimenzija : 150/260 cm (zidarska mera)
- parapet : 30 cm
- odpiranje: krilno, ventus
- vgradnja: zidana ali AB stena
- okvirji: PVC, okno ima tri horizontalne in eno vertikalno ALU prečko.
- zasteklitev: izolacijsko steklo
- okovje / kljuke: alu tipske, kljuka s ključavnico po SIST EN 179
- senčenje: (glej alu dela)
- okenske police: (glej kamnoseška dela)
- požarna odpornost: /</t>
  </si>
  <si>
    <t>O6 - enokrilno PVC okno 
- dimenzija: 450/120 cm (zidarska mera)
- parapet: 280 cm
- odpiranje: krilno, ventus
- vgradnja: zidana ali AB stena
- okvirji: PVC, okno ima tri vertikalne prečke.
- zasteklitev: izolacijsko steklo
- okovje / kljuke: alu tipske, kljuka s ključavnico po SIST EN 179
- senčenje: (glej alu dela)
- okenske police: (glej kamnoseška dela)
- požarna odpornost: /</t>
  </si>
  <si>
    <t>O5 - fiksno aluminijasto požarno okno
- dimenzija : 200/120 cm (zidarska mera)
- parapet : 100 cm
- odpiranje: fiksno
- vgradnja: zidana ali AB stena
- okvirji: ALU
- zasteklitev: požarno steklo EI60 min
- okovje / kljuke: /
- senčenje: (glej alu dela)
- okenske police: (glej kamnoseška dela)
- požarna odpornost:  EI60 min</t>
  </si>
  <si>
    <t>Dobava in montaža požarnih aluminijastih oken (kot npr. SCHÜCO AWS 75 EI60) po standardu EN 1364 / 1634 s 75 mm osnovne globine podboja in 85 mm globine krila, z večprekatnim sredinskim tesnilom in poglobljenimi steklitvenimi tesnili, ki preprečujejo kroženje zraka iz hladne na toplo površino profila. V področju prekinjenega toplotnega mosta je vstavljen dodatni izolativni material.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Da se zagotovi nemoteno prezračevanje osnovnega utora profila, je potrebno uporabiti posebne sistemske podložke. Zaključki na gradbeni element morajo biti znotraj paronepropustni, zunaj paropropustni, vodotesni. Koeficient toplotne prevodnosti profilov "Uf"  je do 1,3 W/m2K DIN EN ISO 10077 - 1 (odvisno  od širine profilov). Koeficient toplotne prevodnosti okna "Uw"  je do 0,9 W/m2K DIN EN ISO 10077 - 1  (odvisno od širine profilov in zasteklitve).
Okovje: skrito okovje Avantec (nosilnosti 130 kg), vidno okovje. Okna s kombiniranim odpiranjem in zunanjimi odkapnimi policami, zasteklitev z izolacijskim  steklom, toplotna prehodnost  troslojna zasteklitev (4 - 12Ar - 4 - 10Ar - 4), polnjeno s plinom Argon. Vgradnja po sistemu RAL (tesnilna pena (npr. 3foam) med okenskim okvirjem in zidom ter tesnilni profili na vsaki strani (npr. T-fal) med okenskim okvirjem in ometom.  Podana količina kompletno vgrajenega elementa, z upoštevanjem vsega dela in materiala za kvalitetno izvedbo in montažo. Vse kljuke so enaki barvi kot okenski okvirji.</t>
  </si>
  <si>
    <t xml:space="preserve">~ Vrata V2, enokrilna zunanja PVC vrata, dim. 90 x 200 cm (svetla mera), vgrajeno varnostno steklo 1x dim. 70/80 cm. Oprema: cilindrična ključavnica, kovinske rozete, kovinska kljuka, avtomatsko zapiralo, tesnilo guma, pločevinasti podboj, 1x zaustavljač. Vhodna niša. </t>
  </si>
  <si>
    <t>~ Vrata V3, enokrilna zunanja  PVC vrata, dim. 80 x 205 cm (svetla mera). Oprema: cilindrična ključavnica, kovinske rozete, kovinska kljuka, avtomatsko zapiralo, tesnilo guma, pločevinasti podboj, 1x zaustavljač. Kabelski Jašek 20 kV stikališča.</t>
  </si>
  <si>
    <t>~ Vrata V4, enokrilna zunanja  PVC vrata, dim. 115 x 215 cm (svetla mera). Oprema: cilindrična ključavnica, kovinske rozete, kovinska kljuka, avtomatsko zapiralo, tesnilo guma, pločevinasti podboj, 1x zaustavljač. Vrata z dvema vgrajenima zaščitnima prašnobarvanima rešetkama: dovodna zunanja vratna rešetka AZR-3 1000/600 mm sp. rob= +10 cm in odvodna zunanja vratna rešetka AZR-3 000/600 mm zg. rob= -10 cm pod vrhom vrat. Prostor TR LR1 in TR LR 2.</t>
  </si>
  <si>
    <t>~ Vrata V8, notranja enokrilna  PVC vrata, dim. 100 x 200 cm (svetla mera). Oprema: cilindrična ključavnica, kovinske rozete, kovinska kljuka, tesnilo guma, pločevinasti podboj. Skladišče (PT).</t>
  </si>
  <si>
    <t>~ Vrata V13, notranja dvokrilna PVC vrata, dim. 140 x 245 cm (svetla mera). Oprema: cilindrična ključavnica, kovinske rozete, kovinska kljuka, tesnilo guma, pločevinasti podboj. Kabelski jašek v prostoru lastne rabe (PT).</t>
  </si>
  <si>
    <t>~ Vrata V12, zunanja enokrilna PVC vrata, dim. 100 x 200 cm (svetla mera). Oprema: cilindrična ključavnica, kovinske rozete, kovinska kljuka, tesnilo guma, pločevinasti podboj. Prostor 110 kV stikališče, (PT).</t>
  </si>
  <si>
    <t>~ Vrata V11, zunanja rolo PVC vrata, dim. 450 x 450 cm (svetla mera), ALU-lamela 55 mm iz valjanega aluminija, polnjena s poliuretansko peno, skladno s standardom EN 12604. Vključno z rolo omarico nad vrati. Prostor 110 kV stikališče, (PT).</t>
  </si>
  <si>
    <t>~ Vrata V8, notranja enokrilna PVC vrata, dim. 100 x 200 cm (svetla mera). Oprema: cilindrična ključavnica, kovinske rozete, kovinska kljuka, tesnilo guma, pločevinasti podboj. Komandni prostor in TK prostor (1.N).</t>
  </si>
  <si>
    <t>~ Vrata V14, notranja dvokrilna PVC vrata, dim. 150 x 200 cm (svetla mera), vgrajeno varnostno izolativno steklo 2x 75/135 cm. Oprema: cilindrična ključavnica, kovinske rozete, kovinska kljuka, tesnilo guma, pločevinasti podboj. Komandni prostor (1.N).</t>
  </si>
  <si>
    <t>~ Vrata V6, dvokrilna zunanja  PVC vrata, dim. 190 x 255 cm (svetla mera), vgrajeno varnostno izolativno steklo 2x 75/135 cm. Oprema: cilindrična ključavnica, kovinske rozete, kovinska kljuka, navadna nasaditev, tesnilo guma, pločevinasti podboj, 2x zaustavljač. Glavni vhod (PT).</t>
  </si>
  <si>
    <t>~ Vrata V15, zunanja dvokrilna PVC vrata, dim. 210 x 250 cm (svetla mera), vgrajeno varnostno izolativno steklo, štiri vratna krila (spodnji krili viš. 200 cm, zgornji krili viš. 50 cm), vrata mehansko odporna proti zvijanju. Oprema: cilindrična ključavnica, kovinske rozete, kovinska kljuka, tesnilo guma, pločevinasti podboj. Komandni prostor - montažni vhod (1.N).</t>
  </si>
  <si>
    <t>Vrata s kontrolo pristopa morajo biti opremljena s:
~ hidravličnim avtomatskim samozapiralom
~ notranjo ključavnico z vzvodom
~ bunko na strani, kjer je čitalno mesto
~ naletno kljuko v primeru požara
~ prenosnikom toka (za ključavnico / prijemnik) na dvokrilnih vratih
~ vrata v svetlo sivi barvi</t>
  </si>
  <si>
    <t>Izdelava, dobava in vgradnja PVC zunanjih vrat, najmanj 6 komorni profil z dvema tesniloma, skupna toplotna prehodnost vrat  je Ud= 1 W/m2K, s troslojnimi izolacijskimi stekli 4/18/4/18/4  Ug=0,7 Wm2K , stekla naj bodo varnostna- kaljena, s TGI distančnikom, spodaj s PVC panelom. Vrata morajo imeti mehanizem samozapirala.  Vratno krilo je opremljeno z eloksiranim mehanizmom za odpiranje in dvema oz. tremi 3D nasadili (odvisno od velikosti). Izvede se vgradnja stavbnega pohištva po RAL smernicah. Vsa vrata imajo nizek prag.</t>
  </si>
  <si>
    <t>Izdelava, dobava in vgradnja PVC notranjih vrat, najmanj 6 komorni profil z dvema tesnilom , stekla naj bodo varnostna- kaljena, s TGI distančnikom, spodaj s PVC panelom. Vrata morajo imeti mehanizem samozapirala. Vratno krilo je opremljeno z eloksiranim mehanizmom za odpiranje in dvema oz. tremi 3D nasadili (odvisno od velikosti). Izvede se vgradnja stavbnega pohištva po RAL smernicah. Vsa vrata imajo nizek prag.</t>
  </si>
  <si>
    <t>~ Vrata V5, dvokrilna zunanja PVC vrata, dim. 200 x 255 cm (svetla mera), vgrajeno varnostno izolativno steklo, štiri vratna krila (spodnji krili viš. 200 cm, zgornji krili viš. 55 cm), vrata mehansko odporna proti zvijanju. Oprema: cilindrična ključavnica, kovinske rozete, kovinska kljuka, avtomatsko zapiralo, tesnilo guma, pločevinasti podboj, 2x zaustavljač. Kabelski prostor 20 kV stikališča (PT) in 20 kV stikališče (1.N). Izdelava, dobava in montaža tipskih kovinskih prašnobarvanih rešetk: vgrajena dveh dovodnih zunanjih vratnih rešetk AZR-3 800/800 mm sp. rob= +10 cm. AKU prostor.</t>
  </si>
  <si>
    <r>
      <t xml:space="preserve">Izdelava, dobava in montaža vrat po spodnjem opisu:
Vsa PVC vrata imajo PVC podboje. 
Vsa požarna vrata imajo pločevinaste podboje. Vratna krila in podboji so prašno barvani  (gladki, sijaj).
Vsa vrata so opremljena s sistemsko ključavnico in s sistemskim ključem. Pri izdelavi ključavnic in ključev upoštevati kodno kartico, ki jo posreduje naročnik. 
Vsa vrata morajo imeti vgrajeno varnostno izolativno steklo (lepljeno steklo VSG). 
Upoštevati opise in opombe v shemah! Dimenzije in število predhodno obvezno preveriti!
Vsa kovinska vrata so ozemljena!
Vsi štoki naj bodo objemni in iz kovinskih podbojev za širino zidu do 30 cm.
Vsa vrata so vgrajena na ometano ali AB površino.
</t>
    </r>
    <r>
      <rPr>
        <sz val="8"/>
        <rFont val="Arial"/>
        <family val="2"/>
      </rPr>
      <t xml:space="preserve">Širina vseh podbojev je do 30 cm.
Vsa vrata morajo biti mehansko odporna proti zvijanju!
Število tečajev prilagoditi višini vrat. </t>
    </r>
  </si>
  <si>
    <t>Dobava in vgradnja notranjih kamnitih okenskih polic iz poliranega granita (npr. Bianco Sardo) deb. 2 cm, z zaobljenim robom. Širina polic do 30 cm oz. 4 cm od roba notr. stene, po širini 2-3 cm v zidu. Police ob oknih in JZR rešetkah. Podana je skupna dolžina vseh polic.</t>
  </si>
  <si>
    <t>Dobava in vgradnja zunanjih kamnitih okenskih polic iz poliranega granita (npr. Bianco Sardo) deb. 3 cm, z odapnim robom spodaj in s stranskima utoroma zgoraj levo in desno ob fasadi. Širina polic do 20 cm oz. 4 cm od roba fasade, po širini 2-3 cm v fasadi. Podana je skupna dolžina vseh polic.</t>
  </si>
  <si>
    <t>~ dobava in kitanje dilatacijske fuge z trajno elastičnim kitom širine 2 mm</t>
  </si>
  <si>
    <t>Dobava in polaganje s kislinoodpornimi ploščicami višine do stropa v kislinoodporno dvokomponentno maso vključno s kislinoodpornim stičenjem fugirno maso in stensko oblogo. Ploščice debeline do 10 mm, širina fuge 2 mm. Pravokotno polaganje. S protizdrsno strukturo R10. Cenovni razred ploščic od 30-40 EUR/m2. AKU prostor.</t>
  </si>
  <si>
    <t>Dobava in polaganje stopnic z granitogres ploščicami s protizdrsno strukturo R10 debeline do 10 mm v lepilo, vključno s stičenjem širina fug 2 mm, pravokotno polaganje. Cenovni razred ploščic od 20-25 EUR/m2. Stopnice.</t>
  </si>
  <si>
    <t>SUHOMONTAŽNA DELA</t>
  </si>
  <si>
    <t>SKUPAJ SUHOMONTAŽNA DELA:</t>
  </si>
  <si>
    <t>~ Izdelava, montaža, demontaža in čiščenje opaža ravnih armiranobetonskih sten. Izdelava s prenosom materiala do mesta vgradnje, opaženjem, čiščenjem lesa in vsemi pomožnimi deli. V ceni vključen dvostranski opaž in opaž odprtin v stenah za priključek kabelskih blokov.</t>
  </si>
  <si>
    <t>~ Zapolnitev prehodov kabelskih blokov vel. do 0,3 m2 skozi stene jaška. Vstavljanje plute ali stiropora deb. 1 cm v opaž pred betoniranjem.</t>
  </si>
  <si>
    <t>~ opozorilni trak (elektrika, optika)</t>
  </si>
  <si>
    <t>~ opozorilni trak (elektrika)</t>
  </si>
  <si>
    <t xml:space="preserve">Dobava in vgraditev PEHD cevi DN 200 mm in tesnitev cevi s nabrekajočim tesnilnim trakom (npr. SIKA) in z vsemi pomožnimi deli in materialom. Dolžina cevi do 50 cm. Meteorna kanalizacija. </t>
  </si>
  <si>
    <t>Dobava in vgradnja horizontalne hidroizolacija pod temeljno ploščo:
~ priprava površine podložnega betona C12/15 (zagladitev ali brušenje)
~ hladni bitumenski premaz 0,3 kg/m2
~ polimer-bitumenska hidroizolacija (npr. Izotekt, T4 plus). Trak se vgrajuje z varjenjem po celotni površini z 10 cm preklopom. 
V ceni upoštevati ves pomožni in pritrdilni material in izvedbo robnih zaključkov v skladu z navodili proizvajalca (prehod horizontalne hidroizolacije v vertikalno je izveden z vložkom HDPE folije).</t>
  </si>
  <si>
    <t>Dobava in vgradnja vertikalne hidroizolacije sten oljnih skled proti terenu:
~ priprava vertikalnih betonskih površin (brušenje)
~ hladni bitumenski premaz 0,3 kg/m2
~ polimer-bitumenska hidroizolacija (npr. Izotekt, T4 plus). Trak se vgrajuje z varjenjem po celotni površini z 10 cm preklopom. 
~ zaščita hidroizolacije: npr. ekstrudiran polistiren deb. 4 cm, plošče točkovno zalepljene z akrilnim lepilom
Upoštevati ves pomožni, pritrdilni in zaključni material. Izvedba po navodilih proizvajalca.</t>
  </si>
  <si>
    <t xml:space="preserve">~ prane plošče dim. 40/40/3,8 cm v naklonu 1%, vključno z rezanjem, prilagajanjem in fugiranjem (za zunanje površine) </t>
  </si>
  <si>
    <t>~ površina do 5,0 m2, deb. 30 cm, odprtina v zidu. Za novo razdelilno omarico.</t>
  </si>
  <si>
    <t>Razna gradbena pomoč pri obrtniških in instalacijskih delih, ki se obračuna po dejansko porabljenem času in materialu po predhodnem dogovoru z nadzorom in z vpisom v gradbeni dnevnik. Vključeno je tudi sodelovanje pri položitvi energetskih kablov v kabelskem prostoru.
Vsa zidarska dela, potrebna pri izdelavi instalacij so zajeta v instalacijskih delih.</t>
  </si>
  <si>
    <t xml:space="preserve">Enotne cene morajo vsebovati: 
~ vsa potrebna pripravljalna dela in čiščenje podlog
~ merjenje na objektu
~ vse potrebne transporte do mesta vgrajevanja
~ skladiščenje materiala na gradbišču
~ preizkušanje kvalitete za vse materiale, ki se vgrajujejo in dokazovanje kvalitete z izjavami o skladnosti. 
~ usklajevanje z osnovnim načrtom
~ izdelava tehnoloških risb za proizvodnjo, z detajli, ki jih je potrebno izvesti za dokončanje posameznih del, tudi če niso podrobno navedeni in opisani v popisu in načrtih, so pa nujna za pravilno funkcioniranje posameznih sistemov in elementov. </t>
  </si>
  <si>
    <t>4.3.13</t>
  </si>
  <si>
    <t xml:space="preserve">Izdelava prebojev do 1 m2, debeline stene do 30 cm, v obstoječih kabelskih jaških. </t>
  </si>
  <si>
    <t>3.1.3.25</t>
  </si>
  <si>
    <t xml:space="preserve">Izdelava strojnega notranjega ometa na stene s fino cementno malto 1:2 debeline do 15 mm, površina zaribana, čiščenje zidnih površin pred pričetkom, pripravljena za slikopleskarsko obdelavo, z vsemi pomožnimi deli in transporti. Obračun površin skladno z normami in predpisi. </t>
  </si>
  <si>
    <t>Dobava in vgrajevanje betona C30/37 XS1 in obbetoniranje kanalizacijskih cevi do višine 10 cm nad temenom cevi, za cevi ki potekajo pod cestiščem in zunanjimi deponijami in za zaščito cevovoda pri križanju z ostalimi komunalnimi vodi.</t>
  </si>
  <si>
    <t>~ podložni beton C12/15, deb. 10 cm</t>
  </si>
  <si>
    <t>~ konstrukcijski beton C30/37 XS1: temelj dim. 80 x 80 x 125 cm</t>
  </si>
  <si>
    <t>~ izvedba AB temelja dim. 215 x 65 x 80 cm, vključno z betonskimi deli (beton C30/37 XS1), opažnimi deli in armaturo. Vključno z vstavitvijo cevi za kable. Temelj drsnih vrat.</t>
  </si>
  <si>
    <t>~ izvedba AB temelja dim. 60 x 60 x 80 cm, vključno z betonskimi deli (beton C30/37 XS1), opažnimi deli in armaturo. Vključno z vstavitvijo cevi za kable. Temelja enokrilnih vrat za osebni prehod in dvokrilnih vrat.</t>
  </si>
  <si>
    <t>~ konstrukcijski beton C30/37 XS1: temelji</t>
  </si>
  <si>
    <t>~ konstrukcijski beton C30/37 XS1: temelji dim. 80 x 80 x 125 cm</t>
  </si>
  <si>
    <t>~ konstrukcijski beton C30/37 - XS1, zmrzlinsko odporen</t>
  </si>
  <si>
    <t>~ naklonski beton C30/37 XS1, deb. od 5 do 10 cm</t>
  </si>
  <si>
    <t>~ konstrukcijski beton C30/37 XS1, zmrzlinsko odporen</t>
  </si>
  <si>
    <t>Dobava in vgrajevanje betona v nearmirane konstrukcije beton C12/15: podložni beton.</t>
  </si>
  <si>
    <t>Dobava in vgrajevanje betona v nearmirane konstrukcije preseka do 0.15 m3/m2-m; z vsemi pomožnimi deli in prenosi do mesta vgraditve.
~ beton C30/37,  XS1: z dodatkom za vodotesnost in odpornost proti mrazu. 
Naklonski beton v lovilni skledi v padcu do 2% .</t>
  </si>
  <si>
    <t>Dobava in vgrajevanje betona v armirane konstrukcije preseka nad 0.30 m3/m2-m z dodatkom  za vodotesnost in odpornost proti mrazu; z vsemi pomožnimi deli in prenosi do mesta vgraditve. 
~ beton C30/37, XS1 z dodatkom za vodotesnost in odpornost proti mrazu.</t>
  </si>
  <si>
    <t>Podbetoniranje dela temeljev obstoječe stavbe 20 kV stikališča na stiku obstoječa – nova zgradba. Podbetonira se del temeljev na območju poglobljenega dela nove zgradbe na območju stopnišča do kabelskega prostora. Izvede se postopno betoniranje po kampadah dolžine 1 m.</t>
  </si>
  <si>
    <t>1.2.3</t>
  </si>
  <si>
    <t>CESTE IN OSTALE POVRŠINE</t>
  </si>
  <si>
    <t>2.9.4</t>
  </si>
  <si>
    <t>SKUPAJ TLAKOVANE POVRŠINE:</t>
  </si>
  <si>
    <t>SKUPAJ ASFALTIRANE POVRŠINE:</t>
  </si>
  <si>
    <t>Kratek uvod:
Dela se bodo izvajala na območju in izven območja RTP 110/20 kV Izola.</t>
  </si>
  <si>
    <t>2.2.1.1</t>
  </si>
  <si>
    <t>2.2.1.2</t>
  </si>
  <si>
    <t>2.2.1.3</t>
  </si>
  <si>
    <t>2.2.1.4</t>
  </si>
  <si>
    <t>2.2.1.5</t>
  </si>
  <si>
    <t>2.2.1.6</t>
  </si>
  <si>
    <t>2.2.1.7</t>
  </si>
  <si>
    <t>2.2.1.8</t>
  </si>
  <si>
    <t>2.2.2.1</t>
  </si>
  <si>
    <t>2.2.2.2</t>
  </si>
  <si>
    <t>2.2.2.3</t>
  </si>
  <si>
    <t>2.2.2.4</t>
  </si>
  <si>
    <t>2.2.2.5</t>
  </si>
  <si>
    <t>2.2.3.1</t>
  </si>
  <si>
    <t>2.2.4.1</t>
  </si>
  <si>
    <t>2.2.4.2</t>
  </si>
  <si>
    <t>2.2.4.3</t>
  </si>
  <si>
    <t>2.2.4.4</t>
  </si>
  <si>
    <t>2.2.4.5</t>
  </si>
  <si>
    <t>2.2.1.9</t>
  </si>
  <si>
    <t xml:space="preserve">~ Enojni kanalski pokrov in okvir 600 mm x 600 mm, litoželezni, nodularna izvedba (ductile), nosilnost 400 kN, po standardu SIST EN 124-2-2015 in po detajlu dobavitelja. Kanalski pokrov ima integrirane kotnike pri tečajih, ki varujejo neželen padec pokrova v jašek pri odpiranju in zapiranju. </t>
  </si>
  <si>
    <t xml:space="preserve">Asfaltiranje cest in ostalih asfaltnih površin; stabilizacijski sloj:
~ bitumeniziran drobljenec 0/22 MM BZNP 22S 7,0 cm </t>
  </si>
  <si>
    <t xml:space="preserve">ZELENE POVRŠINE </t>
  </si>
  <si>
    <t>SKUPAJ ZELENE POVRŠINE:</t>
  </si>
  <si>
    <t xml:space="preserve">Sejanje trave na pripravljenih površinah z dobavo semena, zagrebanjem semena in rahlim uvaljanjem posejane površine, zalivanje z vodo po potrebi. </t>
  </si>
  <si>
    <t>~ Premer DN 500 - globina do 1 m</t>
  </si>
  <si>
    <t>~ PVC DN 50 SN8, vertikalne cevi iz sanitarne opreme</t>
  </si>
  <si>
    <t>~ PVC DN 75 SN8, horizontalne in vertikalne cevi in odduh</t>
  </si>
  <si>
    <t>~ UKC PVC DN 110 SN8, od sanitarij in iztoka tlačnega voda do zunanjega RJ, vključno z izdelavo peščene posteljice v deb. 10 cm ter obsipom.</t>
  </si>
  <si>
    <t xml:space="preserve">~ 1. greda  (karbonatni drobljenec - prevladujoča apnenčasta struktura - standard TSC 06.100:2003 (zmrzlinsko odporni material) - granulacija spodnjih slojev 32 / 125 oz. 32 / 64 mm (greda), delež glin do 10 %, v debelini do 30 cm. </t>
  </si>
  <si>
    <t>Dobava in montaža ognjevarnega strešnega panela iz izolirane profilirane pločevine deb. 200 mm (npr. Trimo Trebnje SNV 200/1000/ Power T). Zunanja (zgornja) trapezna profilirana pločevina je pocinkana (275g/m2 cinka v skladu z EN 10142 in EN 10147) in obarvana s poliester barvo debeline 25my. Vmesnega izolacijskega polnila iz konstrukcijske negorljive lamelirane mineralne volne razreda A1 po EN 13501-1 debeline (mm) 200. Trapezi so zapolnjeni z negorljivo mineralno volno. Notranje plitvo profilirane pločevine 0,6 mm. Notranja (spodnja) plitvo profirirana pločevina je pocinkana (275g/m2 cinka v skladu z EN 10142 in EN 10147) in obarvana s poliester barvo RAL 9002 debeline 15 my. Panel je z obeh strani zaščiten s PVC folijo, ki se v času montaže odstrani.
V ceni panela so vključeni nerjavni vijaki, kalote, podložke in EPDM tesnila. Paneli morajo biti certificirani in skladni s CE in EPAQ zahtevami. Kompletno z vsem pritrdilnim materialom, tesnili, zaključki, pomožnimi deli, prenosi in transportom (pokrivanje strehe in izvedba tipskih detajlov po specifikaciji proizvajalca kritine). Kritina v svetlo sivi barvi.</t>
  </si>
  <si>
    <t>Dobava in vgrajevanje podložnega betona C12/15 - posteljica kanalizacije, ki poteka pod cestiščem oz. zunanjimi deponijami.</t>
  </si>
  <si>
    <t xml:space="preserve">Dobava in vgradnja toplotno izolacijskih elementov (npr. Isokorb, T Tip DL-MM4_REI120-CV1-H280-1.0) po celotni višini. Vsi elementi vgrajeni skupaj. </t>
  </si>
  <si>
    <t>~ Paket treh (3) dvostranskih zidnih uvodnic premera 150 mm tesno zaprte z obeh strani za debelino zidu 300 mm. Vgradnja v opaž. Vrste v višino: 1; Vrste v širino: 3. Dimenzije: Dimenzije okvirja: 640 x 220 mm. Razdalja med središči: 210 mm. Material: Stenski vložek: ABS s TPE 3-rebrastim tesnilom; Povezovalna cev: PVC; Slepa pokrova: ABS s tesnilom TPE. Tesnost: plinotesno in vodotesno do 2,5 bara. (npr. Hauff Technik, tip HSI 150-1x3-K2/300).</t>
  </si>
  <si>
    <t>~ sistemski pokrov s hladno krčno prehodno cevko za priklop rebraste ali gladke EKK premera 110 mm na zidno uvodnico HSI 150-K… Material: Pokrov sistema: polikarbonat; Vpenjalna matica: mešanica PC / PBT; Krčna cev: EPDM
Tesnost: plinotesno in vodotesno do 0,5 bara (npr. Hauff Technik, tip HSI 150-D110 KS).</t>
  </si>
  <si>
    <t>~ standardno deljivo gumi tesnilo s segmentno tehnologijo lupljenja premera 150 mm za tesnitev do 10 kablov v eni odprtini premera 150 mm. Z adapterjem pa je omogočena namestitev tudi v uvodnico HSI 150….Tesnilo omogoča tesnitev že nameščenih kablov. Širina tesnila: 40 mm. Material: pritisne plošče, vijaki, matice in podložke: nerjavno jeklo V2A (AISI 304L); Guma: EPDM; Adapter: EPDM. Tesnost: plinotesno in vodotesno. Skupno število kablov: 10 od tega 4 (premera od 8-30 mm) in 6 (premera od 4-16,5 mm), (npr. Hauff Technik, tip HRD 150-SG-4/8-30-6/4-16,5 + adapter HSI 150-ARG-150-SG).</t>
  </si>
  <si>
    <t>b. za cevi 6x PE DN 160, 1x PEHD 2x DN 50:</t>
  </si>
  <si>
    <t>~ Paket sedmih (7) dvostranskih zidnih uvodnic premera 150 mm tesno zaprte z obeh strani za debelino zidu 300 mm. Vgradnja v opaž. Vrste v višino: 1; Vrste v širino: 3. Dimenzije: Dimenzije okvirja: 640 x 220 mm. Razdalja med središči: 210 mm. Material: Stenski vložek: ABS s TPE 3-rebrastim tesnilom; Povezovalna cev: PVC; Slepa pokrova: ABS s tesnilom TPE. Tesnost: plinotesno in vodotesno do 2,5 bara (npr. Hauff Technik, tip HSI 150-1x3-K2/300).</t>
  </si>
  <si>
    <t>~ sistemski pokrov z gumi manšeto za priklop gladke EKK premera 160 mm na zidno uvodnico HSI 150-K…. Material: Pokrov sistema: polikarbonat; Vpenjalna matica: mešanica PC / PBT; Gumi manšeta: EPDM; Vpenjalni trakovi: W4. Tesnost: plinotesno in vodotesno do 0,5 bara (npr. Hauff Technik, tip: HSI 150-M168).</t>
  </si>
  <si>
    <t>~ deljiv sistemski pokrov za tesnitev do 3 kable/cevi premera od 24 do 54 mm hkrati v eni zidni uvodnic premera 150 mm. Širina tesnila: 40 mm. Material: Pritisne plošče: poliamid ojačan s steklenimi vlakni; Kakovost gume: EPDM; Vijaki in matice: nerjavno jeklo V2A (AISI 304L). Tesnost: plinotesno in vodotesno do 2,5 bara (npr. Hauff Technik, tip: HSI 150-DG-3/24-54).</t>
  </si>
  <si>
    <t xml:space="preserve">~ deljiv sistemski pokrov za tesnitev 1 kabla/cevi premera od 70 do 112 mm v zidni uvodnici premera 150 mm. Širina tesnila: 40 mm. Material: Pritisne plošče: poliamid ojačan s steklenimi vlakni; Kakovost gume: EPDM; Vijaki in matice: nerjavno jeklo V2A (AISI 304L). Tesnost: plinotesno in vodotesno do 2,5 bara (npr. Hauff Technik, tip: HSI 150-DG-1/70-112). </t>
  </si>
  <si>
    <t>~ standardno deljivo gumi tesnilo s segmentno tehnologijo lupljenja premera 150 mm za tesnitev do 10 kablov v eni odprtini premera 150 mm. Z adapterjem pa je omogočena namestitev tudi v uvodnico HSI 150….Tesnilo omogoča tesnitev že nameščenih kablov. Širina tesnila: 40 mm. Material: pritisne plošče, vijaki, matice in podložke: nerjavno jeklo V2A (AISI 304L); Guma: EPDM; Adapter: EPDM. Tesnost: plinotesno in vodotesno. Skupno število kablov: 10 od tega 4 (premera od 8-30 mm) in 6 (premera od 4-16,5 mm), (npr. Hauff Technik, tip: HRD 150-SG-4/8-30-6/4-16,5 + adapter HSI 150-ARG-150-SG).</t>
  </si>
  <si>
    <t>c. za cev 1x PEHD DN 160:</t>
  </si>
  <si>
    <t xml:space="preserve">~ Paket treh (3) dvostranskih zidnih uvodnic premera 150 mm tesno zaprte z obeh strani za debelino zidu 300 mm. Vgradnja v opaž. Vrste v višino: 1; Vrste v širino: 3. Dimenzije: Dimenzije okvirja: 640 x 220 mm. Razdalja med središči: 210 mm. Material: Stenski vložek: ABS s TPE 3-rebrastim tesnilom; Povezovalna cev: PVC; Slepa pokrova: ABS s tesnilom TPE. Tesnost: plinotesno in vodotesno do 2,5 bara (npr. Hauff Technik, tip: HSI 150-1x3-K2/300). </t>
  </si>
  <si>
    <t>~ standardno deljivo gumi tesnilo s segmentno tehnologijo lupljenja premera 150 mm za tesnitev do 10 kablov v eni odprtini premera 150 mm. Z adapterjem pa je omogočena namestitev tudi v uvodnico HSI 150….Tesnilo omogoča tesnitev že nameščenih kablov. Širina tesnila: 40 mm. Material: pritisne plošče, vijaki, matice in podložke: nerjavno jeklo V2A (AISI 304L); Guma: EPDM; Adapter: EPDM. Tesnost: plinotesno in vodotesno. Skupno število kablov: 10 od tega 4 (premera od 8-30 mm) in 6 (premera od 4-16,5 mm) (npr. Hauff Technik, tip: HRD 150-SG-4/8-30-6/4-16,5 + adapter HSI 150-ARG-150-SG).</t>
  </si>
  <si>
    <r>
      <t xml:space="preserve">Dobava, vgradnja in montaža tipskih uvodnic za kable s pokrovi, kompletno z vsem pomožnim in pritrdilnim materialom. Obvezna potrditev predstavnika dobavitelja uvodnic po vgradnji v opaž in pred betoniranjem. 
Kabelski prostor 110 kV stikališča: 
</t>
    </r>
    <r>
      <rPr>
        <b/>
        <sz val="8"/>
        <rFont val="Arial"/>
        <family val="2"/>
        <charset val="238"/>
      </rPr>
      <t>a. za cev 1x PEHD DN 110:</t>
    </r>
  </si>
  <si>
    <t>Izdelava armiranega betona C25/30 X0 vključno z armirano zgornjo mrežo Q183, glajenje površin, vključno s predhodnim čiščenjem podlage, robnim trakom debeline 10 mm, izdelavo dilatacij in vsemi pomožnimi deli:
~  arm. debeline 10 cm, AB plošča v pritličju.</t>
  </si>
  <si>
    <t xml:space="preserve">Dobava in strojno vgrajevanje betona s tlačenjem s pervibratorjem na električni pogon v armirane konstrukcije preseka od 0.20-0.30 m3/m2-m; z vsemi pomožnimi deli in prenosi do mesta vgraditve.
~ beton C30/37 XS1: Podbetoniranje temeljev zgradbe 20 kV stikališča.
</t>
  </si>
  <si>
    <t>Enostranski opaž AB sten viš. do 3,0 m. Izdelava z gladkimi opažnimi ploščami s prenosom materiala do mesta vgraditve, opaženjem, čiščenjem lesa in vsemi pomožnimi deli. Vključno s podpiranjem opažev. Podbetoniranje temeljev zgradbe 20 kV stikališča.</t>
  </si>
  <si>
    <t>Dobava in strojno vgrajevanje betona s tlačenjem s pervibratorjem na električni pogon v armirane konstrukcije preseka nad 0.30 m3/m2-m; z vsemi pomožnimi deli in prenosi do mesta vgraditve (temelji).
~ beton C30/37 XS1: Pasovni temelji.</t>
  </si>
  <si>
    <t>Dobava in strojno vgrajevanje betona s tlačenjem s pervibratorjem na električni pogon v armirane konstrukcije preseka nad 0.30 m3/m2-m; z vsemi pomožnimi deli in prenosi do mesta vgraditve (temelji).
~ vodoodporni beton (bela kad) iz betona C30/37 XS1: Temeljna plošča kabelskega prostora in črpalni jašek.</t>
  </si>
  <si>
    <t xml:space="preserve">Dobava in strojno vgrajevanje betona s tlačenjem s pervibratorjem na električni pogon v armirane konstrukcije preseka od 0.20-0.30 m3/m2-m; z vsemi pomožnimi deli in prenosi do mesta vgraditve.
~ beton C30/37 XS1: Stene nad kletjo.
</t>
  </si>
  <si>
    <t>Dobava in strojno vgrajevanje betona s tlačenjem s pervibratorjem na električni pogon v armirane konstrukcije preseka od 0.20-0.25 m3/m2-m; z vsemi pomožnimi deli in prenosi do mesta vgraditve. 
Beton C30/37 XS1:  
~ plošče objekta nad pritličjem
~ poševna plošča strehe
~ nosilci</t>
  </si>
  <si>
    <t>Dobava in strojno vgrajevanje betona s tlačenjem s pervibratorjem na električni pogon v armirane konstrukcije preseka od 0.30 m3/m2-m; z vsemi pomožnimi deli in prenosi do mesta vgraditve.
Beton C30/37 XS1:  
~ stebri</t>
  </si>
  <si>
    <t>Dobava in strojno vgrajevanje betona s tlačenjem s pervibratorjem na električni pogon v armirane konstrukcije preseka od 0.12-0.30 m3/m2-m; z vsemi pomožnimi deli in prenosi do mesta vgraditve.
~ beton C30/37 XS1: Stopnice s podestom.</t>
  </si>
  <si>
    <t xml:space="preserve">Dobava in strojno vgrajevanje betona s tlačenjem s pervibratorjem na električni pogon v armirane konstrukcije preseka od 0.20-0.30 m3/m2-m; z vsemi pomožnimi deli in prenosi do mesta vgraditve.
~ vodoodporni beton (bela kad) iz betona C30/37 XS1: Stene v kleti. 
</t>
  </si>
  <si>
    <t>Kompletna izdelava in dobava arm. betonskega črpalnega jaška (vodoodporni beton, bela kad C30/37 XS1) neto dimenzij 100 x 100 cm, globine do 1,5 m. deb. dna in sten 20 cm. Vključno z vsemi gradbenimi deli in LTŽ pokrovom. Za potopno črpalko za odvodnjavanje iz kabelskega prostora 110 kV stikališča.</t>
  </si>
  <si>
    <t>Sanacija zidov (odstranitev poškodovanih delov betona in opeke do stabilne osnove, nanos polimerizirane cementne malte in izravnava. Zidovi zgradbe 20 kV stikališča na stiku zrušene zgradbe nekdanjega 10 kV in 35 kV stikališča.</t>
  </si>
  <si>
    <t>~ armirani podložni beton C12/15 deb. 10 cm z armaturno mrežo S 500 B.</t>
  </si>
  <si>
    <t xml:space="preserve">~ rebrasta armatura S 500 B  do fi 12 </t>
  </si>
  <si>
    <t>~ rebrasta armatura S 500 B  od fi 12</t>
  </si>
  <si>
    <t>~ armaturne mreže S 500 B</t>
  </si>
  <si>
    <t xml:space="preserve">Dobava in ročno vgrajevanje betona v armirane konstrukcije preseka do 0.10 m3/m2/m;
~ podložni beton (C12/15) deb. 10 cm, vmes armaturne mreže S 500 B. </t>
  </si>
  <si>
    <t>Izdelava armiranega betona C30/37 XS1, armiran z mrežno armaturo S 500 B, zaribane površine vključno s predhodnim čiščenjem podlage, robnim trakom debeline 10 mm, izdelavo
dilatacij in vsemi pomožnimi deli:
~ arm. cementni estrih debeline 10 cm. Opcija. 110 kV stikališče.
Možnost vgradnje estriha po izboru dobavitelja tehnološke opreme 110 kV stikališča.</t>
  </si>
  <si>
    <t>~ prefabricirane AB plošče z armaturno mrežo S 500 B, dim. 7 x 50 x 140 cm (nad kabelskimi cevmi za zaščito pred obremenitvami na cesti). Plošče položene prečno - dve v vrsti.</t>
  </si>
  <si>
    <t>Dobava, rezanje, polaganje in vezanje armature iz armaturnih mrež S 500 B.</t>
  </si>
  <si>
    <t>~ rebrasta armatura Bst 500S od fi 12</t>
  </si>
  <si>
    <t>~ armaturne mreže B 500 A</t>
  </si>
  <si>
    <t>~ armatura S 500 B; količina je ocenjena; obračun po arm. načrtih</t>
  </si>
  <si>
    <t>~ Začasna zatesnitev prehodov kabelskih blokov vel. do 1 m2 skozi stene jaška pred izgradnjo 110 kV KBV. Vstavljanje plute ali stiropora deb. 1 cm v opaž pred betoniranjem.</t>
  </si>
  <si>
    <t>~ Zapolnitev prehodov kabelskih blokov vel. do 1 m2 skozi stene jaška, z betonom. Vstavljanje plute ali stiropora deb. 1 cm v opaž pred betoniranjem.</t>
  </si>
  <si>
    <t>~ Zapolnitev prehodov kabelskih blokov vel. do 0,4 m2 skozi stene jaška, z betonom. Vstavljanje plute ali stiropora deb. 1 cm v opaž pred betoniranjem.</t>
  </si>
  <si>
    <t>~ Zapolnitev prehodov kabelskih blokov vel. do 0,5 m2 skozi stene jaška, z betonom. Vstavljanje plute ali stiropora deb. 1 cm v opaž pred betoniranjem.</t>
  </si>
  <si>
    <t>Dobava in izdelava plasti v naslednji sestavi, vključno z razgrinjanjem, utrjevanjem in valjanjem.
Utrditev pod temelji zgradbe:
Zgoščenost materiala 98 % po standardnem Proctorjevem postopku; v plasteh (20 - 30 cm). Utrditev tampona na končni višini platoja znaša Ev2 &gt;= 80  Mpa.
Sestava:</t>
  </si>
  <si>
    <t>Dobava in izdelava plasti v naslednji sestavi, vključno z razgrinjanjem, utrjevanjem in valjanjem.
Pod povoznimi – asfaltnimi površinami se površine utrdi z minimalnim 30 cm nasutjem.
Zgoščenost materiala 98 % po standardnem Proctorjevem postopku; v plasteh (20 - 30 cm). Utrditev tampona na končni višini platoja znaša Ev2 &gt;= 60  Mpa.
Sestava asfaltiranih površin:</t>
  </si>
  <si>
    <t>Dobava in izdelava plasti v naslednji sestavi, vključno z razgrinjanjem, utrjevanjem in valjanjem.
Površina se utrdi z minimalnim 30 cm nasutjem.
Zgoščenost materiala 98 % po standardnem Proctorjevem postopku; v plasteh (20 - 30 cm). Utrditev tampona na končni višini platoja znaša Ev2 &gt;= 60  Mpa.
Sestava 1. in 2.:</t>
  </si>
  <si>
    <t>~ Dobava in izdelava plasti v naslednji sestavi, vključno z razgrinjanjem, utrjevanjem in valjanjem.
Površina se utrdi z minimalnim 30 cm nasutjem.
Zgoščenost materiala 98 % po standardnem Proctorjevem postopku; v plasteh (20 - 30 cm). Utrditev tampona na končni višini platoja znaša Ev2 &gt;= 60  Mpa.
Sestava 1. in 2.:</t>
  </si>
  <si>
    <t>Dobava in izdelava plasti v naslednji sestavi, vključno z razgrinjanjem, utrjevanjem in valjanjem.
Površina se utrdi z minimalnim 30 cm nasutjem.
Zgoščenost materiala 98 % po standardnem Proctorjevem postopku; v plasteh (20 - 30 cm). Utrditev tampona na končni višini platoja znaša Ev2 &gt;= 60  Mpa.
Sestava:</t>
  </si>
  <si>
    <t>Dobava in izdelava plasti v naslednji sestavi, vključno z razgrinjanjem, utrjevanjem in valjanjem.
Zgoščenost materiala 98 % po standardnem Proctorjevem postopku; v plasteh (20 - 30 cm). Utrditev tampona na končni višini platoja znaša Ev2 &gt;= 80  Mpa.
Sestava:</t>
  </si>
  <si>
    <t>1.2.4</t>
  </si>
  <si>
    <t>Dobava, izdelava in montaža armature iz betonskega jekla. Količina je ocenjena. Izvede se postopno betoniranje po kampadah dolžine 1 m. Podbetoniranje temeljev zgradbe 20 kV stikališča.</t>
  </si>
  <si>
    <t>2.3.26</t>
  </si>
  <si>
    <t>Dobava in polaganje drenaže v dnu tamponskega sloja v območju kletne etaže: polovično perforirane dvoslojne drenažne cevi PEHD DN250 mm, polaganje na peščeno posteljico, zasip z drenažnim materialom fi 22-38 mm; količina do 0,30 m3/m1. Drenažni material je ovit z geotekstilom 200 g/m2.</t>
  </si>
  <si>
    <t>2.3.27</t>
  </si>
  <si>
    <t>2.4.6</t>
  </si>
  <si>
    <t>2.6.10</t>
  </si>
  <si>
    <t>2.8.3</t>
  </si>
  <si>
    <t>2.9.5</t>
  </si>
  <si>
    <r>
      <t>Kompletna dobava in vgrajevanje cevi  9 x PE DN 110  mm (</t>
    </r>
    <r>
      <rPr>
        <b/>
        <sz val="8"/>
        <rFont val="Arial"/>
        <family val="2"/>
      </rPr>
      <t>prerez KK4</t>
    </r>
    <r>
      <rPr>
        <sz val="8"/>
        <rFont val="Arial"/>
        <family val="2"/>
      </rPr>
      <t>); obračun količin po dejanskih izmerah. Vključno z dobavo in izdelavo vseh spojev.
Sestava:</t>
    </r>
  </si>
  <si>
    <r>
      <t>Kompletna dobava in vgrajevanje cevi  1 x PE DN 125  mm (</t>
    </r>
    <r>
      <rPr>
        <b/>
        <sz val="8"/>
        <rFont val="Arial"/>
        <family val="2"/>
      </rPr>
      <t>prerez KK5</t>
    </r>
    <r>
      <rPr>
        <sz val="8"/>
        <rFont val="Arial"/>
        <family val="2"/>
      </rPr>
      <t>); obračun količin po dejanskih izmerah. Vključno z dobavo in izdelavo vseh spojev.
Sestava:</t>
    </r>
  </si>
  <si>
    <r>
      <t>Kompletna dobava in vgrajevanje cevi 3 x PE DN 160  mm (</t>
    </r>
    <r>
      <rPr>
        <b/>
        <sz val="8"/>
        <rFont val="Arial"/>
        <family val="2"/>
      </rPr>
      <t>prerez KK9, KK10</t>
    </r>
    <r>
      <rPr>
        <sz val="8"/>
        <rFont val="Arial"/>
        <family val="2"/>
      </rPr>
      <t>); obračun količin po dejanskih izmerah. Vključno z dobavo in izdelavo vseh spojev.
Sestava:</t>
    </r>
  </si>
  <si>
    <r>
      <t xml:space="preserve">Kompletna dobava in vgrajevanje cevi PEHD DN 160 mm </t>
    </r>
    <r>
      <rPr>
        <b/>
        <sz val="8"/>
        <rFont val="Arial"/>
        <family val="2"/>
      </rPr>
      <t>(prerez KK15)</t>
    </r>
    <r>
      <rPr>
        <sz val="8"/>
        <rFont val="Arial"/>
        <family val="2"/>
      </rPr>
      <t>; obračun količin po dejanskih izmerah. Vključno z dobavo in izdelavo vseh spojev.
Sestava:</t>
    </r>
  </si>
  <si>
    <r>
      <t>Kompletna dobava in vgrajevanje cevi  2 x PEHD DN 160  mm (</t>
    </r>
    <r>
      <rPr>
        <b/>
        <sz val="8"/>
        <rFont val="Arial"/>
        <family val="2"/>
      </rPr>
      <t>prerez KK16, KK17</t>
    </r>
    <r>
      <rPr>
        <sz val="8"/>
        <rFont val="Arial"/>
        <family val="2"/>
      </rPr>
      <t>); obračun količin po dejanskih izmerah. Vključno z dobavo in izdelavo vseh spojev.
Sestava:</t>
    </r>
  </si>
  <si>
    <t>~ ročno vgrajevanje betona v nearmirane konstrukcije preseka do 0.10 m3/m2/m; podložni beton (C12/15).</t>
  </si>
  <si>
    <t>~ PE 100 cevi fi 125 mm, polaganje v distančnike</t>
  </si>
  <si>
    <t>~ PE 100 cevi DN 110 mm, polaganje v distančnike</t>
  </si>
  <si>
    <t>~ PE 100 cevi DN 125 mm, polaganje v distančnike
Vključno z navezavo na obstoječe cevi s spojnim in pomožnim materialom.</t>
  </si>
  <si>
    <t>~ PE 100 cevi DN 125 mm, polaganje v distančnike</t>
  </si>
  <si>
    <t>~ PE 100 cevi fi 125 mm, polaganje v distančnike (upoštevano v drugi postavki: 1x PEHD DN 90 mm, 1x PEHD DN 50 mm)</t>
  </si>
  <si>
    <t>~ PE 100 cevi DN 160 mm, polaganje v distančnike</t>
  </si>
  <si>
    <t>~ PEHD dvojček 2x DN 50 mm, polaganje v distančnike, fleksibilne</t>
  </si>
  <si>
    <t>~ PEHD cevi DN 110 mm, polaganje v distančnike, fleksibilne</t>
  </si>
  <si>
    <t>~ PEHD cevi DN 160 mm, polaganje v distančnike, fleksibilne</t>
  </si>
  <si>
    <t>Dobava in zasipanje za jarki z materialom (karbonatni drobljenec, granulacija 32/64 mm), z uvaljanje in komprimiranje do predpisane trdnosti Mv = 80 MPa. Tampon 30 cm.</t>
  </si>
  <si>
    <t>Ponudnik naj se podrobno seznani z Načrtom s področja geotehnologije in rudarstva - Geotehnično poročilo – Določitev sestave tal, hidrogeoloških
razmer s podanimi predlogi stabilizacije in dreniranja, št. geo/p-9/2019, maj 2019.</t>
  </si>
  <si>
    <t>2.2.4.6</t>
  </si>
  <si>
    <t>2.2.4.7</t>
  </si>
  <si>
    <t xml:space="preserve">Kabelske cevi so obbetonirane. Obračun po dejansko izvedenih količinah. Polaganje in stikovanje cevi po navodilih proizvajalca cevi, med distančnike. Distančnike izdelati po meri ali iz lesenih moralov ali iz armaturnih palic. </t>
  </si>
  <si>
    <t>Opomba:
~ Izkop jarkov in gradbenih jam za kabelske cevi in elektro kabelske jaške.
~ Vsi odpadki, ki bodo nastali pri rušitvi, bodo strojno naloženi na prevozno sredstvo in odpeljani na stalno gradbeno deponijo.
~ Kanalizacija je obbetonirana s črpnim betonom, ki mora zapolniti ves prostor okoli cevi.</t>
  </si>
  <si>
    <t>~ Izdelava, montaža, demontaža in čiščenje opaža ravnih armiranobetonskih sten. Izdelava s prenosom materiala do mesta vgradnje, opaženjem, čiščenjem lesa in vsemi pomožnimi deli. V ceni vključen enostranski opaž z podpiranjem.</t>
  </si>
  <si>
    <t>Dobava in vgradnja kabelskih cevi (npr. Totrapipes):
~ PE cevi deb. stene 10,0 mm iz PE 100, za delovni tlak do 16 bar, debelina stene od 10,0 do 11,1 mm, notranji premer:  90 mm, masa cevi  3,19 kg/m,  črne cevi z modro črto - za vodovod, po standardu SIST EN 805/2000 in SIST EN 12201-2
~ PEHD za kabelsko kanalizacijo, po standardu SIST EN ISO 61386-24
~ PEHD 2 x DN 50 mm za kabelsko kanalizacijo (dvojček), po standardu SIST EN ISO 61386-24</t>
  </si>
  <si>
    <t>~ Dobava in polaganje drenaže v dnu tamponskega sloja v območju kletne etaže: polovično perforirane dvoslojne drenažne cevi PEHD DN250 mm dolžine do 150 cm, polaganje na peščeno posteljico, zasip z drenažnim materialom fi 22-38 mm; količina do 5 m3. Drenažni material je ovit z geotekstilom 200 g/m2, površine do 10 m2. Cev za ponikanje.</t>
  </si>
  <si>
    <r>
      <t xml:space="preserve">Kompletna izdelava, dobava in postavitev elektro kabelskega jaška </t>
    </r>
    <r>
      <rPr>
        <b/>
        <sz val="8"/>
        <rFont val="Arial"/>
        <family val="2"/>
      </rPr>
      <t xml:space="preserve">EKJ N2 </t>
    </r>
    <r>
      <rPr>
        <sz val="8"/>
        <rFont val="Arial"/>
        <family val="2"/>
      </rPr>
      <t>vel. 200 cm x 200 cm x 240 cm bruto. Navedena količina je za 1 kabelski jašek!
Sestava:</t>
    </r>
  </si>
  <si>
    <r>
      <t xml:space="preserve">Kompletna izdelava, dobava in postavitev elektro kabelskega jaška </t>
    </r>
    <r>
      <rPr>
        <b/>
        <sz val="8"/>
        <rFont val="Arial"/>
        <family val="2"/>
      </rPr>
      <t>EKJ N1</t>
    </r>
    <r>
      <rPr>
        <sz val="8"/>
        <rFont val="Arial"/>
        <family val="2"/>
      </rPr>
      <t xml:space="preserve"> vel. 230 cm x 200 cm x 240 cm bruto. Navedena količina je za 1 kabelski jašek! 
Sestava:</t>
    </r>
  </si>
  <si>
    <r>
      <t xml:space="preserve">Kompletna izdelava, dobava in postavitev elektro kabelskega jaška </t>
    </r>
    <r>
      <rPr>
        <b/>
        <sz val="8"/>
        <rFont val="Arial"/>
        <family val="2"/>
      </rPr>
      <t xml:space="preserve">EKJ N3 </t>
    </r>
    <r>
      <rPr>
        <sz val="8"/>
        <rFont val="Arial"/>
        <family val="2"/>
      </rPr>
      <t>vel. 250 cm x 250 cm x 240 cm bruto. Navedena količina je za 1 kabelski jašek!
Sestava:</t>
    </r>
  </si>
  <si>
    <r>
      <t xml:space="preserve">Kompletna izdelava, dobava in postavitev elektro kabelskega jaška </t>
    </r>
    <r>
      <rPr>
        <b/>
        <sz val="8"/>
        <rFont val="Arial"/>
        <family val="2"/>
      </rPr>
      <t xml:space="preserve">EKJ N4 </t>
    </r>
    <r>
      <rPr>
        <sz val="8"/>
        <rFont val="Arial"/>
        <family val="2"/>
      </rPr>
      <t>vel. 250 cm x 250 cm x 240 cm bruto. Navedena količina je za 1 kabelski jašek!
Sestava:</t>
    </r>
  </si>
  <si>
    <r>
      <t xml:space="preserve">Kompletna izdelava, dobava in postavitev elektro kabelskega jaška </t>
    </r>
    <r>
      <rPr>
        <b/>
        <sz val="8"/>
        <rFont val="Arial"/>
        <family val="2"/>
      </rPr>
      <t xml:space="preserve">EKJ N5 </t>
    </r>
    <r>
      <rPr>
        <sz val="8"/>
        <rFont val="Arial"/>
        <family val="2"/>
      </rPr>
      <t>vel. 330 cm x 225 cm x 300 cm bruto. Navedena količina je za 1 kabelski jašek!
Sestava:</t>
    </r>
  </si>
  <si>
    <r>
      <t xml:space="preserve">Prerez </t>
    </r>
    <r>
      <rPr>
        <b/>
        <sz val="8"/>
        <rFont val="Arial"/>
        <family val="2"/>
      </rPr>
      <t xml:space="preserve">KK1, KK2, KK7 </t>
    </r>
    <r>
      <rPr>
        <sz val="8"/>
        <rFont val="Arial"/>
        <family val="2"/>
      </rPr>
      <t>so prerezi obstoječe kabelske kanalizacije in zato niso zajeti v popisu.</t>
    </r>
  </si>
  <si>
    <r>
      <t>Kompletna dobava in vgrajevanje cevi  4 x PE DN 125 mm (</t>
    </r>
    <r>
      <rPr>
        <b/>
        <sz val="8"/>
        <rFont val="Arial"/>
        <family val="2"/>
      </rPr>
      <t>prerez KK3</t>
    </r>
    <r>
      <rPr>
        <sz val="8"/>
        <rFont val="Arial"/>
        <family val="2"/>
      </rPr>
      <t>); obračun količin po dejanskih izmerah. Vključno z dobavo in izdelavo vseh spojev.
Sestava:</t>
    </r>
  </si>
  <si>
    <r>
      <t>Kompletna dobava in vgrajevanje cevi  2 x 5 PE DN 125  mm (</t>
    </r>
    <r>
      <rPr>
        <b/>
        <sz val="8"/>
        <rFont val="Arial"/>
        <family val="2"/>
      </rPr>
      <t>prerez KK6</t>
    </r>
    <r>
      <rPr>
        <sz val="8"/>
        <rFont val="Arial"/>
        <family val="2"/>
      </rPr>
      <t>); obračun količin po dejanskih izmerah. Vključno z dobavo in izdelavo vseh spojev.
Sestava:</t>
    </r>
  </si>
  <si>
    <r>
      <t>Kompletna dobava in vgrajevanje cevi 18 x PE DN 125 mm, 1x PEHD DN 90 mm, 1x PEHD DN 50 mm (</t>
    </r>
    <r>
      <rPr>
        <b/>
        <sz val="8"/>
        <rFont val="Arial"/>
        <family val="2"/>
      </rPr>
      <t>prerez KK8</t>
    </r>
    <r>
      <rPr>
        <sz val="8"/>
        <rFont val="Arial"/>
        <family val="2"/>
      </rPr>
      <t>); obračun količin po dejanskih izmerah. Vključno z dobavo in izdelavo vseh spojev.
Sestava:</t>
    </r>
  </si>
  <si>
    <r>
      <t xml:space="preserve">Kompletna dobava in vgrajevanje cevi 3 x PE DN 160 mm </t>
    </r>
    <r>
      <rPr>
        <b/>
        <sz val="8"/>
        <rFont val="Arial"/>
        <family val="2"/>
      </rPr>
      <t>(prerez KK11, KK12)</t>
    </r>
    <r>
      <rPr>
        <sz val="8"/>
        <rFont val="Arial"/>
        <family val="2"/>
      </rPr>
      <t>; obračun količin po dejanskih izmerah. Vključno z dobavo in izdelavo vseh spojev.
Sestava:</t>
    </r>
  </si>
  <si>
    <r>
      <t xml:space="preserve">Kompletna dobava in vgrajevanje cevi 6 x PE DN 160 mm, 1 x PEHD dvojček 2x DN 50 mm </t>
    </r>
    <r>
      <rPr>
        <b/>
        <sz val="8"/>
        <rFont val="Arial"/>
        <family val="2"/>
      </rPr>
      <t>(prerez KK13, KK14)</t>
    </r>
    <r>
      <rPr>
        <sz val="8"/>
        <rFont val="Arial"/>
        <family val="2"/>
      </rPr>
      <t>; obračun količin po dejanskih izmerah. Vključno z dobavo in izdelavo vseh spojev. 110 kV KBV.
Sestava:</t>
    </r>
  </si>
  <si>
    <t>~ obbetoniranje kablovoda s črpnim betonom C30/37;XS1, min. debeline 15 cm na obodom cevi. V ceni je zajeto natančno podbetoniranje in obbetoniranje cevi po projektiranih karakterističnih prerezih ter vsa dodatna in zaščitna dela. Pazljivo utrjevanje črpnega betona z vibranjem za zapolnitev celotnega oboda cevi. Izvedba betona brez lunkerjev.</t>
  </si>
  <si>
    <t>~ obbetoniranje kablovoda s črpnim betonom, min. debeline 15 cm na obodom cevi. V ceni je zajeto natančno podbetoniranje in obbetoniranje cevi po projektiranih karakterističnih prerezih ter vsa dodatna in zaščitna dela. Pazljivo utrjevanje črpnega betona z vibranjem za zapolnitev celotnega oboda cevi. Izvedba betona brez lunkerjev.</t>
  </si>
  <si>
    <t>~ obbetoniranje kablovoda črpnim betonom C30/37;XS1, min. debeline 15 cm na obodom cevi. V ceni je zajeto natančno podbetoniranje in obbetoniranje cevi po projektiranih karakterističnih prerezih ter vsa dodatna in zaščitna dela. Pazljivo utrjevanje črpnega betona z vibranjem za zapolnitev celotnega oboda cevi. Izvedba betona brez lunkerjev.</t>
  </si>
  <si>
    <t>Zakoličba vseh novih elementov RTP (zgradba, plato, infrastruktura, ostali gradbeni elementi, ...) s postavljanjem in z zavarovanjem profilov, ter vzdrževanjem zakoličbenih označb v vsem obdobju gradnje. Zakoličba mora biti izdelana skladno z zazidalno situacijo in projektno dokumentacijo. Površina območja znaša 3000 m2.</t>
  </si>
  <si>
    <t>Dobava in montaža lovilca olja z avtomatsko zaporo Qmax  6 l/sek  kompletno s potrebno talno in vrhnjo AB ploščo vključno z dobavo in montažo LTŽ pokrovov nosilnosti 400 kN (vgradnja v asfalt)  -  po detajlu dobavitelja mora lovilec olja ustrezati zahtevam SIST EN 858-1.</t>
  </si>
  <si>
    <t xml:space="preserve">Dobava in montaža PE suhe lovilne jame DN 2500  V = 10 m3  kompletno s potrebno talno in vrhnjo AB ploščo, vključno z dobavo in montažo LTŽ pokrovov nosilnosti 400 kN (vgradnja v asfalt)  - po detajlu dobavitelja.  V opremi oljne jame mora biti signalizacija prisotnosti olja, kot tudi plovec za določitev nivoja olja. </t>
  </si>
  <si>
    <t xml:space="preserve">~ dobava in polaganje PEHD kabelskih cevi 1x DN 50 mm v peščeni posteljici in obsipom s peskom 0-4 mm, z dodatkom 2% cementa. Za kabelsko povezavo zunanje razsvetljave. Vključno s polaganjem v temelj in tesnjenjem. Vključno s opozorilnim trakom na globini 40 cm. </t>
  </si>
  <si>
    <t xml:space="preserve">Dobava in polaganje PEHD kabelskih cevi 1x DN 90 mm v peščeni posteljici in obsipom s peskom 0-4 mm, z dodatkom 2% cementa. Za kabelsko povezavo ograjnih vrat. Vključno s polaganjem v temelj in tesnjenjem. Vključno s opozorilnim trakom na globini 40 cm. </t>
  </si>
  <si>
    <t>Dobava in vgradnja dilatacijskih letev med zgradbo 20 kV stikališča in 110 kV stikališča: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</si>
</sst>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 #,##0\ &quot;€&quot;_-;\-* #,##0\ &quot;€&quot;_-;_-* &quot;-&quot;\ &quot;€&quot;_-;_-@_-"/>
    <numFmt numFmtId="44" formatCode="_-* #,##0.00\ &quot;€&quot;_-;\-* #,##0.00\ &quot;€&quot;_-;_-* &quot;-&quot;??\ &quot;€&quot;_-;_-@_-"/>
    <numFmt numFmtId="43" formatCode="_-* #,##0.00\ _€_-;\-* #,##0.00\ _€_-;_-* &quot;-&quot;??\ _€_-;_-@_-"/>
    <numFmt numFmtId="164" formatCode="_-* #,##0_-;\-* #,##0_-;_-* &quot;-&quot;_-;_-@_-"/>
    <numFmt numFmtId="165" formatCode="_-* #,##0.00_-;\-* #,##0.00_-;_-* &quot;-&quot;??_-;_-@_-"/>
    <numFmt numFmtId="166" formatCode="_ * #,##0.00_)\ _€_ ;_ * \(#,##0.00\)\ _€_ ;_ * &quot;-&quot;??_)\ _€_ ;_ @_ "/>
    <numFmt numFmtId="167" formatCode="_(&quot;$&quot;* #,##0.00_);_(&quot;$&quot;* \(#,##0.00\);_(&quot;$&quot;* &quot;-&quot;??_);_(@_)"/>
    <numFmt numFmtId="168" formatCode="#,##0.00;;"/>
    <numFmt numFmtId="169" formatCode="_-* #,##0.00\ _l_e_i_-;\-* #,##0.00\ _l_e_i_-;_-* &quot;-&quot;??\ _l_e_i_-;_-@_-"/>
    <numFmt numFmtId="170" formatCode="_-* #,##0.00\ [$zł-415]_-;\-* #,##0.00\ [$zł-415]_-;_-* &quot;-&quot;??\ [$zł-415]_-;_-@_-"/>
    <numFmt numFmtId="171" formatCode="[$€-413]\ #,##0.00_-"/>
    <numFmt numFmtId="172" formatCode="0.000_);[Red]\(0.000\)"/>
    <numFmt numFmtId="173" formatCode="_ * #,##0.00_ ;_ * \-#,##0.00_ ;_ * &quot;-&quot;??_ ;_ @_ "/>
    <numFmt numFmtId="174" formatCode="_-* #,##0.00\ _z_ł_-;\-* #,##0.00\ _z_ł_-;_-* &quot;-&quot;??\ _z_ł_-;_-@_-"/>
    <numFmt numFmtId="175" formatCode="_-* #,##0.00\ &quot;$&quot;_-;\-* #,##0.00\ &quot;$&quot;_-;_-* &quot;-&quot;??\ &quot;$&quot;_-;_-@_-"/>
    <numFmt numFmtId="176" formatCode="_-&quot;$&quot;* #,##0.00_-;\-&quot;$&quot;* #,##0.00_-;_-&quot;$&quot;* &quot;-&quot;??_-;_-@_-"/>
    <numFmt numFmtId="177" formatCode="_-&quot;€&quot;\ * #,##0.00_-;_-&quot;€&quot;\ * #,##0.00\-;_-&quot;€&quot;\ * &quot;-&quot;??_-;_-@_-"/>
    <numFmt numFmtId="178" formatCode="_-* #,##0.00\ &quot;zł&quot;_-;\-* #,##0.00\ &quot;zł&quot;_-;_-* &quot;-&quot;??\ &quot;zł&quot;_-;_-@_-"/>
    <numFmt numFmtId="179" formatCode="_ * #,##0_)_ƒ_ ;_ * \(#,##0\)_ƒ_ ;_ * &quot;-&quot;_)_ƒ_ ;_ @_ "/>
    <numFmt numFmtId="180" formatCode="_ * #,##0.00_)_ƒ_ ;_ * \(#,##0.00\)_ƒ_ ;_ * &quot;-&quot;??_)_ƒ_ ;_ @_ "/>
    <numFmt numFmtId="181" formatCode="_-* #,##0\ _F_-;\-* #,##0\ _F_-;_-* &quot;-&quot;\ _F_-;_-@_-"/>
    <numFmt numFmtId="182" formatCode="_-* #,##0.00\ _F_-;\-* #,##0.00\ _F_-;_-* &quot;-&quot;??\ _F_-;_-@_-"/>
    <numFmt numFmtId="183" formatCode="_-&quot;fl&quot;\ * #,##0_-;_-&quot;fl&quot;\ * #,##0\-;_-&quot;fl&quot;\ * &quot;-&quot;_-;_-@_-"/>
    <numFmt numFmtId="184" formatCode="_-&quot;fl&quot;\ * #,##0.00_-;_-&quot;fl&quot;\ * #,##0.00\-;_-&quot;fl&quot;\ * &quot;-&quot;??_-;_-@_-"/>
    <numFmt numFmtId="185" formatCode="0.0000%"/>
    <numFmt numFmtId="186" formatCode="\Ç\ \´\´\´\ \»\»"/>
    <numFmt numFmtId="187" formatCode="#,##0.00\ [$€-81D]"/>
    <numFmt numFmtId="188" formatCode="[$€-2]\ #,##0.00"/>
    <numFmt numFmtId="189" formatCode="General_)"/>
    <numFmt numFmtId="190" formatCode="0.0000"/>
  </numFmts>
  <fonts count="149">
    <font>
      <sz val="10"/>
      <name val="Arial"/>
      <charset val="238"/>
    </font>
    <font>
      <sz val="11"/>
      <color theme="1"/>
      <name val="Calibri"/>
      <family val="2"/>
      <charset val="238"/>
      <scheme val="minor"/>
    </font>
    <font>
      <sz val="10"/>
      <name val="Arial"/>
      <family val="2"/>
    </font>
    <font>
      <b/>
      <sz val="10"/>
      <name val="Arial"/>
      <family val="2"/>
      <charset val="238"/>
    </font>
    <font>
      <b/>
      <sz val="14"/>
      <name val="Arial"/>
      <family val="2"/>
      <charset val="238"/>
    </font>
    <font>
      <sz val="14"/>
      <name val="Arial"/>
      <family val="2"/>
      <charset val="238"/>
    </font>
    <font>
      <sz val="10"/>
      <name val="Arial"/>
      <family val="2"/>
      <charset val="238"/>
    </font>
    <font>
      <sz val="11"/>
      <name val="Arial"/>
      <family val="2"/>
    </font>
    <font>
      <sz val="10"/>
      <name val="Courier"/>
      <family val="1"/>
      <charset val="238"/>
    </font>
    <font>
      <b/>
      <sz val="14"/>
      <color indexed="9"/>
      <name val="Arial"/>
      <family val="2"/>
      <charset val="238"/>
    </font>
    <font>
      <sz val="10"/>
      <color indexed="8"/>
      <name val="Arial"/>
      <family val="2"/>
      <charset val="238"/>
    </font>
    <font>
      <sz val="11"/>
      <name val="Arial"/>
      <family val="2"/>
      <charset val="238"/>
    </font>
    <font>
      <b/>
      <sz val="11"/>
      <name val="Arial"/>
      <family val="2"/>
      <charset val="238"/>
    </font>
    <font>
      <b/>
      <sz val="28"/>
      <name val="Arial"/>
      <family val="2"/>
      <charset val="238"/>
    </font>
    <font>
      <sz val="10"/>
      <color indexed="24"/>
      <name val="Arial"/>
      <family val="2"/>
      <charset val="238"/>
    </font>
    <font>
      <b/>
      <sz val="16"/>
      <name val="Arial"/>
      <family val="2"/>
    </font>
    <font>
      <b/>
      <sz val="12"/>
      <name val="Arial"/>
      <family val="2"/>
    </font>
    <font>
      <sz val="10"/>
      <color indexed="8"/>
      <name val="Arial CE"/>
      <family val="2"/>
      <charset val="238"/>
    </font>
    <font>
      <sz val="10"/>
      <name val="Arial CE"/>
      <charset val="238"/>
    </font>
    <font>
      <sz val="10"/>
      <color theme="1"/>
      <name val="Arial"/>
      <family val="2"/>
    </font>
    <font>
      <b/>
      <sz val="14"/>
      <name val="Arial"/>
      <family val="2"/>
    </font>
    <font>
      <sz val="10"/>
      <name val="Gill Sans MT"/>
      <family val="2"/>
    </font>
    <font>
      <sz val="10"/>
      <name val="Helv"/>
      <family val="2"/>
    </font>
    <font>
      <sz val="11"/>
      <color indexed="8"/>
      <name val="Arial"/>
      <family val="2"/>
      <charset val="238"/>
    </font>
    <font>
      <sz val="11"/>
      <color indexed="8"/>
      <name val="Czcionka tekstu podstawowego"/>
      <family val="2"/>
      <charset val="238"/>
    </font>
    <font>
      <sz val="11"/>
      <color indexed="9"/>
      <name val="Arial"/>
      <family val="2"/>
      <charset val="238"/>
    </font>
    <font>
      <sz val="11"/>
      <color indexed="9"/>
      <name val="Czcionka tekstu podstawowego"/>
      <family val="2"/>
      <charset val="238"/>
    </font>
    <font>
      <sz val="10"/>
      <color indexed="8"/>
      <name val="Sans"/>
    </font>
    <font>
      <sz val="11"/>
      <color indexed="20"/>
      <name val="Arial"/>
      <family val="2"/>
      <charset val="238"/>
    </font>
    <font>
      <sz val="7"/>
      <name val="Helv"/>
    </font>
    <font>
      <b/>
      <sz val="11"/>
      <color indexed="52"/>
      <name val="Arial"/>
      <family val="2"/>
      <charset val="238"/>
    </font>
    <font>
      <b/>
      <sz val="11"/>
      <color indexed="9"/>
      <name val="Arial"/>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b/>
      <sz val="10"/>
      <name val="Times New Roman"/>
      <family val="1"/>
    </font>
    <font>
      <i/>
      <sz val="11"/>
      <color indexed="23"/>
      <name val="Arial"/>
      <family val="2"/>
      <charset val="238"/>
    </font>
    <font>
      <sz val="11"/>
      <color indexed="17"/>
      <name val="Arial"/>
      <family val="2"/>
      <charset val="238"/>
    </font>
    <font>
      <sz val="8"/>
      <name val="Arial"/>
      <family val="2"/>
    </font>
    <font>
      <b/>
      <sz val="15"/>
      <color indexed="56"/>
      <name val="Arial"/>
      <family val="2"/>
      <charset val="238"/>
    </font>
    <font>
      <b/>
      <sz val="13"/>
      <color indexed="56"/>
      <name val="Arial"/>
      <family val="2"/>
      <charset val="238"/>
    </font>
    <font>
      <b/>
      <sz val="11"/>
      <color indexed="56"/>
      <name val="Arial"/>
      <family val="2"/>
      <charset val="238"/>
    </font>
    <font>
      <u/>
      <sz val="10"/>
      <color indexed="12"/>
      <name val="Arial"/>
      <family val="2"/>
      <charset val="238"/>
    </font>
    <font>
      <u/>
      <sz val="10"/>
      <color indexed="12"/>
      <name val="Arial CE"/>
      <charset val="238"/>
    </font>
    <font>
      <sz val="11"/>
      <color indexed="62"/>
      <name val="Arial"/>
      <family val="2"/>
      <charset val="238"/>
    </font>
    <font>
      <sz val="12"/>
      <name val="Ltr Gothic"/>
    </font>
    <font>
      <sz val="11"/>
      <color indexed="52"/>
      <name val="Czcionka tekstu podstawowego"/>
      <family val="2"/>
      <charset val="238"/>
    </font>
    <font>
      <b/>
      <sz val="11"/>
      <color indexed="9"/>
      <name val="Czcionka tekstu podstawowego"/>
      <family val="2"/>
      <charset val="238"/>
    </font>
    <font>
      <sz val="11"/>
      <color indexed="52"/>
      <name val="Arial"/>
      <family val="2"/>
      <charset val="238"/>
    </font>
    <font>
      <sz val="10"/>
      <name val="MS Sans Serif"/>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Arial"/>
      <family val="2"/>
      <charset val="238"/>
    </font>
    <font>
      <sz val="11"/>
      <color indexed="60"/>
      <name val="Czcionka tekstu podstawowego"/>
      <family val="2"/>
      <charset val="238"/>
    </font>
    <font>
      <sz val="10"/>
      <name val="Courier"/>
      <family val="3"/>
    </font>
    <font>
      <sz val="10"/>
      <name val="MS Sans Serif"/>
      <family val="2"/>
    </font>
    <font>
      <sz val="11"/>
      <color indexed="8"/>
      <name val="Calibri"/>
      <family val="2"/>
      <charset val="162"/>
    </font>
    <font>
      <sz val="10"/>
      <name val="Arial CE"/>
    </font>
    <font>
      <sz val="11"/>
      <color indexed="8"/>
      <name val="Calibri"/>
      <family val="2"/>
    </font>
    <font>
      <b/>
      <sz val="11"/>
      <color indexed="52"/>
      <name val="Czcionka tekstu podstawowego"/>
      <family val="2"/>
      <charset val="238"/>
    </font>
    <font>
      <b/>
      <sz val="11"/>
      <color indexed="63"/>
      <name val="Arial"/>
      <family val="2"/>
      <charset val="238"/>
    </font>
    <font>
      <sz val="7"/>
      <color indexed="10"/>
      <name val="Helv"/>
    </font>
    <font>
      <b/>
      <sz val="12"/>
      <color indexed="8"/>
      <name val="Arial"/>
      <family val="2"/>
    </font>
    <font>
      <b/>
      <sz val="12"/>
      <color indexed="8"/>
      <name val="Arial"/>
      <family val="2"/>
      <charset val="238"/>
    </font>
    <font>
      <sz val="10"/>
      <color indexed="39"/>
      <name val="Arial"/>
      <family val="2"/>
    </font>
    <font>
      <sz val="10"/>
      <color indexed="8"/>
      <name val="Arial"/>
      <family val="2"/>
    </font>
    <font>
      <sz val="12"/>
      <color indexed="8"/>
      <name val="Arial"/>
      <family val="2"/>
    </font>
    <font>
      <sz val="12"/>
      <color indexed="8"/>
      <name val="Arial"/>
      <family val="2"/>
      <charset val="238"/>
    </font>
    <font>
      <b/>
      <sz val="10"/>
      <color indexed="8"/>
      <name val="Arial"/>
      <family val="2"/>
    </font>
    <font>
      <b/>
      <sz val="16"/>
      <color indexed="23"/>
      <name val="Arial"/>
      <family val="2"/>
    </font>
    <font>
      <b/>
      <sz val="16"/>
      <color indexed="23"/>
      <name val="Arial"/>
      <family val="2"/>
      <charset val="238"/>
    </font>
    <font>
      <sz val="19"/>
      <name val="Arial"/>
      <family val="2"/>
    </font>
    <font>
      <sz val="19"/>
      <color indexed="9"/>
      <name val="Arial"/>
      <family val="2"/>
    </font>
    <font>
      <sz val="12"/>
      <color indexed="14"/>
      <name val="Arial"/>
      <family val="2"/>
    </font>
    <font>
      <sz val="8"/>
      <name val="Helv"/>
    </font>
    <font>
      <sz val="10"/>
      <name val="Helv"/>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1"/>
      <color indexed="8"/>
      <name val="Arial"/>
      <family val="2"/>
      <charset val="238"/>
    </font>
    <font>
      <sz val="11"/>
      <color indexed="10"/>
      <name val="Arial"/>
      <family val="2"/>
      <charset val="238"/>
    </font>
    <font>
      <sz val="11"/>
      <color indexed="20"/>
      <name val="Czcionka tekstu podstawowego"/>
      <family val="2"/>
      <charset val="238"/>
    </font>
    <font>
      <sz val="11"/>
      <color theme="1"/>
      <name val="Gill Sans MT"/>
      <family val="2"/>
      <charset val="238"/>
    </font>
    <font>
      <sz val="11"/>
      <color theme="1"/>
      <name val="Calibri"/>
      <family val="2"/>
      <scheme val="minor"/>
    </font>
    <font>
      <sz val="11"/>
      <color theme="0"/>
      <name val="Calibri"/>
      <family val="2"/>
      <scheme val="minor"/>
    </font>
    <font>
      <sz val="10"/>
      <color rgb="FFFFFFFF"/>
      <name val="Arial"/>
      <family val="2"/>
    </font>
    <font>
      <sz val="11"/>
      <color rgb="FF9C0006"/>
      <name val="Gill Sans MT"/>
      <family val="2"/>
      <charset val="238"/>
    </font>
    <font>
      <sz val="10"/>
      <color rgb="FF000000"/>
      <name val="Arial"/>
      <family val="2"/>
    </font>
    <font>
      <sz val="11"/>
      <color rgb="FF9C6500"/>
      <name val="Gill Sans MT"/>
      <family val="2"/>
      <charset val="238"/>
    </font>
    <font>
      <sz val="10"/>
      <color theme="1"/>
      <name val="Calibri"/>
      <family val="2"/>
    </font>
    <font>
      <sz val="11"/>
      <color theme="1"/>
      <name val="Czcionka tekstu podstawowego"/>
      <family val="2"/>
      <charset val="238"/>
    </font>
    <font>
      <b/>
      <sz val="11"/>
      <name val="Arial"/>
      <family val="2"/>
    </font>
    <font>
      <b/>
      <sz val="8"/>
      <name val="Arial"/>
      <family val="2"/>
      <charset val="238"/>
    </font>
    <font>
      <sz val="8"/>
      <name val="Arial"/>
      <family val="2"/>
      <charset val="238"/>
    </font>
    <font>
      <b/>
      <sz val="8"/>
      <color rgb="FFFF0000"/>
      <name val="Arial"/>
      <family val="2"/>
      <charset val="238"/>
    </font>
    <font>
      <sz val="10"/>
      <name val="Arial"/>
      <family val="2"/>
    </font>
    <font>
      <sz val="11"/>
      <color indexed="17"/>
      <name val="Calibri"/>
      <family val="2"/>
      <charset val="238"/>
    </font>
    <font>
      <u/>
      <sz val="10"/>
      <color theme="10"/>
      <name val="Arial"/>
      <family val="2"/>
    </font>
    <font>
      <b/>
      <sz val="10"/>
      <name val="Arial"/>
      <family val="2"/>
    </font>
    <font>
      <b/>
      <sz val="9"/>
      <name val="Arial"/>
      <family val="2"/>
      <charset val="238"/>
    </font>
    <font>
      <b/>
      <sz val="26"/>
      <name val="Arial"/>
      <family val="2"/>
    </font>
    <font>
      <b/>
      <sz val="8"/>
      <name val="Arial"/>
      <family val="2"/>
    </font>
    <font>
      <b/>
      <sz val="9"/>
      <name val="Arial"/>
      <family val="2"/>
    </font>
    <font>
      <u/>
      <sz val="10"/>
      <name val="Arial"/>
      <family val="2"/>
      <charset val="238"/>
    </font>
    <font>
      <sz val="14"/>
      <name val="Arial"/>
      <family val="2"/>
    </font>
    <font>
      <sz val="8"/>
      <color rgb="FFFF0000"/>
      <name val="Arial"/>
      <family val="2"/>
    </font>
    <font>
      <sz val="10"/>
      <color rgb="FFFF0000"/>
      <name val="Arial"/>
      <family val="2"/>
    </font>
    <font>
      <sz val="8"/>
      <color rgb="FF00B050"/>
      <name val="Arial"/>
      <family val="2"/>
    </font>
    <font>
      <b/>
      <sz val="10"/>
      <color rgb="FFFF0000"/>
      <name val="Arial"/>
      <family val="2"/>
    </font>
    <font>
      <sz val="9"/>
      <name val="Arial"/>
      <family val="2"/>
    </font>
    <font>
      <b/>
      <sz val="8"/>
      <color rgb="FFFF0000"/>
      <name val="Arial"/>
      <family val="2"/>
    </font>
    <font>
      <b/>
      <sz val="11"/>
      <color rgb="FFFF0000"/>
      <name val="Arial"/>
      <family val="2"/>
    </font>
    <font>
      <sz val="8"/>
      <name val="Arial"/>
      <family val="2"/>
    </font>
    <font>
      <sz val="10"/>
      <name val="Arial CE"/>
      <family val="2"/>
      <charset val="238"/>
    </font>
    <font>
      <sz val="8"/>
      <color rgb="FFFF0000"/>
      <name val="Arial"/>
      <family val="2"/>
      <charset val="238"/>
    </font>
    <font>
      <sz val="10"/>
      <color rgb="FF0070C0"/>
      <name val="Arial"/>
      <family val="2"/>
      <charset val="238"/>
    </font>
    <font>
      <sz val="9"/>
      <name val="Arial"/>
      <family val="2"/>
      <charset val="238"/>
    </font>
    <font>
      <sz val="9"/>
      <color rgb="FFFF0000"/>
      <name val="Arial"/>
      <family val="2"/>
    </font>
    <font>
      <sz val="9"/>
      <color rgb="FF00B050"/>
      <name val="Arial"/>
      <family val="2"/>
    </font>
    <font>
      <sz val="10"/>
      <color rgb="FF00B050"/>
      <name val="Arial"/>
      <family val="2"/>
    </font>
    <font>
      <sz val="10"/>
      <color rgb="FFFF0000"/>
      <name val="Arial"/>
      <family val="2"/>
      <charset val="238"/>
    </font>
    <font>
      <b/>
      <sz val="10"/>
      <color rgb="FF00B050"/>
      <name val="Arial"/>
      <family val="2"/>
    </font>
    <font>
      <b/>
      <sz val="11"/>
      <color rgb="FF00B050"/>
      <name val="Arial"/>
      <family val="2"/>
    </font>
    <font>
      <b/>
      <sz val="12"/>
      <color rgb="FFFF0000"/>
      <name val="Arial"/>
      <family val="2"/>
    </font>
    <font>
      <sz val="12"/>
      <name val="Arial"/>
      <family val="2"/>
    </font>
    <font>
      <sz val="8"/>
      <color theme="1"/>
      <name val="Arial"/>
      <family val="2"/>
    </font>
    <font>
      <b/>
      <sz val="9"/>
      <color rgb="FFFF0000"/>
      <name val="Arial"/>
      <family val="2"/>
    </font>
    <font>
      <b/>
      <sz val="9"/>
      <color theme="1"/>
      <name val="Arial"/>
      <family val="2"/>
    </font>
    <font>
      <b/>
      <sz val="8"/>
      <color theme="1"/>
      <name val="Arial"/>
      <family val="2"/>
    </font>
    <font>
      <b/>
      <sz val="10"/>
      <color theme="1"/>
      <name val="Arial"/>
      <family val="2"/>
    </font>
    <font>
      <sz val="10"/>
      <color rgb="FF00B0F0"/>
      <name val="Arial"/>
      <family val="2"/>
    </font>
    <font>
      <sz val="10"/>
      <color theme="1"/>
      <name val="Arial"/>
      <family val="2"/>
      <charset val="238"/>
    </font>
    <font>
      <b/>
      <sz val="11"/>
      <color theme="1"/>
      <name val="Arial"/>
      <family val="2"/>
    </font>
    <font>
      <sz val="11"/>
      <color theme="1"/>
      <name val="Arial"/>
      <family val="2"/>
    </font>
    <font>
      <sz val="9"/>
      <color theme="1"/>
      <name val="Arial"/>
      <family val="2"/>
    </font>
    <font>
      <b/>
      <sz val="14"/>
      <color theme="1"/>
      <name val="Arial"/>
      <family val="2"/>
    </font>
    <font>
      <b/>
      <sz val="11"/>
      <color theme="1"/>
      <name val="Arial"/>
      <family val="2"/>
      <charset val="238"/>
    </font>
    <font>
      <sz val="8"/>
      <color theme="1"/>
      <name val="Arial"/>
      <family val="2"/>
      <charset val="238"/>
    </font>
    <font>
      <b/>
      <sz val="8"/>
      <color theme="1"/>
      <name val="Arial"/>
      <family val="2"/>
      <charset val="238"/>
    </font>
    <font>
      <b/>
      <sz val="9"/>
      <color theme="1"/>
      <name val="Arial"/>
      <family val="2"/>
      <charset val="238"/>
    </font>
    <font>
      <vertAlign val="superscript"/>
      <sz val="8"/>
      <name val="Arial"/>
      <family val="2"/>
    </font>
    <font>
      <sz val="8"/>
      <name val="Calibri"/>
      <family val="2"/>
    </font>
    <font>
      <b/>
      <sz val="24"/>
      <name val="Arial"/>
      <family val="2"/>
    </font>
    <font>
      <b/>
      <sz val="22"/>
      <name val="Arial"/>
      <family val="2"/>
    </font>
    <font>
      <i/>
      <sz val="8"/>
      <name val="Arial"/>
      <family val="2"/>
    </font>
    <font>
      <b/>
      <sz val="10"/>
      <color indexed="9"/>
      <name val="Arial"/>
      <family val="2"/>
    </font>
    <font>
      <b/>
      <sz val="9"/>
      <color rgb="FFFF0000"/>
      <name val="Arial"/>
      <family val="2"/>
      <charset val="238"/>
    </font>
  </fonts>
  <fills count="10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indexed="29"/>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26"/>
        <bgColor indexed="64"/>
      </patternFill>
    </fill>
    <fill>
      <patternFill patternType="solid">
        <fgColor indexed="54"/>
        <bgColor indexed="64"/>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13"/>
      </patternFill>
    </fill>
    <fill>
      <patternFill patternType="solid">
        <fgColor indexed="31"/>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4"/>
      </patternFill>
    </fill>
    <fill>
      <patternFill patternType="solid">
        <fgColor indexed="35"/>
        <bgColor indexed="64"/>
      </patternFill>
    </fill>
    <fill>
      <patternFill patternType="solid">
        <fgColor indexed="23"/>
        <bgColor indexed="64"/>
      </patternFill>
    </fill>
    <fill>
      <patternFill patternType="solid">
        <fgColor indexed="41"/>
        <bgColor indexed="64"/>
      </patternFill>
    </fill>
    <fill>
      <patternFill patternType="solid">
        <fgColor indexed="12"/>
      </patternFill>
    </fill>
    <fill>
      <patternFill patternType="solid">
        <fgColor rgb="FF5C005C"/>
        <bgColor indexed="64"/>
      </patternFill>
    </fill>
    <fill>
      <patternFill patternType="solid">
        <fgColor rgb="FF990033"/>
        <bgColor indexed="64"/>
      </patternFill>
    </fill>
    <fill>
      <patternFill patternType="solid">
        <fgColor rgb="FF993300"/>
        <bgColor indexed="64"/>
      </patternFill>
    </fill>
    <fill>
      <patternFill patternType="solid">
        <fgColor rgb="FF005C1F"/>
        <bgColor indexed="64"/>
      </patternFill>
    </fill>
    <fill>
      <patternFill patternType="solid">
        <fgColor rgb="FF00545C"/>
        <bgColor indexed="64"/>
      </patternFill>
    </fill>
    <fill>
      <patternFill patternType="solid">
        <fgColor rgb="FF000066"/>
        <bgColor indexed="64"/>
      </patternFill>
    </fill>
    <fill>
      <patternFill patternType="solid">
        <fgColor rgb="FF992C96"/>
        <bgColor indexed="64"/>
      </patternFill>
    </fill>
    <fill>
      <patternFill patternType="solid">
        <fgColor rgb="FFE92823"/>
        <bgColor indexed="64"/>
      </patternFill>
    </fill>
    <fill>
      <patternFill patternType="solid">
        <fgColor rgb="FFF58F08"/>
        <bgColor indexed="64"/>
      </patternFill>
    </fill>
    <fill>
      <patternFill patternType="solid">
        <fgColor rgb="FF7CBD2A"/>
        <bgColor indexed="64"/>
      </patternFill>
    </fill>
    <fill>
      <patternFill patternType="solid">
        <fgColor rgb="FF00A7BC"/>
        <bgColor indexed="64"/>
      </patternFill>
    </fill>
    <fill>
      <patternFill patternType="solid">
        <fgColor rgb="FF0B5ED7"/>
        <bgColor indexed="64"/>
      </patternFill>
    </fill>
    <fill>
      <patternFill patternType="solid">
        <fgColor rgb="FFF49391"/>
        <bgColor indexed="64"/>
      </patternFill>
    </fill>
    <fill>
      <patternFill patternType="solid">
        <fgColor rgb="FFBD76BB"/>
        <bgColor indexed="64"/>
      </patternFill>
    </fill>
    <fill>
      <patternFill patternType="solid">
        <fgColor rgb="FFF17370"/>
        <bgColor indexed="64"/>
      </patternFill>
    </fill>
    <fill>
      <patternFill patternType="solid">
        <fgColor rgb="FFF8B65E"/>
        <bgColor indexed="64"/>
      </patternFill>
    </fill>
    <fill>
      <patternFill patternType="solid">
        <fgColor rgb="FFAAD474"/>
        <bgColor indexed="64"/>
      </patternFill>
    </fill>
    <fill>
      <patternFill patternType="solid">
        <fgColor rgb="FF59BDD3"/>
        <bgColor indexed="64"/>
      </patternFill>
    </fill>
    <fill>
      <patternFill patternType="solid">
        <fgColor rgb="FF6096E5"/>
        <bgColor indexed="64"/>
      </patternFill>
    </fill>
    <fill>
      <patternFill patternType="solid">
        <fgColor rgb="FFCD8FBD"/>
        <bgColor indexed="64"/>
      </patternFill>
    </fill>
    <fill>
      <patternFill patternType="solid">
        <fgColor rgb="FFF9C884"/>
        <bgColor indexed="64"/>
      </patternFill>
    </fill>
    <fill>
      <patternFill patternType="solid">
        <fgColor rgb="FFBDDE94"/>
        <bgColor indexed="64"/>
      </patternFill>
    </fill>
    <fill>
      <patternFill patternType="solid">
        <fgColor rgb="FF7FD3DD"/>
        <bgColor indexed="64"/>
      </patternFill>
    </fill>
    <fill>
      <patternFill patternType="solid">
        <fgColor rgb="FF91C7FF"/>
        <bgColor indexed="64"/>
      </patternFill>
    </fill>
    <fill>
      <patternFill patternType="solid">
        <fgColor rgb="FFDCB0D1"/>
        <bgColor indexed="64"/>
      </patternFill>
    </fill>
    <fill>
      <patternFill patternType="solid">
        <fgColor rgb="FFF3A995"/>
        <bgColor indexed="64"/>
      </patternFill>
    </fill>
    <fill>
      <patternFill patternType="solid">
        <fgColor rgb="FFFBD8A9"/>
        <bgColor indexed="64"/>
      </patternFill>
    </fill>
    <fill>
      <patternFill patternType="solid">
        <fgColor rgb="FFD0E393"/>
        <bgColor indexed="64"/>
      </patternFill>
    </fill>
    <fill>
      <patternFill patternType="solid">
        <fgColor rgb="FFACE0E4"/>
        <bgColor indexed="64"/>
      </patternFill>
    </fill>
    <fill>
      <patternFill patternType="solid">
        <fgColor rgb="FFC5E0FD"/>
        <bgColor indexed="64"/>
      </patternFill>
    </fill>
    <fill>
      <patternFill patternType="solid">
        <fgColor rgb="FFF3DCE9"/>
        <bgColor indexed="64"/>
      </patternFill>
    </fill>
    <fill>
      <patternFill patternType="solid">
        <fgColor rgb="FFFFCDC0"/>
        <bgColor indexed="64"/>
      </patternFill>
    </fill>
    <fill>
      <patternFill patternType="solid">
        <fgColor rgb="FFFFEAC0"/>
        <bgColor indexed="64"/>
      </patternFill>
    </fill>
    <fill>
      <patternFill patternType="solid">
        <fgColor rgb="FFF1F8CE"/>
        <bgColor indexed="64"/>
      </patternFill>
    </fill>
    <fill>
      <patternFill patternType="solid">
        <fgColor rgb="FFE5F4ED"/>
        <bgColor indexed="64"/>
      </patternFill>
    </fill>
    <fill>
      <patternFill patternType="solid">
        <fgColor rgb="FFE1F1FF"/>
        <bgColor indexed="64"/>
      </patternFill>
    </fill>
    <fill>
      <patternFill patternType="solid">
        <fgColor rgb="FF252F47"/>
        <bgColor indexed="64"/>
      </patternFill>
    </fill>
    <fill>
      <patternFill patternType="solid">
        <fgColor rgb="FF5D6678"/>
        <bgColor indexed="64"/>
      </patternFill>
    </fill>
    <fill>
      <patternFill patternType="solid">
        <fgColor rgb="FF888B9C"/>
        <bgColor indexed="64"/>
      </patternFill>
    </fill>
    <fill>
      <patternFill patternType="solid">
        <fgColor rgb="FFCCCEDB"/>
        <bgColor indexed="64"/>
      </patternFill>
    </fill>
    <fill>
      <patternFill patternType="solid">
        <fgColor rgb="FFE0E0E8"/>
        <bgColor indexed="64"/>
      </patternFill>
    </fill>
    <fill>
      <patternFill patternType="solid">
        <fgColor rgb="FFEFEFF4"/>
        <bgColor indexed="64"/>
      </patternFill>
    </fill>
    <fill>
      <patternFill patternType="solid">
        <fgColor theme="8" tint="0.79998168889431442"/>
        <bgColor indexed="64"/>
      </patternFill>
    </fill>
    <fill>
      <patternFill patternType="solid">
        <fgColor indexed="42"/>
        <bgColor indexed="27"/>
      </patternFill>
    </fill>
  </fills>
  <borders count="60">
    <border>
      <left/>
      <right/>
      <top/>
      <bottom/>
      <diagonal/>
    </border>
    <border>
      <left style="thin">
        <color indexed="64"/>
      </left>
      <right style="thin">
        <color indexed="64"/>
      </right>
      <top/>
      <bottom/>
      <diagonal/>
    </border>
    <border>
      <left/>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auto="1"/>
      </right>
      <top style="hair">
        <color auto="1"/>
      </top>
      <bottom style="hair">
        <color auto="1"/>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86">
    <xf numFmtId="0" fontId="0" fillId="0" borderId="0"/>
    <xf numFmtId="0" fontId="6" fillId="0" borderId="0"/>
    <xf numFmtId="0" fontId="14" fillId="0" borderId="0"/>
    <xf numFmtId="0" fontId="8" fillId="0" borderId="0"/>
    <xf numFmtId="0" fontId="6" fillId="0" borderId="0"/>
    <xf numFmtId="0" fontId="17" fillId="0" borderId="0" applyFill="0" applyBorder="0"/>
    <xf numFmtId="0" fontId="19" fillId="0" borderId="0"/>
    <xf numFmtId="170" fontId="22" fillId="0" borderId="0"/>
    <xf numFmtId="0" fontId="22" fillId="0" borderId="0"/>
    <xf numFmtId="0" fontId="23" fillId="11" borderId="0" applyNumberFormat="0" applyBorder="0" applyAlignment="0" applyProtection="0"/>
    <xf numFmtId="171" fontId="85" fillId="8"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170" fontId="24" fillId="11" borderId="0" applyNumberFormat="0" applyBorder="0" applyAlignment="0" applyProtection="0"/>
    <xf numFmtId="170" fontId="24" fillId="12"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5" borderId="0" applyNumberFormat="0" applyBorder="0" applyAlignment="0" applyProtection="0"/>
    <xf numFmtId="170" fontId="24" fillId="16" borderId="0" applyNumberFormat="0" applyBorder="0" applyAlignment="0" applyProtection="0"/>
    <xf numFmtId="0" fontId="23" fillId="17" borderId="0" applyNumberFormat="0" applyBorder="0" applyAlignment="0" applyProtection="0"/>
    <xf numFmtId="171" fontId="85" fillId="9"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170" fontId="24" fillId="17" borderId="0" applyNumberFormat="0" applyBorder="0" applyAlignment="0" applyProtection="0"/>
    <xf numFmtId="170" fontId="24" fillId="18"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7" borderId="0" applyNumberFormat="0" applyBorder="0" applyAlignment="0" applyProtection="0"/>
    <xf numFmtId="170" fontId="24" fillId="20" borderId="0" applyNumberFormat="0" applyBorder="0" applyAlignment="0" applyProtection="0"/>
    <xf numFmtId="0" fontId="25" fillId="21" borderId="0" applyNumberFormat="0" applyBorder="0" applyAlignment="0" applyProtection="0"/>
    <xf numFmtId="171" fontId="86" fillId="10"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170" fontId="26" fillId="21" borderId="0" applyNumberFormat="0" applyBorder="0" applyAlignment="0" applyProtection="0"/>
    <xf numFmtId="170" fontId="26" fillId="18" borderId="0" applyNumberFormat="0" applyBorder="0" applyAlignment="0" applyProtection="0"/>
    <xf numFmtId="170" fontId="26" fillId="19" borderId="0" applyNumberFormat="0" applyBorder="0" applyAlignment="0" applyProtection="0"/>
    <xf numFmtId="170" fontId="26" fillId="22" borderId="0" applyNumberFormat="0" applyBorder="0" applyAlignment="0" applyProtection="0"/>
    <xf numFmtId="170" fontId="26" fillId="23" borderId="0" applyNumberFormat="0" applyBorder="0" applyAlignment="0" applyProtection="0"/>
    <xf numFmtId="170" fontId="26" fillId="24" borderId="0" applyNumberFormat="0" applyBorder="0" applyAlignment="0" applyProtection="0"/>
    <xf numFmtId="49" fontId="87" fillId="56" borderId="24" applyNumberFormat="0" applyBorder="0" applyAlignment="0" applyProtection="0">
      <alignment horizontal="center" vertical="center"/>
    </xf>
    <xf numFmtId="49" fontId="87" fillId="57" borderId="24" applyNumberFormat="0" applyBorder="0" applyAlignment="0" applyProtection="0">
      <alignment horizontal="center" vertical="center"/>
    </xf>
    <xf numFmtId="49" fontId="87" fillId="58" borderId="24" applyNumberFormat="0" applyBorder="0" applyAlignment="0" applyProtection="0">
      <alignment horizontal="center" vertical="center"/>
    </xf>
    <xf numFmtId="49" fontId="87" fillId="59" borderId="24" applyNumberFormat="0" applyBorder="0" applyAlignment="0" applyProtection="0">
      <alignment horizontal="center" vertical="center"/>
    </xf>
    <xf numFmtId="0" fontId="2" fillId="0" borderId="0"/>
    <xf numFmtId="0" fontId="27" fillId="0" borderId="0"/>
    <xf numFmtId="0" fontId="22" fillId="0" borderId="0"/>
    <xf numFmtId="0" fontId="2" fillId="0" borderId="0"/>
    <xf numFmtId="170" fontId="18" fillId="0" borderId="0"/>
    <xf numFmtId="170" fontId="18" fillId="0" borderId="0"/>
    <xf numFmtId="49" fontId="87" fillId="60" borderId="24" applyNumberFormat="0" applyBorder="0" applyAlignment="0" applyProtection="0">
      <alignment horizontal="center" vertical="center"/>
    </xf>
    <xf numFmtId="49" fontId="87" fillId="61" borderId="24" applyNumberFormat="0" applyBorder="0" applyAlignment="0" applyProtection="0">
      <alignment horizontal="center" vertical="center"/>
    </xf>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8" borderId="0" applyNumberFormat="0" applyBorder="0" applyAlignment="0" applyProtection="0"/>
    <xf numFmtId="170" fontId="26" fillId="25" borderId="0" applyNumberFormat="0" applyBorder="0" applyAlignment="0" applyProtection="0"/>
    <xf numFmtId="170" fontId="26" fillId="26" borderId="0" applyNumberFormat="0" applyBorder="0" applyAlignment="0" applyProtection="0"/>
    <xf numFmtId="170" fontId="26" fillId="27" borderId="0" applyNumberFormat="0" applyBorder="0" applyAlignment="0" applyProtection="0"/>
    <xf numFmtId="170" fontId="26" fillId="22" borderId="0" applyNumberFormat="0" applyBorder="0" applyAlignment="0" applyProtection="0"/>
    <xf numFmtId="170" fontId="26" fillId="23" borderId="0" applyNumberFormat="0" applyBorder="0" applyAlignment="0" applyProtection="0"/>
    <xf numFmtId="170" fontId="26" fillId="28" borderId="0" applyNumberFormat="0" applyBorder="0" applyAlignment="0" applyProtection="0"/>
    <xf numFmtId="49" fontId="87" fillId="62" borderId="24" applyNumberFormat="0" applyBorder="0" applyAlignment="0" applyProtection="0">
      <alignment horizontal="center" vertical="center"/>
    </xf>
    <xf numFmtId="49" fontId="87" fillId="63" borderId="24" applyNumberFormat="0" applyBorder="0" applyAlignment="0" applyProtection="0">
      <alignment horizontal="center" vertical="center"/>
    </xf>
    <xf numFmtId="49" fontId="87" fillId="64" borderId="24" applyNumberFormat="0" applyBorder="0" applyAlignment="0" applyProtection="0">
      <alignment horizontal="center" vertical="center"/>
    </xf>
    <xf numFmtId="49" fontId="87" fillId="65" borderId="24" applyNumberFormat="0" applyBorder="0" applyAlignment="0" applyProtection="0">
      <alignment horizontal="center" vertical="center"/>
    </xf>
    <xf numFmtId="49" fontId="87" fillId="66" borderId="24" applyNumberFormat="0" applyBorder="0" applyAlignment="0" applyProtection="0">
      <alignment horizontal="center" vertical="center"/>
    </xf>
    <xf numFmtId="49" fontId="87" fillId="67" borderId="24" applyNumberFormat="0" applyBorder="0" applyAlignment="0" applyProtection="0">
      <alignment horizontal="center" vertical="center"/>
    </xf>
    <xf numFmtId="0" fontId="28" fillId="12" borderId="0" applyNumberFormat="0" applyBorder="0" applyAlignment="0" applyProtection="0"/>
    <xf numFmtId="0" fontId="88" fillId="5" borderId="0" applyNumberFormat="0" applyBorder="0" applyAlignment="0" applyProtection="0"/>
    <xf numFmtId="3" fontId="29" fillId="0" borderId="0"/>
    <xf numFmtId="172" fontId="6" fillId="0" borderId="5" applyAlignment="0" applyProtection="0"/>
    <xf numFmtId="49" fontId="87" fillId="69" borderId="24" applyNumberFormat="0" applyBorder="0" applyAlignment="0" applyProtection="0">
      <alignment horizontal="center" vertical="center"/>
    </xf>
    <xf numFmtId="49" fontId="87" fillId="70" borderId="24" applyNumberFormat="0" applyBorder="0" applyAlignment="0" applyProtection="0">
      <alignment horizontal="center" vertical="center"/>
    </xf>
    <xf numFmtId="49" fontId="87" fillId="71" borderId="24" applyNumberFormat="0" applyBorder="0" applyAlignment="0" applyProtection="0">
      <alignment horizontal="center" vertical="center"/>
    </xf>
    <xf numFmtId="49" fontId="87" fillId="72" borderId="24" applyNumberFormat="0" applyBorder="0" applyAlignment="0" applyProtection="0">
      <alignment horizontal="center" vertical="center"/>
    </xf>
    <xf numFmtId="49" fontId="87" fillId="73" borderId="24" applyNumberFormat="0" applyBorder="0" applyAlignment="0" applyProtection="0">
      <alignment horizontal="center" vertical="center"/>
    </xf>
    <xf numFmtId="49" fontId="87" fillId="74" borderId="24" applyNumberFormat="0" applyBorder="0" applyAlignment="0" applyProtection="0">
      <alignment horizontal="center" vertical="center"/>
    </xf>
    <xf numFmtId="0" fontId="30" fillId="34" borderId="11" applyNumberFormat="0" applyAlignment="0" applyProtection="0"/>
    <xf numFmtId="0" fontId="31" fillId="35" borderId="12" applyNumberFormat="0" applyAlignment="0" applyProtection="0"/>
    <xf numFmtId="173" fontId="85" fillId="0" borderId="0" applyFont="0" applyFill="0" applyBorder="0" applyAlignment="0" applyProtection="0"/>
    <xf numFmtId="169" fontId="8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85" fillId="0" borderId="0" applyFont="0" applyFill="0" applyBorder="0" applyAlignment="0" applyProtection="0"/>
    <xf numFmtId="43" fontId="19" fillId="0" borderId="0" applyFont="0" applyFill="0" applyBorder="0" applyAlignment="0" applyProtection="0"/>
    <xf numFmtId="165" fontId="85" fillId="0" borderId="0" applyFont="0" applyFill="0" applyBorder="0" applyAlignment="0" applyProtection="0"/>
    <xf numFmtId="174" fontId="18" fillId="0" borderId="0" applyFont="0" applyFill="0" applyBorder="0" applyAlignment="0" applyProtection="0"/>
    <xf numFmtId="169" fontId="84" fillId="0" borderId="0" applyFont="0" applyFill="0" applyBorder="0" applyAlignment="0" applyProtection="0"/>
    <xf numFmtId="175" fontId="18" fillId="0" borderId="0" applyFont="0" applyFill="0" applyBorder="0" applyAlignment="0" applyProtection="0"/>
    <xf numFmtId="167" fontId="2" fillId="0" borderId="0" applyFont="0" applyFill="0" applyBorder="0" applyAlignment="0" applyProtection="0"/>
    <xf numFmtId="176" fontId="85"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78" fontId="85" fillId="0" borderId="0" applyFont="0" applyFill="0" applyBorder="0" applyAlignment="0" applyProtection="0"/>
    <xf numFmtId="175" fontId="18" fillId="0" borderId="0" applyFont="0" applyFill="0" applyBorder="0" applyAlignment="0" applyProtection="0"/>
    <xf numFmtId="49" fontId="89" fillId="75" borderId="24" applyNumberFormat="0" applyBorder="0" applyAlignment="0" applyProtection="0">
      <alignment horizontal="center" vertical="center"/>
    </xf>
    <xf numFmtId="49" fontId="89" fillId="68" borderId="24" applyNumberFormat="0" applyBorder="0" applyAlignment="0" applyProtection="0">
      <alignment horizontal="center" vertical="center"/>
    </xf>
    <xf numFmtId="49" fontId="89" fillId="76" borderId="24" applyNumberFormat="0" applyBorder="0" applyAlignment="0" applyProtection="0">
      <alignment horizontal="center" vertical="center"/>
    </xf>
    <xf numFmtId="49" fontId="89" fillId="77" borderId="24" applyNumberFormat="0" applyBorder="0" applyAlignment="0" applyProtection="0">
      <alignment horizontal="center" vertical="center"/>
    </xf>
    <xf numFmtId="49" fontId="89" fillId="78" borderId="24" applyNumberFormat="0" applyBorder="0" applyAlignment="0" applyProtection="0">
      <alignment horizontal="center" vertical="center"/>
    </xf>
    <xf numFmtId="49" fontId="89" fillId="79" borderId="24" applyNumberFormat="0" applyBorder="0" applyAlignment="0" applyProtection="0">
      <alignment horizontal="center" vertical="center"/>
    </xf>
    <xf numFmtId="170" fontId="32" fillId="16" borderId="11" applyNumberFormat="0" applyAlignment="0" applyProtection="0"/>
    <xf numFmtId="170" fontId="32" fillId="16" borderId="11" applyNumberFormat="0" applyAlignment="0" applyProtection="0"/>
    <xf numFmtId="170" fontId="32" fillId="16" borderId="11" applyNumberFormat="0" applyAlignment="0" applyProtection="0"/>
    <xf numFmtId="170" fontId="33" fillId="34" borderId="13" applyNumberFormat="0" applyAlignment="0" applyProtection="0"/>
    <xf numFmtId="170" fontId="33" fillId="34" borderId="13" applyNumberFormat="0" applyAlignment="0" applyProtection="0"/>
    <xf numFmtId="170" fontId="33" fillId="34" borderId="13" applyNumberFormat="0" applyAlignment="0" applyProtection="0"/>
    <xf numFmtId="170" fontId="34" fillId="13" borderId="0" applyNumberFormat="0" applyBorder="0" applyAlignment="0" applyProtection="0"/>
    <xf numFmtId="170" fontId="34" fillId="13" borderId="0" applyNumberFormat="0" applyBorder="0" applyAlignment="0" applyProtection="0"/>
    <xf numFmtId="170" fontId="34" fillId="13" borderId="0" applyNumberFormat="0" applyBorder="0" applyAlignment="0" applyProtection="0"/>
    <xf numFmtId="4" fontId="35" fillId="0" borderId="0">
      <alignment vertical="center"/>
    </xf>
    <xf numFmtId="43" fontId="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2" fillId="0" borderId="0" applyFont="0" applyFill="0" applyBorder="0" applyAlignment="0" applyProtection="0"/>
    <xf numFmtId="49" fontId="89" fillId="80" borderId="24" applyNumberFormat="0" applyBorder="0" applyAlignment="0" applyProtection="0">
      <alignment horizontal="center" vertical="center"/>
    </xf>
    <xf numFmtId="49" fontId="89" fillId="81" borderId="24" applyNumberFormat="0" applyBorder="0" applyAlignment="0" applyProtection="0">
      <alignment horizontal="center" vertical="center"/>
    </xf>
    <xf numFmtId="49" fontId="89" fillId="82" borderId="24" applyNumberFormat="0" applyBorder="0" applyAlignment="0" applyProtection="0">
      <alignment horizontal="center" vertical="center"/>
    </xf>
    <xf numFmtId="49" fontId="89" fillId="83" borderId="24" applyNumberFormat="0" applyBorder="0" applyAlignment="0" applyProtection="0">
      <alignment horizontal="center" vertical="center"/>
    </xf>
    <xf numFmtId="49" fontId="89" fillId="84" borderId="24" applyNumberFormat="0" applyBorder="0" applyAlignment="0" applyProtection="0">
      <alignment horizontal="center" vertical="center"/>
    </xf>
    <xf numFmtId="49" fontId="89" fillId="85" borderId="24" applyNumberFormat="0" applyBorder="0" applyAlignment="0" applyProtection="0">
      <alignment horizontal="center" vertical="center"/>
    </xf>
    <xf numFmtId="44" fontId="2" fillId="0" borderId="0" applyFont="0" applyFill="0" applyBorder="0" applyAlignment="0" applyProtection="0"/>
    <xf numFmtId="0" fontId="36" fillId="0" borderId="0" applyNumberFormat="0" applyFill="0" applyBorder="0" applyAlignment="0" applyProtection="0"/>
    <xf numFmtId="49" fontId="89" fillId="86" borderId="24" applyNumberFormat="0" applyBorder="0" applyAlignment="0" applyProtection="0">
      <alignment horizontal="center" vertical="center"/>
    </xf>
    <xf numFmtId="49" fontId="89" fillId="87" borderId="24" applyNumberFormat="0" applyBorder="0" applyAlignment="0" applyProtection="0">
      <alignment horizontal="center" vertical="center"/>
    </xf>
    <xf numFmtId="49" fontId="89" fillId="88" borderId="24" applyNumberFormat="0" applyBorder="0" applyAlignment="0" applyProtection="0">
      <alignment horizontal="center" vertical="center"/>
    </xf>
    <xf numFmtId="49" fontId="89" fillId="89" borderId="24" applyNumberFormat="0" applyBorder="0" applyAlignment="0" applyProtection="0">
      <alignment horizontal="center" vertical="center"/>
    </xf>
    <xf numFmtId="49" fontId="89" fillId="90" borderId="24" applyNumberFormat="0" applyBorder="0" applyAlignment="0" applyProtection="0">
      <alignment horizontal="center" vertical="center"/>
    </xf>
    <xf numFmtId="49" fontId="89" fillId="91" borderId="24" applyNumberFormat="0" applyBorder="0" applyAlignment="0" applyProtection="0">
      <alignment horizontal="center" vertical="center"/>
    </xf>
    <xf numFmtId="49" fontId="87" fillId="92" borderId="24" applyNumberFormat="0" applyBorder="0" applyAlignment="0" applyProtection="0">
      <alignment horizontal="center" vertical="center"/>
    </xf>
    <xf numFmtId="49" fontId="87" fillId="93" borderId="24" applyNumberFormat="0" applyBorder="0" applyAlignment="0" applyProtection="0">
      <alignment horizontal="center" vertical="center"/>
    </xf>
    <xf numFmtId="49" fontId="87" fillId="94" borderId="24" applyNumberFormat="0" applyBorder="0" applyAlignment="0" applyProtection="0">
      <alignment horizontal="center" vertical="center"/>
    </xf>
    <xf numFmtId="49" fontId="89" fillId="95" borderId="24" applyNumberFormat="0" applyBorder="0" applyAlignment="0" applyProtection="0">
      <alignment horizontal="center" vertical="center"/>
    </xf>
    <xf numFmtId="49" fontId="89" fillId="96" borderId="24" applyNumberFormat="0" applyBorder="0" applyAlignment="0" applyProtection="0">
      <alignment horizontal="center" vertical="center"/>
    </xf>
    <xf numFmtId="49" fontId="89" fillId="97" borderId="24" applyNumberFormat="0" applyBorder="0" applyAlignment="0" applyProtection="0">
      <alignment horizontal="center" vertical="center"/>
    </xf>
    <xf numFmtId="0" fontId="37" fillId="13" borderId="0" applyNumberFormat="0" applyBorder="0" applyAlignment="0" applyProtection="0"/>
    <xf numFmtId="38" fontId="38" fillId="2" borderId="0" applyNumberFormat="0" applyBorder="0" applyAlignment="0" applyProtection="0"/>
    <xf numFmtId="0" fontId="39" fillId="0" borderId="14"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170" fontId="42" fillId="0" borderId="0" applyNumberFormat="0" applyFill="0" applyBorder="0" applyAlignment="0" applyProtection="0">
      <alignment vertical="top"/>
      <protection locked="0"/>
    </xf>
    <xf numFmtId="170" fontId="43" fillId="0" borderId="0" applyNumberFormat="0" applyFill="0" applyBorder="0" applyAlignment="0" applyProtection="0">
      <alignment vertical="top"/>
      <protection locked="0"/>
    </xf>
    <xf numFmtId="10" fontId="38" fillId="39" borderId="17" applyNumberFormat="0" applyBorder="0" applyAlignment="0" applyProtection="0"/>
    <xf numFmtId="0" fontId="44" fillId="16" borderId="11" applyNumberFormat="0" applyAlignment="0" applyProtection="0"/>
    <xf numFmtId="179" fontId="45" fillId="0" borderId="0" applyFont="0" applyFill="0" applyBorder="0" applyAlignment="0" applyProtection="0"/>
    <xf numFmtId="180" fontId="45" fillId="0" borderId="0" applyFont="0" applyFill="0" applyBorder="0" applyAlignment="0" applyProtection="0"/>
    <xf numFmtId="170" fontId="46" fillId="0" borderId="18" applyNumberFormat="0" applyFill="0" applyAlignment="0" applyProtection="0"/>
    <xf numFmtId="170" fontId="46" fillId="0" borderId="18" applyNumberFormat="0" applyFill="0" applyAlignment="0" applyProtection="0"/>
    <xf numFmtId="170" fontId="46" fillId="0" borderId="18" applyNumberFormat="0" applyFill="0" applyAlignment="0" applyProtection="0"/>
    <xf numFmtId="170" fontId="47" fillId="35" borderId="12" applyNumberFormat="0" applyAlignment="0" applyProtection="0"/>
    <xf numFmtId="0" fontId="48" fillId="0" borderId="18" applyNumberFormat="0" applyFill="0" applyAlignment="0" applyProtection="0"/>
    <xf numFmtId="164" fontId="49" fillId="0" borderId="0" applyFont="0" applyFill="0" applyBorder="0" applyAlignment="0" applyProtection="0"/>
    <xf numFmtId="165" fontId="49"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170" fontId="50" fillId="0" borderId="14" applyNumberFormat="0" applyFill="0" applyAlignment="0" applyProtection="0"/>
    <xf numFmtId="170" fontId="51" fillId="0" borderId="15" applyNumberFormat="0" applyFill="0" applyAlignment="0" applyProtection="0"/>
    <xf numFmtId="170" fontId="52" fillId="0" borderId="16" applyNumberFormat="0" applyFill="0" applyAlignment="0" applyProtection="0"/>
    <xf numFmtId="170" fontId="52" fillId="0" borderId="0" applyNumberFormat="0" applyFill="0" applyBorder="0" applyAlignment="0" applyProtection="0"/>
    <xf numFmtId="0" fontId="53" fillId="42" borderId="0" applyNumberFormat="0" applyBorder="0" applyAlignment="0" applyProtection="0"/>
    <xf numFmtId="0" fontId="90" fillId="6" borderId="0" applyNumberFormat="0" applyBorder="0" applyAlignment="0" applyProtection="0"/>
    <xf numFmtId="170" fontId="54" fillId="42" borderId="0" applyNumberFormat="0" applyBorder="0" applyAlignment="0" applyProtection="0"/>
    <xf numFmtId="170" fontId="55" fillId="0" borderId="0"/>
    <xf numFmtId="185" fontId="6" fillId="0" borderId="0"/>
    <xf numFmtId="185" fontId="6" fillId="0" borderId="0"/>
    <xf numFmtId="186" fontId="18" fillId="0" borderId="0"/>
    <xf numFmtId="0" fontId="91" fillId="0" borderId="0"/>
    <xf numFmtId="187" fontId="85" fillId="0" borderId="0"/>
    <xf numFmtId="188" fontId="56" fillId="0" borderId="0"/>
    <xf numFmtId="0" fontId="1" fillId="0" borderId="0"/>
    <xf numFmtId="170" fontId="18" fillId="0" borderId="0"/>
    <xf numFmtId="0" fontId="84" fillId="0" borderId="0"/>
    <xf numFmtId="171" fontId="85" fillId="0" borderId="0"/>
    <xf numFmtId="0" fontId="85" fillId="0" borderId="0"/>
    <xf numFmtId="0" fontId="85" fillId="0" borderId="0"/>
    <xf numFmtId="0" fontId="85" fillId="0" borderId="0"/>
    <xf numFmtId="0" fontId="85" fillId="0" borderId="0"/>
    <xf numFmtId="0" fontId="2" fillId="0" borderId="0"/>
    <xf numFmtId="0" fontId="2" fillId="0" borderId="0"/>
    <xf numFmtId="188" fontId="85" fillId="0" borderId="0"/>
    <xf numFmtId="0" fontId="27" fillId="0" borderId="0"/>
    <xf numFmtId="170" fontId="6" fillId="0" borderId="0"/>
    <xf numFmtId="0" fontId="57" fillId="0" borderId="0"/>
    <xf numFmtId="0" fontId="85" fillId="0" borderId="0"/>
    <xf numFmtId="0" fontId="85" fillId="0" borderId="0"/>
    <xf numFmtId="0" fontId="85" fillId="0" borderId="0"/>
    <xf numFmtId="0" fontId="85" fillId="0" borderId="0"/>
    <xf numFmtId="170" fontId="18" fillId="0" borderId="0"/>
    <xf numFmtId="170" fontId="18" fillId="0" borderId="0"/>
    <xf numFmtId="170" fontId="18" fillId="0" borderId="0"/>
    <xf numFmtId="170" fontId="18" fillId="0" borderId="0"/>
    <xf numFmtId="170" fontId="18" fillId="0" borderId="0"/>
    <xf numFmtId="0" fontId="85" fillId="0" borderId="0"/>
    <xf numFmtId="0" fontId="27" fillId="0" borderId="0"/>
    <xf numFmtId="0" fontId="85" fillId="0" borderId="0"/>
    <xf numFmtId="0" fontId="2"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0" fontId="85" fillId="0" borderId="0"/>
    <xf numFmtId="0" fontId="85" fillId="0" borderId="0"/>
    <xf numFmtId="170" fontId="24" fillId="0" borderId="0"/>
    <xf numFmtId="0" fontId="85" fillId="0" borderId="0"/>
    <xf numFmtId="0" fontId="19" fillId="0" borderId="0"/>
    <xf numFmtId="0" fontId="1" fillId="0" borderId="0"/>
    <xf numFmtId="0" fontId="2" fillId="0" borderId="0"/>
    <xf numFmtId="0" fontId="58" fillId="0" borderId="0"/>
    <xf numFmtId="170" fontId="6" fillId="0" borderId="0"/>
    <xf numFmtId="170" fontId="18" fillId="0" borderId="0"/>
    <xf numFmtId="170" fontId="6" fillId="0" borderId="0"/>
    <xf numFmtId="170" fontId="18" fillId="0" borderId="0"/>
    <xf numFmtId="0" fontId="6" fillId="0" borderId="0"/>
    <xf numFmtId="170" fontId="92" fillId="0" borderId="0"/>
    <xf numFmtId="188" fontId="18" fillId="0" borderId="0"/>
    <xf numFmtId="0" fontId="23" fillId="43" borderId="19"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88" fontId="59" fillId="7" borderId="10" applyNumberFormat="0" applyFont="0" applyAlignment="0" applyProtection="0"/>
    <xf numFmtId="170" fontId="60" fillId="34" borderId="11" applyNumberFormat="0" applyAlignment="0" applyProtection="0"/>
    <xf numFmtId="170" fontId="6" fillId="0" borderId="0" applyFont="0" applyFill="0" applyBorder="0" applyAlignment="0" applyProtection="0"/>
    <xf numFmtId="170" fontId="6" fillId="0" borderId="0" applyFont="0" applyFill="0" applyBorder="0" applyAlignment="0" applyProtection="0"/>
    <xf numFmtId="0" fontId="61" fillId="34" borderId="1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85" fillId="0" borderId="0" applyFont="0" applyFill="0" applyBorder="0" applyAlignment="0" applyProtection="0"/>
    <xf numFmtId="0" fontId="21" fillId="4" borderId="0" applyNumberFormat="0" applyFont="0" applyBorder="0" applyAlignment="0" applyProtection="0">
      <alignment horizontal="center" vertical="center"/>
    </xf>
    <xf numFmtId="3" fontId="62" fillId="0" borderId="0"/>
    <xf numFmtId="4" fontId="63" fillId="44" borderId="20" applyNumberFormat="0" applyProtection="0">
      <alignment vertical="center"/>
    </xf>
    <xf numFmtId="4" fontId="63" fillId="44" borderId="20" applyNumberFormat="0" applyProtection="0">
      <alignment vertical="center"/>
    </xf>
    <xf numFmtId="4" fontId="64" fillId="36" borderId="20" applyNumberFormat="0" applyProtection="0">
      <alignment vertical="center"/>
    </xf>
    <xf numFmtId="4" fontId="64" fillId="44" borderId="20" applyNumberFormat="0" applyProtection="0">
      <alignment vertical="center"/>
    </xf>
    <xf numFmtId="4" fontId="65" fillId="36" borderId="13" applyNumberFormat="0" applyProtection="0">
      <alignment vertical="center"/>
    </xf>
    <xf numFmtId="4" fontId="63" fillId="33" borderId="20" applyNumberFormat="0" applyProtection="0">
      <alignment horizontal="left" vertical="center" indent="1"/>
    </xf>
    <xf numFmtId="4" fontId="63" fillId="44" borderId="20" applyNumberFormat="0" applyProtection="0">
      <alignment horizontal="left" vertical="center" indent="1"/>
    </xf>
    <xf numFmtId="4" fontId="63" fillId="33" borderId="20" applyNumberFormat="0" applyProtection="0">
      <alignment horizontal="left" vertical="center" indent="1"/>
    </xf>
    <xf numFmtId="4" fontId="66" fillId="36" borderId="13" applyNumberFormat="0" applyProtection="0">
      <alignment horizontal="left" vertical="center" indent="1"/>
    </xf>
    <xf numFmtId="4" fontId="67" fillId="40" borderId="0" applyNumberFormat="0" applyProtection="0">
      <alignment horizontal="left" vertical="center" indent="1"/>
    </xf>
    <xf numFmtId="170" fontId="6" fillId="45" borderId="13" applyNumberFormat="0" applyProtection="0">
      <alignment horizontal="left" vertical="center" indent="1"/>
    </xf>
    <xf numFmtId="4" fontId="67" fillId="40" borderId="0" applyNumberFormat="0" applyProtection="0">
      <alignment horizontal="left" vertical="center" indent="1"/>
    </xf>
    <xf numFmtId="4" fontId="67" fillId="40" borderId="0" applyNumberFormat="0" applyProtection="0">
      <alignment horizontal="left" vertical="center" indent="1"/>
    </xf>
    <xf numFmtId="4" fontId="68" fillId="40" borderId="0" applyNumberFormat="0" applyProtection="0">
      <alignment horizontal="left" vertical="center" indent="1"/>
    </xf>
    <xf numFmtId="4" fontId="68" fillId="40" borderId="0" applyNumberFormat="0" applyProtection="0">
      <alignment horizontal="left" vertical="center" indent="1"/>
    </xf>
    <xf numFmtId="4" fontId="66" fillId="38" borderId="13" applyNumberFormat="0" applyProtection="0">
      <alignment horizontal="right" vertical="center"/>
    </xf>
    <xf numFmtId="4" fontId="66" fillId="32" borderId="13" applyNumberFormat="0" applyProtection="0">
      <alignment horizontal="right" vertical="center"/>
    </xf>
    <xf numFmtId="4" fontId="66" fillId="29" borderId="13" applyNumberFormat="0" applyProtection="0">
      <alignment horizontal="right" vertical="center"/>
    </xf>
    <xf numFmtId="4" fontId="66" fillId="46" borderId="13" applyNumberFormat="0" applyProtection="0">
      <alignment horizontal="right" vertical="center"/>
    </xf>
    <xf numFmtId="4" fontId="66" fillId="30" borderId="13" applyNumberFormat="0" applyProtection="0">
      <alignment horizontal="right" vertical="center"/>
    </xf>
    <xf numFmtId="4" fontId="66" fillId="47" borderId="13" applyNumberFormat="0" applyProtection="0">
      <alignment horizontal="right" vertical="center"/>
    </xf>
    <xf numFmtId="4" fontId="66" fillId="48" borderId="13" applyNumberFormat="0" applyProtection="0">
      <alignment horizontal="right" vertical="center"/>
    </xf>
    <xf numFmtId="4" fontId="66" fillId="31" borderId="13" applyNumberFormat="0" applyProtection="0">
      <alignment horizontal="right" vertical="center"/>
    </xf>
    <xf numFmtId="4" fontId="66" fillId="49" borderId="13" applyNumberFormat="0" applyProtection="0">
      <alignment horizontal="right" vertical="center"/>
    </xf>
    <xf numFmtId="4" fontId="69" fillId="50" borderId="13" applyNumberFormat="0" applyProtection="0">
      <alignment horizontal="left" vertical="center" indent="1"/>
    </xf>
    <xf numFmtId="4" fontId="69" fillId="50" borderId="13" applyNumberFormat="0" applyProtection="0">
      <alignment horizontal="left" vertical="center" indent="1"/>
    </xf>
    <xf numFmtId="4" fontId="63" fillId="51" borderId="21" applyNumberFormat="0" applyProtection="0">
      <alignment horizontal="left" vertical="center" indent="1"/>
    </xf>
    <xf numFmtId="4" fontId="66" fillId="52" borderId="22" applyNumberFormat="0" applyProtection="0">
      <alignment horizontal="left" vertical="center" indent="1"/>
    </xf>
    <xf numFmtId="4" fontId="66" fillId="52" borderId="22" applyNumberFormat="0" applyProtection="0">
      <alignment horizontal="left" vertical="center" indent="1"/>
    </xf>
    <xf numFmtId="4" fontId="63" fillId="37" borderId="0" applyNumberFormat="0" applyProtection="0">
      <alignment horizontal="left" vertical="center" indent="1"/>
    </xf>
    <xf numFmtId="4" fontId="63" fillId="40" borderId="0" applyNumberFormat="0" applyProtection="0">
      <alignment horizontal="left" vertical="center" indent="1"/>
    </xf>
    <xf numFmtId="4" fontId="67" fillId="37" borderId="20" applyNumberFormat="0" applyProtection="0">
      <alignment horizontal="right" vertical="center"/>
    </xf>
    <xf numFmtId="4" fontId="67" fillId="37" borderId="20" applyNumberFormat="0" applyProtection="0">
      <alignment horizontal="right" vertical="center"/>
    </xf>
    <xf numFmtId="4" fontId="68" fillId="37" borderId="20" applyNumberFormat="0" applyProtection="0">
      <alignment horizontal="right" vertical="center"/>
    </xf>
    <xf numFmtId="4" fontId="66" fillId="52" borderId="13" applyNumberFormat="0" applyProtection="0">
      <alignment horizontal="left" vertical="center" indent="1"/>
    </xf>
    <xf numFmtId="4" fontId="10" fillId="52" borderId="13" applyNumberFormat="0" applyProtection="0">
      <alignment horizontal="left" vertical="center" indent="1"/>
    </xf>
    <xf numFmtId="4" fontId="66" fillId="37" borderId="0" applyNumberFormat="0" applyProtection="0">
      <alignment horizontal="left" vertical="center" indent="1"/>
    </xf>
    <xf numFmtId="4" fontId="66" fillId="53" borderId="13" applyNumberFormat="0" applyProtection="0">
      <alignment horizontal="left" vertical="center" indent="1"/>
    </xf>
    <xf numFmtId="4" fontId="10" fillId="53" borderId="13" applyNumberFormat="0" applyProtection="0">
      <alignment horizontal="left" vertical="center" indent="1"/>
    </xf>
    <xf numFmtId="4" fontId="66" fillId="40" borderId="0" applyNumberFormat="0" applyProtection="0">
      <alignment horizontal="left" vertical="center" indent="1"/>
    </xf>
    <xf numFmtId="0" fontId="2" fillId="53" borderId="13" applyNumberFormat="0" applyProtection="0">
      <alignment horizontal="left" vertical="center" indent="1"/>
    </xf>
    <xf numFmtId="0" fontId="2" fillId="53" borderId="13" applyNumberFormat="0" applyProtection="0">
      <alignment horizontal="left" vertical="center" indent="1"/>
    </xf>
    <xf numFmtId="0" fontId="2" fillId="41" borderId="13" applyNumberFormat="0" applyProtection="0">
      <alignment horizontal="left" vertical="center" indent="1"/>
    </xf>
    <xf numFmtId="0" fontId="2" fillId="41" borderId="13" applyNumberFormat="0" applyProtection="0">
      <alignment horizontal="left" vertical="center" indent="1"/>
    </xf>
    <xf numFmtId="0" fontId="2" fillId="2" borderId="13" applyNumberFormat="0" applyProtection="0">
      <alignment horizontal="left" vertical="center" indent="1"/>
    </xf>
    <xf numFmtId="0" fontId="2" fillId="2" borderId="13" applyNumberFormat="0" applyProtection="0">
      <alignment horizontal="left" vertical="center" indent="1"/>
    </xf>
    <xf numFmtId="0" fontId="2" fillId="45" borderId="13" applyNumberFormat="0" applyProtection="0">
      <alignment horizontal="left" vertical="center" indent="1"/>
    </xf>
    <xf numFmtId="0" fontId="2" fillId="45" borderId="13" applyNumberFormat="0" applyProtection="0">
      <alignment horizontal="left" vertical="center" indent="1"/>
    </xf>
    <xf numFmtId="4" fontId="66" fillId="39" borderId="13" applyNumberFormat="0" applyProtection="0">
      <alignment vertical="center"/>
    </xf>
    <xf numFmtId="4" fontId="65" fillId="39" borderId="13" applyNumberFormat="0" applyProtection="0">
      <alignment vertical="center"/>
    </xf>
    <xf numFmtId="4" fontId="66" fillId="39" borderId="13" applyNumberFormat="0" applyProtection="0">
      <alignment horizontal="left" vertical="center" indent="1"/>
    </xf>
    <xf numFmtId="4" fontId="66" fillId="39" borderId="13" applyNumberFormat="0" applyProtection="0">
      <alignment horizontal="left" vertical="center" indent="1"/>
    </xf>
    <xf numFmtId="4" fontId="67" fillId="54" borderId="20" applyNumberFormat="0" applyProtection="0">
      <alignment horizontal="right" vertical="center"/>
    </xf>
    <xf numFmtId="4" fontId="66" fillId="52" borderId="13" applyNumberFormat="0" applyProtection="0">
      <alignment horizontal="right" vertical="center"/>
    </xf>
    <xf numFmtId="4" fontId="67" fillId="54" borderId="20" applyNumberFormat="0" applyProtection="0">
      <alignment horizontal="right" vertical="center"/>
    </xf>
    <xf numFmtId="4" fontId="67" fillId="54" borderId="20" applyNumberFormat="0" applyProtection="0">
      <alignment horizontal="right" vertical="center"/>
    </xf>
    <xf numFmtId="4" fontId="68" fillId="54" borderId="20" applyNumberFormat="0" applyProtection="0">
      <alignment horizontal="right" vertical="center"/>
    </xf>
    <xf numFmtId="4" fontId="68" fillId="54" borderId="20" applyNumberFormat="0" applyProtection="0">
      <alignment horizontal="right" vertical="center"/>
    </xf>
    <xf numFmtId="4" fontId="65" fillId="52" borderId="13" applyNumberFormat="0" applyProtection="0">
      <alignment horizontal="right" vertical="center"/>
    </xf>
    <xf numFmtId="4" fontId="64" fillId="37" borderId="20" applyNumberFormat="0" applyProtection="0">
      <alignment horizontal="left" vertical="center" indent="1"/>
    </xf>
    <xf numFmtId="4" fontId="63" fillId="37" borderId="20" applyNumberFormat="0" applyProtection="0">
      <alignment horizontal="left" vertical="center" indent="1"/>
    </xf>
    <xf numFmtId="4" fontId="63" fillId="37" borderId="20" applyNumberFormat="0" applyProtection="0">
      <alignment horizontal="left" vertical="center" indent="1"/>
    </xf>
    <xf numFmtId="0" fontId="2" fillId="45" borderId="13" applyNumberFormat="0" applyProtection="0">
      <alignment horizontal="left" vertical="center" indent="1"/>
    </xf>
    <xf numFmtId="170" fontId="2" fillId="45" borderId="13" applyNumberFormat="0" applyProtection="0">
      <alignment horizontal="left" vertical="center" indent="1"/>
    </xf>
    <xf numFmtId="4" fontId="63" fillId="37" borderId="20" applyNumberFormat="0" applyProtection="0">
      <alignment horizontal="left" vertical="center" indent="1"/>
    </xf>
    <xf numFmtId="0" fontId="2" fillId="45" borderId="13" applyNumberFormat="0" applyProtection="0">
      <alignment horizontal="left" vertical="center" indent="1"/>
    </xf>
    <xf numFmtId="0" fontId="70" fillId="0" borderId="0"/>
    <xf numFmtId="170" fontId="71" fillId="0" borderId="0"/>
    <xf numFmtId="4" fontId="72" fillId="44" borderId="0" applyNumberFormat="0" applyProtection="0">
      <alignment horizontal="left" vertical="center" indent="1"/>
    </xf>
    <xf numFmtId="4" fontId="73" fillId="55" borderId="0" applyNumberFormat="0" applyProtection="0">
      <alignment horizontal="left" vertical="center" indent="1"/>
    </xf>
    <xf numFmtId="4" fontId="74" fillId="54" borderId="20" applyNumberFormat="0" applyProtection="0">
      <alignment horizontal="right" vertical="center"/>
    </xf>
    <xf numFmtId="4" fontId="74" fillId="54" borderId="20" applyNumberFormat="0" applyProtection="0">
      <alignment horizontal="right" vertical="center"/>
    </xf>
    <xf numFmtId="189" fontId="75" fillId="0" borderId="0"/>
    <xf numFmtId="170" fontId="76" fillId="0" borderId="0"/>
    <xf numFmtId="170" fontId="76" fillId="0" borderId="0"/>
    <xf numFmtId="170" fontId="76" fillId="0" borderId="0"/>
    <xf numFmtId="0" fontId="76" fillId="0" borderId="0"/>
    <xf numFmtId="0" fontId="22" fillId="0" borderId="0"/>
    <xf numFmtId="170" fontId="76" fillId="0" borderId="0"/>
    <xf numFmtId="170" fontId="77" fillId="0" borderId="23" applyNumberFormat="0" applyFill="0" applyAlignment="0" applyProtection="0"/>
    <xf numFmtId="170" fontId="77" fillId="0" borderId="23" applyNumberFormat="0" applyFill="0" applyAlignment="0" applyProtection="0"/>
    <xf numFmtId="170" fontId="77" fillId="0" borderId="23" applyNumberFormat="0" applyFill="0" applyAlignment="0" applyProtection="0"/>
    <xf numFmtId="170" fontId="78" fillId="0" borderId="0" applyNumberFormat="0" applyFill="0" applyBorder="0" applyAlignment="0" applyProtection="0"/>
    <xf numFmtId="170" fontId="79" fillId="0" borderId="0" applyNumberFormat="0" applyFill="0" applyBorder="0" applyAlignment="0" applyProtection="0"/>
    <xf numFmtId="170" fontId="79" fillId="0" borderId="0" applyNumberFormat="0" applyFill="0" applyBorder="0" applyAlignment="0" applyProtection="0"/>
    <xf numFmtId="170" fontId="79" fillId="0" borderId="0" applyNumberFormat="0" applyFill="0" applyBorder="0" applyAlignment="0" applyProtection="0"/>
    <xf numFmtId="0" fontId="80" fillId="0" borderId="0" applyNumberFormat="0" applyFill="0" applyBorder="0" applyAlignment="0" applyProtection="0"/>
    <xf numFmtId="0" fontId="81" fillId="0" borderId="23" applyNumberFormat="0" applyFill="0" applyAlignment="0" applyProtection="0"/>
    <xf numFmtId="170" fontId="80" fillId="0" borderId="0" applyNumberFormat="0" applyFill="0" applyBorder="0" applyAlignment="0" applyProtection="0"/>
    <xf numFmtId="170" fontId="24" fillId="43" borderId="19" applyNumberFormat="0" applyFont="0" applyAlignment="0" applyProtection="0"/>
    <xf numFmtId="42" fontId="49" fillId="0" borderId="0" applyFont="0" applyFill="0" applyBorder="0" applyAlignment="0" applyProtection="0"/>
    <xf numFmtId="175" fontId="18" fillId="0" borderId="0" applyFont="0" applyFill="0" applyBorder="0" applyAlignment="0" applyProtection="0"/>
    <xf numFmtId="0" fontId="82" fillId="0" borderId="0" applyNumberFormat="0" applyFill="0" applyBorder="0" applyAlignment="0" applyProtection="0"/>
    <xf numFmtId="170" fontId="83" fillId="12" borderId="0" applyNumberFormat="0" applyBorder="0" applyAlignment="0" applyProtection="0"/>
    <xf numFmtId="0" fontId="2" fillId="0" borderId="0"/>
    <xf numFmtId="0" fontId="6" fillId="0" borderId="0"/>
    <xf numFmtId="166" fontId="97" fillId="0" borderId="0" applyFont="0" applyFill="0" applyBorder="0" applyAlignment="0" applyProtection="0"/>
    <xf numFmtId="0" fontId="98" fillId="99" borderId="0" applyNumberFormat="0" applyBorder="0" applyAlignment="0" applyProtection="0"/>
    <xf numFmtId="0" fontId="99" fillId="0" borderId="0" applyNumberFormat="0" applyFill="0" applyBorder="0" applyAlignment="0" applyProtection="0"/>
    <xf numFmtId="0" fontId="6" fillId="0" borderId="0"/>
    <xf numFmtId="166" fontId="2" fillId="0" borderId="0" applyFont="0" applyFill="0" applyBorder="0" applyAlignment="0" applyProtection="0"/>
    <xf numFmtId="0" fontId="18" fillId="0" borderId="0"/>
  </cellStyleXfs>
  <cellXfs count="745">
    <xf numFmtId="0" fontId="0" fillId="0" borderId="0" xfId="0"/>
    <xf numFmtId="0" fontId="0" fillId="0" borderId="0" xfId="0" applyAlignment="1">
      <alignment wrapText="1"/>
    </xf>
    <xf numFmtId="0" fontId="0" fillId="0" borderId="0" xfId="0" applyAlignment="1">
      <alignment horizontal="center" wrapText="1"/>
    </xf>
    <xf numFmtId="0" fontId="0" fillId="0" borderId="1" xfId="0" applyBorder="1" applyAlignment="1">
      <alignment horizontal="center" wrapText="1"/>
    </xf>
    <xf numFmtId="0" fontId="0" fillId="0" borderId="1" xfId="0" applyBorder="1" applyAlignment="1">
      <alignment wrapText="1"/>
    </xf>
    <xf numFmtId="3" fontId="0" fillId="0" borderId="0" xfId="0" applyNumberFormat="1" applyAlignment="1">
      <alignment horizontal="center" wrapText="1"/>
    </xf>
    <xf numFmtId="4" fontId="0" fillId="0" borderId="0" xfId="0" applyNumberFormat="1" applyAlignment="1">
      <alignment horizontal="right" wrapText="1" indent="1"/>
    </xf>
    <xf numFmtId="4" fontId="0" fillId="0" borderId="3" xfId="0" applyNumberFormat="1" applyBorder="1" applyAlignment="1">
      <alignment horizontal="right" wrapText="1" indent="1"/>
    </xf>
    <xf numFmtId="49" fontId="0" fillId="0" borderId="5" xfId="0" applyNumberFormat="1" applyBorder="1" applyAlignment="1">
      <alignment horizontal="center" wrapText="1"/>
    </xf>
    <xf numFmtId="0" fontId="0" fillId="0" borderId="5" xfId="0" applyBorder="1" applyAlignment="1">
      <alignment wrapText="1"/>
    </xf>
    <xf numFmtId="0" fontId="0" fillId="0" borderId="5" xfId="0" applyBorder="1" applyAlignment="1">
      <alignment horizontal="center" wrapText="1"/>
    </xf>
    <xf numFmtId="3" fontId="0" fillId="0" borderId="5" xfId="0" applyNumberFormat="1" applyBorder="1" applyAlignment="1">
      <alignment horizontal="center" wrapText="1"/>
    </xf>
    <xf numFmtId="4" fontId="0" fillId="0" borderId="5" xfId="0" applyNumberFormat="1" applyBorder="1" applyAlignment="1">
      <alignment horizontal="right" wrapText="1" indent="1"/>
    </xf>
    <xf numFmtId="4" fontId="4" fillId="0" borderId="0" xfId="0" applyNumberFormat="1" applyFont="1" applyAlignment="1">
      <alignment horizontal="right" wrapText="1" indent="1"/>
    </xf>
    <xf numFmtId="49" fontId="0" fillId="0" borderId="0" xfId="0" applyNumberFormat="1" applyAlignment="1">
      <alignment horizontal="left" vertical="top"/>
    </xf>
    <xf numFmtId="0" fontId="0" fillId="0" borderId="0" xfId="0" applyAlignment="1">
      <alignment horizontal="center"/>
    </xf>
    <xf numFmtId="0" fontId="3" fillId="0" borderId="0" xfId="0" applyFont="1" applyAlignment="1">
      <alignment vertical="top" wrapText="1"/>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49" fontId="6" fillId="0" borderId="0" xfId="0" applyNumberFormat="1" applyFont="1" applyAlignment="1">
      <alignment horizontal="center"/>
    </xf>
    <xf numFmtId="49" fontId="6" fillId="0" borderId="0" xfId="0" applyNumberFormat="1" applyFont="1" applyAlignment="1">
      <alignment vertical="top"/>
    </xf>
    <xf numFmtId="49" fontId="0" fillId="0" borderId="0" xfId="0" applyNumberFormat="1" applyAlignment="1">
      <alignment horizontal="left" vertical="top" wrapText="1"/>
    </xf>
    <xf numFmtId="49" fontId="6" fillId="0" borderId="0" xfId="0" applyNumberFormat="1" applyFont="1" applyAlignment="1">
      <alignment horizontal="center" wrapText="1"/>
    </xf>
    <xf numFmtId="49" fontId="0" fillId="0" borderId="0" xfId="0" applyNumberFormat="1" applyAlignment="1">
      <alignment horizontal="center"/>
    </xf>
    <xf numFmtId="49" fontId="0" fillId="0" borderId="0" xfId="0" applyNumberFormat="1" applyAlignment="1">
      <alignment vertical="top"/>
    </xf>
    <xf numFmtId="49" fontId="0" fillId="0" borderId="0" xfId="0" applyNumberFormat="1" applyAlignment="1">
      <alignment vertical="top" wrapText="1"/>
    </xf>
    <xf numFmtId="49" fontId="0" fillId="0" borderId="0" xfId="0" applyNumberFormat="1" applyAlignment="1">
      <alignment horizontal="justify" vertical="top" wrapText="1"/>
    </xf>
    <xf numFmtId="49" fontId="2" fillId="0" borderId="0" xfId="0" applyNumberFormat="1" applyFont="1" applyAlignment="1">
      <alignment vertical="top" wrapText="1"/>
    </xf>
    <xf numFmtId="49" fontId="2" fillId="0" borderId="0" xfId="0" applyNumberFormat="1" applyFont="1" applyAlignment="1">
      <alignment horizontal="left" vertical="top" wrapText="1"/>
    </xf>
    <xf numFmtId="49" fontId="2" fillId="0" borderId="0" xfId="3" applyNumberFormat="1" applyFont="1" applyAlignment="1">
      <alignment vertical="top"/>
    </xf>
    <xf numFmtId="49" fontId="2" fillId="0" borderId="0" xfId="0" applyNumberFormat="1" applyFont="1" applyAlignment="1">
      <alignment vertical="top"/>
    </xf>
    <xf numFmtId="49" fontId="2" fillId="0" borderId="0" xfId="3" applyNumberFormat="1" applyFont="1" applyAlignment="1">
      <alignment vertical="top" wrapText="1"/>
    </xf>
    <xf numFmtId="0" fontId="7" fillId="0" borderId="0" xfId="0" applyFont="1" applyAlignment="1">
      <alignment horizontal="center"/>
    </xf>
    <xf numFmtId="0" fontId="7" fillId="0" borderId="0" xfId="0" applyFont="1"/>
    <xf numFmtId="4" fontId="9" fillId="0" borderId="0" xfId="0" applyNumberFormat="1" applyFont="1" applyAlignment="1">
      <alignment horizontal="right" wrapText="1" indent="1"/>
    </xf>
    <xf numFmtId="0" fontId="0" fillId="0" borderId="0" xfId="0" applyAlignment="1">
      <alignment vertical="top" wrapText="1"/>
    </xf>
    <xf numFmtId="0" fontId="2" fillId="0" borderId="0" xfId="0" applyFont="1" applyAlignment="1">
      <alignment wrapText="1"/>
    </xf>
    <xf numFmtId="0" fontId="4" fillId="0" borderId="0" xfId="0" applyFont="1" applyAlignment="1">
      <alignment horizontal="center" wrapText="1"/>
    </xf>
    <xf numFmtId="0" fontId="6" fillId="0" borderId="0" xfId="0" applyFont="1" applyAlignment="1">
      <alignment vertical="top" wrapText="1"/>
    </xf>
    <xf numFmtId="0" fontId="6" fillId="0" borderId="0" xfId="0" applyFont="1" applyAlignment="1">
      <alignment horizontal="center" wrapText="1"/>
    </xf>
    <xf numFmtId="0" fontId="12" fillId="0" borderId="0" xfId="1" applyFont="1" applyAlignment="1">
      <alignment horizontal="left" vertical="center" wrapText="1"/>
    </xf>
    <xf numFmtId="4" fontId="5" fillId="0" borderId="0" xfId="0" applyNumberFormat="1" applyFont="1" applyAlignment="1">
      <alignment horizontal="center" vertical="center" wrapText="1"/>
    </xf>
    <xf numFmtId="4" fontId="0" fillId="0" borderId="0" xfId="0" applyNumberFormat="1" applyAlignment="1">
      <alignment horizontal="center" wrapText="1"/>
    </xf>
    <xf numFmtId="4" fontId="0" fillId="0" borderId="1" xfId="0" applyNumberFormat="1" applyBorder="1" applyAlignment="1">
      <alignment horizontal="center" wrapText="1"/>
    </xf>
    <xf numFmtId="4" fontId="0" fillId="0" borderId="0" xfId="0" applyNumberFormat="1" applyAlignment="1">
      <alignment horizontal="center" vertical="center" wrapText="1"/>
    </xf>
    <xf numFmtId="0" fontId="4" fillId="0" borderId="0" xfId="0" applyFont="1" applyAlignment="1">
      <alignment horizontal="center" vertical="center" wrapText="1"/>
    </xf>
    <xf numFmtId="4" fontId="0" fillId="0" borderId="1" xfId="0" applyNumberFormat="1" applyBorder="1" applyAlignment="1">
      <alignment horizontal="center" vertical="center" wrapText="1"/>
    </xf>
    <xf numFmtId="0" fontId="4" fillId="0" borderId="0" xfId="0" applyFont="1" applyAlignment="1">
      <alignment horizontal="right" wrapText="1"/>
    </xf>
    <xf numFmtId="0" fontId="4" fillId="0" borderId="0" xfId="0" applyFont="1" applyAlignment="1">
      <alignment horizontal="right" wrapText="1" indent="2"/>
    </xf>
    <xf numFmtId="0" fontId="95" fillId="0" borderId="0" xfId="4" applyFont="1" applyAlignment="1">
      <alignment vertical="top" wrapText="1"/>
    </xf>
    <xf numFmtId="0" fontId="95" fillId="0" borderId="0" xfId="4" applyFont="1" applyAlignment="1">
      <alignment wrapText="1"/>
    </xf>
    <xf numFmtId="0" fontId="96" fillId="0" borderId="0" xfId="4" applyFont="1" applyAlignment="1">
      <alignment vertical="top" wrapText="1"/>
    </xf>
    <xf numFmtId="0" fontId="6" fillId="0" borderId="0" xfId="0" applyFont="1" applyAlignment="1">
      <alignment wrapText="1"/>
    </xf>
    <xf numFmtId="168" fontId="95" fillId="0" borderId="0" xfId="0" applyNumberFormat="1" applyFont="1" applyAlignment="1">
      <alignment horizontal="right" wrapText="1" indent="1"/>
    </xf>
    <xf numFmtId="168" fontId="94" fillId="0" borderId="0" xfId="0" applyNumberFormat="1" applyFont="1" applyAlignment="1">
      <alignment horizontal="right" vertical="center" wrapText="1" indent="1"/>
    </xf>
    <xf numFmtId="168" fontId="95" fillId="0" borderId="0" xfId="4" applyNumberFormat="1" applyFont="1" applyAlignment="1">
      <alignment horizontal="right" wrapText="1" indent="1"/>
    </xf>
    <xf numFmtId="4" fontId="2" fillId="0" borderId="31" xfId="0" applyNumberFormat="1" applyFont="1" applyBorder="1" applyAlignment="1" applyProtection="1">
      <alignment horizontal="right"/>
      <protection locked="0"/>
    </xf>
    <xf numFmtId="0" fontId="110" fillId="0" borderId="0" xfId="0" applyFont="1" applyAlignment="1">
      <alignment wrapText="1"/>
    </xf>
    <xf numFmtId="0" fontId="4" fillId="0" borderId="0" xfId="0" applyFont="1" applyAlignment="1">
      <alignment horizontal="right" wrapText="1" indent="2"/>
    </xf>
    <xf numFmtId="0" fontId="9" fillId="0" borderId="0" xfId="0" applyFont="1" applyAlignment="1">
      <alignment horizontal="right" wrapText="1" indent="2"/>
    </xf>
    <xf numFmtId="49" fontId="0" fillId="0" borderId="0" xfId="0" applyNumberFormat="1" applyAlignment="1">
      <alignment horizontal="center" wrapText="1"/>
    </xf>
    <xf numFmtId="49" fontId="4" fillId="2" borderId="0" xfId="0" applyNumberFormat="1" applyFont="1" applyFill="1" applyAlignment="1">
      <alignment horizontal="right" vertical="top" wrapText="1" indent="2"/>
    </xf>
    <xf numFmtId="0" fontId="0" fillId="0" borderId="0" xfId="0" applyBorder="1" applyAlignment="1">
      <alignment wrapText="1"/>
    </xf>
    <xf numFmtId="49" fontId="115" fillId="0" borderId="0" xfId="385" applyNumberFormat="1" applyFont="1" applyFill="1" applyBorder="1" applyAlignment="1" applyProtection="1">
      <alignment horizontal="left" vertical="top" wrapText="1"/>
    </xf>
    <xf numFmtId="0" fontId="111" fillId="0" borderId="0" xfId="0" applyFont="1" applyAlignment="1">
      <alignment wrapText="1"/>
    </xf>
    <xf numFmtId="49" fontId="38" fillId="0" borderId="0" xfId="0" applyNumberFormat="1" applyFont="1" applyAlignment="1">
      <alignment horizontal="center" wrapText="1"/>
    </xf>
    <xf numFmtId="49" fontId="38" fillId="0" borderId="0" xfId="0" applyNumberFormat="1" applyFont="1" applyAlignment="1">
      <alignment horizontal="center" vertical="top"/>
    </xf>
    <xf numFmtId="49" fontId="38" fillId="0" borderId="0" xfId="0" quotePrefix="1" applyNumberFormat="1" applyFont="1" applyAlignment="1">
      <alignment horizontal="center" vertical="top"/>
    </xf>
    <xf numFmtId="49" fontId="103" fillId="0" borderId="0" xfId="0" applyNumberFormat="1" applyFont="1" applyAlignment="1">
      <alignment horizontal="center" vertical="top" wrapText="1"/>
    </xf>
    <xf numFmtId="49" fontId="38" fillId="0" borderId="0" xfId="0" applyNumberFormat="1" applyFont="1" applyAlignment="1">
      <alignment horizontal="center" vertical="top" wrapText="1"/>
    </xf>
    <xf numFmtId="49" fontId="103" fillId="0" borderId="0" xfId="0" applyNumberFormat="1" applyFont="1" applyAlignment="1">
      <alignment horizontal="center" wrapText="1"/>
    </xf>
    <xf numFmtId="49" fontId="38" fillId="0" borderId="4" xfId="0" applyNumberFormat="1" applyFont="1" applyBorder="1" applyAlignment="1">
      <alignment horizontal="center" wrapText="1"/>
    </xf>
    <xf numFmtId="49" fontId="0" fillId="0" borderId="0" xfId="0" applyNumberFormat="1" applyAlignment="1">
      <alignment horizontal="center" wrapText="1"/>
    </xf>
    <xf numFmtId="0" fontId="104" fillId="3" borderId="34" xfId="0" applyFont="1" applyFill="1" applyBorder="1" applyAlignment="1" applyProtection="1">
      <alignment vertical="center" wrapText="1"/>
    </xf>
    <xf numFmtId="4" fontId="104" fillId="3" borderId="35" xfId="0" applyNumberFormat="1" applyFont="1" applyFill="1" applyBorder="1" applyAlignment="1" applyProtection="1">
      <alignment vertical="center" wrapText="1"/>
    </xf>
    <xf numFmtId="0" fontId="100" fillId="3" borderId="34" xfId="0" applyFont="1" applyFill="1" applyBorder="1" applyAlignment="1" applyProtection="1">
      <alignment vertical="center" wrapText="1"/>
    </xf>
    <xf numFmtId="4" fontId="100" fillId="3" borderId="35" xfId="0" applyNumberFormat="1" applyFont="1" applyFill="1" applyBorder="1" applyAlignment="1" applyProtection="1">
      <alignment vertical="center" wrapText="1"/>
    </xf>
    <xf numFmtId="4" fontId="2" fillId="98" borderId="43" xfId="380" applyNumberFormat="1" applyFont="1" applyFill="1" applyBorder="1" applyAlignment="1" applyProtection="1">
      <alignment horizontal="right"/>
    </xf>
    <xf numFmtId="0" fontId="38" fillId="98" borderId="31" xfId="0" applyFont="1" applyFill="1" applyBorder="1" applyAlignment="1" applyProtection="1">
      <alignment horizontal="left" vertical="center" wrapText="1"/>
    </xf>
    <xf numFmtId="49" fontId="2" fillId="98" borderId="31" xfId="0" applyNumberFormat="1" applyFont="1" applyFill="1" applyBorder="1" applyAlignment="1" applyProtection="1">
      <alignment horizontal="center" wrapText="1"/>
    </xf>
    <xf numFmtId="0" fontId="2" fillId="98" borderId="31" xfId="380" applyNumberFormat="1" applyFont="1" applyFill="1" applyBorder="1" applyAlignment="1" applyProtection="1">
      <alignment horizontal="center"/>
    </xf>
    <xf numFmtId="0" fontId="104" fillId="98" borderId="31" xfId="0" applyFont="1" applyFill="1" applyBorder="1" applyAlignment="1" applyProtection="1">
      <alignment horizontal="left" vertical="center" wrapText="1"/>
    </xf>
    <xf numFmtId="49" fontId="93" fillId="98" borderId="31" xfId="379" applyNumberFormat="1" applyFont="1" applyFill="1" applyBorder="1" applyAlignment="1" applyProtection="1">
      <alignment horizontal="center" vertical="center" wrapText="1"/>
    </xf>
    <xf numFmtId="0" fontId="93" fillId="98" borderId="31" xfId="379" applyFont="1" applyFill="1" applyBorder="1" applyAlignment="1" applyProtection="1">
      <alignment horizontal="center" vertical="center" wrapText="1"/>
    </xf>
    <xf numFmtId="4" fontId="93" fillId="98" borderId="31" xfId="379" applyNumberFormat="1" applyFont="1" applyFill="1" applyBorder="1" applyAlignment="1" applyProtection="1">
      <alignment horizontal="center" vertical="center" wrapText="1"/>
    </xf>
    <xf numFmtId="4" fontId="93" fillId="98" borderId="43" xfId="379" applyNumberFormat="1" applyFont="1" applyFill="1" applyBorder="1" applyAlignment="1" applyProtection="1">
      <alignment horizontal="center" vertical="center" wrapText="1"/>
    </xf>
    <xf numFmtId="49" fontId="38" fillId="0" borderId="0" xfId="0" applyNumberFormat="1" applyFont="1" applyAlignment="1" applyProtection="1">
      <alignment horizontal="center" wrapText="1"/>
    </xf>
    <xf numFmtId="0" fontId="0" fillId="0" borderId="0" xfId="0" applyAlignment="1" applyProtection="1">
      <alignment wrapText="1"/>
    </xf>
    <xf numFmtId="0" fontId="0" fillId="0" borderId="0" xfId="0" applyAlignment="1" applyProtection="1">
      <alignment horizontal="center" wrapText="1"/>
    </xf>
    <xf numFmtId="4" fontId="0" fillId="0" borderId="0" xfId="0" applyNumberFormat="1" applyAlignment="1" applyProtection="1">
      <alignment horizontal="center" wrapText="1"/>
    </xf>
    <xf numFmtId="4" fontId="0" fillId="0" borderId="0" xfId="0" applyNumberFormat="1" applyAlignment="1" applyProtection="1">
      <alignment horizontal="center" vertical="center" wrapText="1"/>
    </xf>
    <xf numFmtId="4" fontId="0" fillId="0" borderId="0" xfId="0" applyNumberFormat="1" applyAlignment="1" applyProtection="1">
      <alignment horizontal="right" wrapText="1" indent="1"/>
    </xf>
    <xf numFmtId="0" fontId="93" fillId="3" borderId="48" xfId="379" applyFont="1" applyFill="1" applyBorder="1" applyAlignment="1" applyProtection="1">
      <alignment horizontal="center" vertical="center" wrapText="1"/>
    </xf>
    <xf numFmtId="49" fontId="93" fillId="3" borderId="49" xfId="379" applyNumberFormat="1" applyFont="1" applyFill="1" applyBorder="1" applyAlignment="1" applyProtection="1">
      <alignment horizontal="center" vertical="center"/>
    </xf>
    <xf numFmtId="49" fontId="93" fillId="3" borderId="49" xfId="379" applyNumberFormat="1" applyFont="1" applyFill="1" applyBorder="1" applyAlignment="1" applyProtection="1">
      <alignment horizontal="center" vertical="center" wrapText="1"/>
    </xf>
    <xf numFmtId="0" fontId="93" fillId="3" borderId="49" xfId="379" applyFont="1" applyFill="1" applyBorder="1" applyAlignment="1" applyProtection="1">
      <alignment horizontal="center" vertical="center" wrapText="1"/>
    </xf>
    <xf numFmtId="4" fontId="93" fillId="3" borderId="49" xfId="379" applyNumberFormat="1" applyFont="1" applyFill="1" applyBorder="1" applyAlignment="1" applyProtection="1">
      <alignment horizontal="center" vertical="center" wrapText="1"/>
    </xf>
    <xf numFmtId="4" fontId="93" fillId="3" borderId="50" xfId="379" applyNumberFormat="1" applyFont="1" applyFill="1" applyBorder="1" applyAlignment="1" applyProtection="1">
      <alignment horizontal="center" vertical="center" wrapText="1"/>
    </xf>
    <xf numFmtId="0" fontId="103" fillId="98" borderId="31" xfId="0" applyFont="1" applyFill="1" applyBorder="1" applyAlignment="1" applyProtection="1">
      <alignment horizontal="left" vertical="center" wrapText="1"/>
    </xf>
    <xf numFmtId="0" fontId="100" fillId="98" borderId="40" xfId="0" applyFont="1" applyFill="1" applyBorder="1" applyAlignment="1" applyProtection="1">
      <alignment horizontal="center" vertical="center"/>
    </xf>
    <xf numFmtId="0" fontId="111" fillId="0" borderId="0" xfId="0" applyFont="1" applyAlignment="1" applyProtection="1">
      <alignment wrapText="1"/>
    </xf>
    <xf numFmtId="49" fontId="38" fillId="98" borderId="44" xfId="0" applyNumberFormat="1" applyFont="1" applyFill="1" applyBorder="1" applyAlignment="1" applyProtection="1">
      <alignment horizontal="center" vertical="top" wrapText="1"/>
    </xf>
    <xf numFmtId="0" fontId="38" fillId="98" borderId="37" xfId="0" applyFont="1" applyFill="1" applyBorder="1" applyAlignment="1" applyProtection="1">
      <alignment horizontal="left" vertical="top" wrapText="1"/>
    </xf>
    <xf numFmtId="49" fontId="2" fillId="98" borderId="37" xfId="0" applyNumberFormat="1" applyFont="1" applyFill="1" applyBorder="1" applyAlignment="1" applyProtection="1">
      <alignment horizontal="center" wrapText="1"/>
    </xf>
    <xf numFmtId="0" fontId="2" fillId="98" borderId="37" xfId="380" applyNumberFormat="1" applyFont="1" applyFill="1" applyBorder="1" applyAlignment="1" applyProtection="1">
      <alignment horizontal="center"/>
    </xf>
    <xf numFmtId="4" fontId="2" fillId="98" borderId="37" xfId="0" applyNumberFormat="1" applyFont="1" applyFill="1" applyBorder="1" applyAlignment="1" applyProtection="1">
      <alignment horizontal="right"/>
    </xf>
    <xf numFmtId="4" fontId="2" fillId="98" borderId="45" xfId="380" applyNumberFormat="1" applyFont="1" applyFill="1" applyBorder="1" applyAlignment="1" applyProtection="1">
      <alignment horizontal="right"/>
    </xf>
    <xf numFmtId="0" fontId="2" fillId="0" borderId="0" xfId="0" applyFont="1" applyAlignment="1" applyProtection="1">
      <alignment wrapText="1"/>
    </xf>
    <xf numFmtId="49" fontId="2" fillId="0" borderId="0" xfId="0" applyNumberFormat="1" applyFont="1" applyAlignment="1" applyProtection="1">
      <alignment vertical="top" wrapText="1"/>
    </xf>
    <xf numFmtId="49" fontId="2" fillId="0" borderId="0" xfId="0" applyNumberFormat="1" applyFont="1" applyAlignment="1" applyProtection="1">
      <alignment horizontal="center" wrapText="1"/>
    </xf>
    <xf numFmtId="4" fontId="2" fillId="0" borderId="0" xfId="0" applyNumberFormat="1" applyFont="1" applyAlignment="1" applyProtection="1">
      <alignment horizontal="center" wrapText="1"/>
    </xf>
    <xf numFmtId="4" fontId="2" fillId="0" borderId="0" xfId="0" applyNumberFormat="1" applyFont="1" applyAlignment="1" applyProtection="1">
      <alignment horizontal="center" vertical="center" wrapText="1"/>
    </xf>
    <xf numFmtId="4" fontId="2" fillId="0" borderId="0" xfId="0" applyNumberFormat="1" applyFont="1" applyAlignment="1" applyProtection="1">
      <alignment horizontal="right" wrapText="1" indent="1"/>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center"/>
    </xf>
    <xf numFmtId="49" fontId="2" fillId="0" borderId="0" xfId="0" applyNumberFormat="1" applyFont="1" applyAlignment="1" applyProtection="1">
      <alignment horizontal="left" vertical="top"/>
    </xf>
    <xf numFmtId="49" fontId="2" fillId="0" borderId="0" xfId="0" applyNumberFormat="1" applyFont="1" applyAlignment="1" applyProtection="1">
      <alignment vertical="top"/>
    </xf>
    <xf numFmtId="49" fontId="2" fillId="0" borderId="0" xfId="0" applyNumberFormat="1" applyFont="1" applyAlignment="1" applyProtection="1">
      <alignment horizontal="justify" vertical="top" wrapText="1"/>
    </xf>
    <xf numFmtId="0" fontId="2" fillId="0" borderId="0" xfId="0" applyFont="1" applyAlignment="1" applyProtection="1">
      <alignment vertical="top" wrapText="1"/>
    </xf>
    <xf numFmtId="4" fontId="20" fillId="0" borderId="0" xfId="0" applyNumberFormat="1" applyFont="1" applyAlignment="1" applyProtection="1">
      <alignment horizontal="right" wrapText="1" indent="1"/>
    </xf>
    <xf numFmtId="0" fontId="100" fillId="0" borderId="0" xfId="0" applyFont="1" applyAlignment="1" applyProtection="1">
      <alignment vertical="top" wrapText="1"/>
    </xf>
    <xf numFmtId="0" fontId="2" fillId="0" borderId="0" xfId="0" applyFont="1" applyAlignment="1" applyProtection="1">
      <alignment horizontal="center" wrapText="1"/>
    </xf>
    <xf numFmtId="0" fontId="2" fillId="0" borderId="0" xfId="0" applyFont="1" applyAlignment="1" applyProtection="1">
      <alignment horizontal="center"/>
    </xf>
    <xf numFmtId="49" fontId="2" fillId="0" borderId="0" xfId="3" applyNumberFormat="1" applyFont="1" applyAlignment="1" applyProtection="1">
      <alignment vertical="top"/>
    </xf>
    <xf numFmtId="49" fontId="2" fillId="0" borderId="0" xfId="3" applyNumberFormat="1" applyFont="1" applyAlignment="1" applyProtection="1">
      <alignment vertical="top" wrapText="1"/>
    </xf>
    <xf numFmtId="0" fontId="7" fillId="0" borderId="0" xfId="0" applyFont="1" applyAlignment="1" applyProtection="1">
      <alignment horizontal="center"/>
    </xf>
    <xf numFmtId="0" fontId="7" fillId="0" borderId="0" xfId="0" applyFont="1" applyProtection="1"/>
    <xf numFmtId="0" fontId="20" fillId="0" borderId="0" xfId="0" applyFont="1" applyAlignment="1" applyProtection="1">
      <alignment horizontal="right" wrapText="1" indent="2"/>
    </xf>
    <xf numFmtId="0" fontId="20" fillId="0" borderId="0" xfId="0" applyFont="1" applyAlignment="1" applyProtection="1">
      <alignment horizontal="right" wrapText="1"/>
    </xf>
    <xf numFmtId="0" fontId="20" fillId="0" borderId="0" xfId="0" applyFont="1" applyAlignment="1" applyProtection="1">
      <alignment horizontal="center" wrapText="1"/>
    </xf>
    <xf numFmtId="0" fontId="20" fillId="0" borderId="0" xfId="0" applyFont="1" applyAlignment="1" applyProtection="1">
      <alignment horizontal="center" vertical="center" wrapText="1"/>
    </xf>
    <xf numFmtId="0" fontId="2" fillId="0" borderId="1" xfId="0" applyFont="1" applyBorder="1" applyAlignment="1" applyProtection="1">
      <alignment wrapText="1"/>
    </xf>
    <xf numFmtId="0" fontId="2" fillId="0" borderId="1" xfId="0" applyFont="1" applyBorder="1" applyAlignment="1" applyProtection="1">
      <alignment horizontal="center" wrapText="1"/>
    </xf>
    <xf numFmtId="4" fontId="2" fillId="0" borderId="1" xfId="0" applyNumberFormat="1" applyFont="1" applyBorder="1" applyAlignment="1" applyProtection="1">
      <alignment horizontal="center" wrapText="1"/>
    </xf>
    <xf numFmtId="4" fontId="2" fillId="0" borderId="1" xfId="0" applyNumberFormat="1" applyFont="1" applyBorder="1" applyAlignment="1" applyProtection="1">
      <alignment horizontal="center" vertical="center" wrapText="1"/>
    </xf>
    <xf numFmtId="4" fontId="2" fillId="0" borderId="3" xfId="0" applyNumberFormat="1" applyFont="1" applyBorder="1" applyAlignment="1" applyProtection="1">
      <alignment horizontal="right" wrapText="1" indent="1"/>
    </xf>
    <xf numFmtId="0" fontId="38" fillId="98" borderId="31" xfId="0" applyFont="1" applyFill="1" applyBorder="1" applyAlignment="1" applyProtection="1">
      <alignment horizontal="left" vertical="top" wrapText="1"/>
    </xf>
    <xf numFmtId="0" fontId="100" fillId="98" borderId="42" xfId="0" applyFont="1" applyFill="1" applyBorder="1" applyAlignment="1" applyProtection="1">
      <alignment horizontal="center" vertical="center"/>
    </xf>
    <xf numFmtId="49" fontId="93" fillId="98" borderId="33" xfId="379" applyNumberFormat="1" applyFont="1" applyFill="1" applyBorder="1" applyAlignment="1" applyProtection="1">
      <alignment horizontal="center" vertical="center" wrapText="1"/>
    </xf>
    <xf numFmtId="0" fontId="93" fillId="98" borderId="33" xfId="379" applyFont="1" applyFill="1" applyBorder="1" applyAlignment="1" applyProtection="1">
      <alignment horizontal="center" vertical="center" wrapText="1"/>
    </xf>
    <xf numFmtId="4" fontId="93" fillId="98" borderId="33" xfId="379" applyNumberFormat="1" applyFont="1" applyFill="1" applyBorder="1" applyAlignment="1" applyProtection="1">
      <alignment horizontal="center" vertical="center" wrapText="1"/>
    </xf>
    <xf numFmtId="4" fontId="93" fillId="98" borderId="41" xfId="379" applyNumberFormat="1" applyFont="1" applyFill="1" applyBorder="1" applyAlignment="1" applyProtection="1">
      <alignment horizontal="center" vertical="center" wrapText="1"/>
    </xf>
    <xf numFmtId="49" fontId="100" fillId="98" borderId="33" xfId="379" applyNumberFormat="1" applyFont="1" applyFill="1" applyBorder="1" applyAlignment="1" applyProtection="1">
      <alignment horizontal="left" vertical="center" wrapText="1"/>
    </xf>
    <xf numFmtId="49" fontId="100" fillId="98" borderId="31" xfId="379" applyNumberFormat="1" applyFont="1" applyFill="1" applyBorder="1" applyAlignment="1" applyProtection="1">
      <alignment horizontal="left" vertical="center" wrapText="1"/>
    </xf>
    <xf numFmtId="0" fontId="38" fillId="0" borderId="0" xfId="4" applyFont="1" applyAlignment="1" applyProtection="1">
      <alignment wrapText="1"/>
    </xf>
    <xf numFmtId="49" fontId="2" fillId="0" borderId="0" xfId="0" applyNumberFormat="1" applyFont="1" applyAlignment="1" applyProtection="1">
      <alignment horizontal="center" vertical="top"/>
    </xf>
    <xf numFmtId="49" fontId="100" fillId="0" borderId="0" xfId="0" applyNumberFormat="1" applyFont="1" applyAlignment="1" applyProtection="1">
      <alignment horizontal="center" vertical="top" wrapText="1"/>
    </xf>
    <xf numFmtId="49" fontId="2" fillId="0" borderId="0" xfId="0" applyNumberFormat="1" applyFont="1" applyAlignment="1" applyProtection="1">
      <alignment horizontal="center" vertical="top" wrapText="1"/>
    </xf>
    <xf numFmtId="49" fontId="2" fillId="0" borderId="0" xfId="0" quotePrefix="1" applyNumberFormat="1" applyFont="1" applyAlignment="1" applyProtection="1">
      <alignment horizontal="center" vertical="top"/>
    </xf>
    <xf numFmtId="49" fontId="20" fillId="0" borderId="0" xfId="0" applyNumberFormat="1" applyFont="1" applyAlignment="1" applyProtection="1">
      <alignment horizontal="center" wrapText="1"/>
    </xf>
    <xf numFmtId="49" fontId="2" fillId="0" borderId="4" xfId="0" applyNumberFormat="1" applyFont="1" applyBorder="1" applyAlignment="1" applyProtection="1">
      <alignment horizontal="center" wrapText="1"/>
    </xf>
    <xf numFmtId="49" fontId="38" fillId="98" borderId="42" xfId="379" applyNumberFormat="1" applyFont="1" applyFill="1" applyBorder="1" applyAlignment="1" applyProtection="1">
      <alignment horizontal="center" vertical="center"/>
    </xf>
    <xf numFmtId="49" fontId="38" fillId="98" borderId="31" xfId="379" applyNumberFormat="1" applyFont="1" applyFill="1" applyBorder="1" applyAlignment="1" applyProtection="1">
      <alignment horizontal="left" vertical="center" wrapText="1"/>
    </xf>
    <xf numFmtId="4" fontId="2" fillId="98" borderId="31" xfId="0" applyNumberFormat="1" applyFont="1" applyFill="1" applyBorder="1" applyAlignment="1" applyProtection="1">
      <alignment horizontal="right"/>
    </xf>
    <xf numFmtId="0" fontId="3" fillId="3" borderId="34" xfId="0" applyFont="1" applyFill="1" applyBorder="1" applyAlignment="1" applyProtection="1">
      <alignment vertical="center" wrapText="1"/>
    </xf>
    <xf numFmtId="0" fontId="6" fillId="0" borderId="0" xfId="0" applyFont="1" applyAlignment="1" applyProtection="1">
      <alignment wrapText="1"/>
    </xf>
    <xf numFmtId="49" fontId="6" fillId="0" borderId="0" xfId="0" applyNumberFormat="1" applyFont="1" applyAlignment="1" applyProtection="1">
      <alignment horizontal="center" vertical="top"/>
    </xf>
    <xf numFmtId="49" fontId="6" fillId="0" borderId="0" xfId="0" applyNumberFormat="1" applyFont="1" applyAlignment="1" applyProtection="1">
      <alignment horizontal="center"/>
    </xf>
    <xf numFmtId="4" fontId="4" fillId="0" borderId="0" xfId="0" applyNumberFormat="1" applyFont="1" applyAlignment="1" applyProtection="1">
      <alignment horizontal="right" wrapText="1" indent="1"/>
    </xf>
    <xf numFmtId="49" fontId="4" fillId="0" borderId="0" xfId="0" applyNumberFormat="1" applyFont="1" applyAlignment="1" applyProtection="1">
      <alignment horizontal="center" wrapText="1"/>
    </xf>
    <xf numFmtId="0" fontId="4" fillId="0" borderId="0" xfId="0" applyFont="1" applyAlignment="1" applyProtection="1">
      <alignment horizontal="right" wrapText="1" indent="2"/>
    </xf>
    <xf numFmtId="0" fontId="4" fillId="0" borderId="0" xfId="0" applyFont="1" applyAlignment="1" applyProtection="1">
      <alignment horizontal="right" wrapText="1"/>
    </xf>
    <xf numFmtId="0" fontId="4" fillId="0" borderId="0" xfId="0" applyFont="1" applyAlignment="1" applyProtection="1">
      <alignment horizontal="center" wrapText="1"/>
    </xf>
    <xf numFmtId="0" fontId="4" fillId="0" borderId="0" xfId="0" applyFont="1" applyAlignment="1" applyProtection="1">
      <alignment horizontal="center" vertical="center" wrapText="1"/>
    </xf>
    <xf numFmtId="4" fontId="6" fillId="98" borderId="43" xfId="380" applyNumberFormat="1" applyFont="1" applyFill="1" applyBorder="1" applyAlignment="1" applyProtection="1">
      <alignment horizontal="right"/>
    </xf>
    <xf numFmtId="49" fontId="95" fillId="98" borderId="42" xfId="379" applyNumberFormat="1" applyFont="1" applyFill="1" applyBorder="1" applyAlignment="1" applyProtection="1">
      <alignment horizontal="center" vertical="center"/>
    </xf>
    <xf numFmtId="49" fontId="6" fillId="98" borderId="31" xfId="0" applyNumberFormat="1" applyFont="1" applyFill="1" applyBorder="1" applyAlignment="1" applyProtection="1">
      <alignment horizontal="center" wrapText="1"/>
    </xf>
    <xf numFmtId="49" fontId="12" fillId="98" borderId="31" xfId="379" applyNumberFormat="1" applyFont="1" applyFill="1" applyBorder="1" applyAlignment="1" applyProtection="1">
      <alignment horizontal="center" vertical="center" wrapText="1"/>
    </xf>
    <xf numFmtId="0" fontId="12" fillId="98" borderId="31" xfId="379" applyFont="1" applyFill="1" applyBorder="1" applyAlignment="1" applyProtection="1">
      <alignment horizontal="center" vertical="center" wrapText="1"/>
    </xf>
    <xf numFmtId="4" fontId="12" fillId="98" borderId="31" xfId="379" applyNumberFormat="1" applyFont="1" applyFill="1" applyBorder="1" applyAlignment="1" applyProtection="1">
      <alignment horizontal="center" vertical="center" wrapText="1"/>
    </xf>
    <xf numFmtId="4" fontId="12" fillId="98" borderId="43" xfId="379" applyNumberFormat="1" applyFont="1" applyFill="1" applyBorder="1" applyAlignment="1" applyProtection="1">
      <alignment horizontal="center" vertical="center" wrapText="1"/>
    </xf>
    <xf numFmtId="49" fontId="3" fillId="98" borderId="31" xfId="379" applyNumberFormat="1" applyFont="1" applyFill="1" applyBorder="1" applyAlignment="1" applyProtection="1">
      <alignment horizontal="left" vertical="center" wrapText="1"/>
    </xf>
    <xf numFmtId="0" fontId="6" fillId="98" borderId="31" xfId="380" applyNumberFormat="1" applyFont="1" applyFill="1" applyBorder="1" applyAlignment="1" applyProtection="1">
      <alignment horizontal="center"/>
    </xf>
    <xf numFmtId="0" fontId="12" fillId="3" borderId="48" xfId="379" applyFont="1" applyFill="1" applyBorder="1" applyAlignment="1" applyProtection="1">
      <alignment horizontal="center" vertical="center" wrapText="1"/>
    </xf>
    <xf numFmtId="49" fontId="12" fillId="3" borderId="49" xfId="379" applyNumberFormat="1" applyFont="1" applyFill="1" applyBorder="1" applyAlignment="1" applyProtection="1">
      <alignment horizontal="center" vertical="center"/>
    </xf>
    <xf numFmtId="49" fontId="12" fillId="3" borderId="49" xfId="379" applyNumberFormat="1" applyFont="1" applyFill="1" applyBorder="1" applyAlignment="1" applyProtection="1">
      <alignment horizontal="center" vertical="center" wrapText="1"/>
    </xf>
    <xf numFmtId="0" fontId="12" fillId="3" borderId="49" xfId="379" applyFont="1" applyFill="1" applyBorder="1" applyAlignment="1" applyProtection="1">
      <alignment horizontal="center" vertical="center" wrapText="1"/>
    </xf>
    <xf numFmtId="4" fontId="12" fillId="3" borderId="49" xfId="379" applyNumberFormat="1" applyFont="1" applyFill="1" applyBorder="1" applyAlignment="1" applyProtection="1">
      <alignment horizontal="center" vertical="center" wrapText="1"/>
    </xf>
    <xf numFmtId="4" fontId="12" fillId="3" borderId="50" xfId="379" applyNumberFormat="1" applyFont="1" applyFill="1" applyBorder="1" applyAlignment="1" applyProtection="1">
      <alignment horizontal="center" vertical="center" wrapText="1"/>
    </xf>
    <xf numFmtId="0" fontId="103" fillId="0" borderId="0" xfId="4" applyFont="1" applyAlignment="1" applyProtection="1">
      <alignment vertical="top" wrapText="1"/>
    </xf>
    <xf numFmtId="0" fontId="95" fillId="98" borderId="31" xfId="0" applyFont="1" applyFill="1" applyBorder="1" applyAlignment="1" applyProtection="1">
      <alignment horizontal="left" vertical="top" wrapText="1"/>
    </xf>
    <xf numFmtId="0" fontId="117" fillId="0" borderId="0" xfId="0" applyFont="1" applyAlignment="1" applyProtection="1">
      <alignment wrapText="1"/>
    </xf>
    <xf numFmtId="0" fontId="2" fillId="98" borderId="42" xfId="0" applyFont="1" applyFill="1" applyBorder="1" applyAlignment="1" applyProtection="1">
      <alignment horizontal="center" wrapText="1"/>
    </xf>
    <xf numFmtId="49" fontId="0" fillId="0" borderId="0" xfId="0" applyNumberFormat="1" applyAlignment="1" applyProtection="1">
      <alignment horizontal="center" wrapText="1"/>
    </xf>
    <xf numFmtId="0" fontId="95" fillId="0" borderId="0" xfId="4" applyFont="1" applyAlignment="1" applyProtection="1">
      <alignment vertical="top" wrapText="1"/>
    </xf>
    <xf numFmtId="0" fontId="95" fillId="0" borderId="0" xfId="4" applyFont="1" applyAlignment="1" applyProtection="1">
      <alignment wrapText="1"/>
    </xf>
    <xf numFmtId="0" fontId="96" fillId="0" borderId="0" xfId="4" applyFont="1" applyAlignment="1" applyProtection="1">
      <alignment vertical="top" wrapText="1"/>
    </xf>
    <xf numFmtId="0" fontId="6" fillId="0" borderId="0" xfId="0" applyFont="1" applyAlignment="1" applyProtection="1">
      <alignment vertical="top" wrapText="1"/>
    </xf>
    <xf numFmtId="49" fontId="0" fillId="0" borderId="4" xfId="0" applyNumberFormat="1" applyBorder="1" applyAlignment="1" applyProtection="1">
      <alignment horizontal="center" wrapText="1"/>
    </xf>
    <xf numFmtId="0" fontId="0" fillId="0" borderId="1" xfId="0" applyBorder="1" applyAlignment="1" applyProtection="1">
      <alignment wrapText="1"/>
    </xf>
    <xf numFmtId="0" fontId="0" fillId="0" borderId="1" xfId="0" applyBorder="1" applyAlignment="1" applyProtection="1">
      <alignment horizontal="center" wrapText="1"/>
    </xf>
    <xf numFmtId="4" fontId="0" fillId="0" borderId="1" xfId="0" applyNumberFormat="1" applyBorder="1" applyAlignment="1" applyProtection="1">
      <alignment horizontal="center" wrapText="1"/>
    </xf>
    <xf numFmtId="4" fontId="0" fillId="0" borderId="1" xfId="0" applyNumberFormat="1" applyBorder="1" applyAlignment="1" applyProtection="1">
      <alignment horizontal="center" vertical="center" wrapText="1"/>
    </xf>
    <xf numFmtId="4" fontId="0" fillId="0" borderId="3" xfId="0" applyNumberFormat="1" applyBorder="1" applyAlignment="1" applyProtection="1">
      <alignment horizontal="right" wrapText="1" indent="1"/>
    </xf>
    <xf numFmtId="0" fontId="38" fillId="0" borderId="0" xfId="0" applyFont="1" applyAlignment="1" applyProtection="1">
      <alignment vertical="top" wrapText="1"/>
    </xf>
    <xf numFmtId="0" fontId="16" fillId="0" borderId="0" xfId="0" applyFont="1" applyAlignment="1" applyProtection="1">
      <alignment wrapText="1"/>
    </xf>
    <xf numFmtId="0" fontId="38" fillId="0" borderId="0" xfId="0" applyFont="1" applyAlignment="1" applyProtection="1">
      <alignment wrapText="1"/>
    </xf>
    <xf numFmtId="49" fontId="103" fillId="98" borderId="42" xfId="379" applyNumberFormat="1" applyFont="1" applyFill="1" applyBorder="1" applyAlignment="1" applyProtection="1">
      <alignment horizontal="center" vertical="center"/>
    </xf>
    <xf numFmtId="0" fontId="2" fillId="0" borderId="0" xfId="0" applyFont="1" applyProtection="1"/>
    <xf numFmtId="0" fontId="2" fillId="0" borderId="0" xfId="4" applyFont="1" applyAlignment="1" applyProtection="1">
      <alignment wrapText="1"/>
    </xf>
    <xf numFmtId="0" fontId="2" fillId="0" borderId="0" xfId="4" applyFont="1" applyAlignment="1" applyProtection="1">
      <alignment vertical="top" wrapText="1"/>
    </xf>
    <xf numFmtId="0" fontId="107" fillId="98" borderId="31" xfId="0" applyFont="1" applyFill="1" applyBorder="1" applyAlignment="1" applyProtection="1">
      <alignment horizontal="left" vertical="top" wrapText="1"/>
    </xf>
    <xf numFmtId="49" fontId="107" fillId="98" borderId="42" xfId="379" applyNumberFormat="1" applyFont="1" applyFill="1" applyBorder="1" applyAlignment="1" applyProtection="1">
      <alignment horizontal="center" vertical="center"/>
    </xf>
    <xf numFmtId="49" fontId="100" fillId="3" borderId="34" xfId="0" applyNumberFormat="1" applyFont="1" applyFill="1" applyBorder="1" applyAlignment="1" applyProtection="1"/>
    <xf numFmtId="0" fontId="106" fillId="0" borderId="0" xfId="0" applyFont="1" applyAlignment="1" applyProtection="1">
      <alignment wrapText="1"/>
    </xf>
    <xf numFmtId="0" fontId="2" fillId="98" borderId="42" xfId="0" applyFont="1" applyFill="1" applyBorder="1" applyAlignment="1" applyProtection="1">
      <alignment horizontal="center" vertical="top"/>
    </xf>
    <xf numFmtId="168" fontId="38" fillId="0" borderId="0" xfId="0" applyNumberFormat="1" applyFont="1" applyAlignment="1" applyProtection="1">
      <alignment horizontal="right" wrapText="1" indent="1"/>
    </xf>
    <xf numFmtId="49" fontId="100" fillId="3" borderId="36" xfId="0" applyNumberFormat="1" applyFont="1" applyFill="1" applyBorder="1" applyAlignment="1" applyProtection="1"/>
    <xf numFmtId="4" fontId="100" fillId="3" borderId="35" xfId="380" applyNumberFormat="1" applyFont="1" applyFill="1" applyBorder="1" applyAlignment="1" applyProtection="1">
      <alignment horizontal="right"/>
    </xf>
    <xf numFmtId="4" fontId="38" fillId="0" borderId="0" xfId="0" applyNumberFormat="1" applyFont="1" applyAlignment="1" applyProtection="1">
      <alignment horizontal="right" wrapText="1" indent="1"/>
    </xf>
    <xf numFmtId="4" fontId="111" fillId="0" borderId="0" xfId="0" applyNumberFormat="1" applyFont="1" applyAlignment="1" applyProtection="1">
      <alignment horizontal="right" wrapText="1" indent="1"/>
    </xf>
    <xf numFmtId="168" fontId="111" fillId="0" borderId="0" xfId="0" applyNumberFormat="1" applyFont="1" applyAlignment="1" applyProtection="1">
      <alignment horizontal="right" wrapText="1" indent="1"/>
    </xf>
    <xf numFmtId="4" fontId="95" fillId="0" borderId="0" xfId="0" applyNumberFormat="1" applyFont="1" applyAlignment="1" applyProtection="1">
      <alignment horizontal="right" wrapText="1" indent="1"/>
    </xf>
    <xf numFmtId="168" fontId="95" fillId="0" borderId="0" xfId="0" applyNumberFormat="1" applyFont="1" applyAlignment="1" applyProtection="1">
      <alignment horizontal="right" wrapText="1" indent="1"/>
    </xf>
    <xf numFmtId="4" fontId="112" fillId="0" borderId="0" xfId="0" applyNumberFormat="1" applyFont="1" applyAlignment="1" applyProtection="1">
      <alignment horizontal="right" wrapText="1" indent="1"/>
    </xf>
    <xf numFmtId="0" fontId="5" fillId="0" borderId="0" xfId="0" applyFont="1" applyAlignment="1" applyProtection="1">
      <alignment wrapText="1"/>
    </xf>
    <xf numFmtId="0" fontId="118" fillId="0" borderId="0" xfId="0" applyFont="1" applyAlignment="1" applyProtection="1">
      <alignment wrapText="1"/>
    </xf>
    <xf numFmtId="0" fontId="6" fillId="98" borderId="37" xfId="380" applyNumberFormat="1" applyFont="1" applyFill="1" applyBorder="1" applyAlignment="1" applyProtection="1">
      <alignment horizontal="center"/>
    </xf>
    <xf numFmtId="4" fontId="6" fillId="98" borderId="37" xfId="0" applyNumberFormat="1" applyFont="1" applyFill="1" applyBorder="1" applyAlignment="1" applyProtection="1">
      <alignment horizontal="right"/>
    </xf>
    <xf numFmtId="0" fontId="105" fillId="0" borderId="0" xfId="382" applyFont="1" applyAlignment="1" applyProtection="1">
      <alignment wrapText="1"/>
    </xf>
    <xf numFmtId="168" fontId="12" fillId="0" borderId="0" xfId="0" applyNumberFormat="1" applyFont="1" applyAlignment="1" applyProtection="1">
      <alignment horizontal="right" wrapText="1" indent="1"/>
    </xf>
    <xf numFmtId="0" fontId="6" fillId="98" borderId="1" xfId="380" applyNumberFormat="1" applyFont="1" applyFill="1" applyBorder="1" applyAlignment="1" applyProtection="1">
      <alignment horizontal="center"/>
    </xf>
    <xf numFmtId="49" fontId="6" fillId="0" borderId="0" xfId="0" applyNumberFormat="1" applyFont="1" applyAlignment="1" applyProtection="1">
      <alignment horizontal="left" vertical="top" wrapText="1"/>
    </xf>
    <xf numFmtId="4" fontId="6" fillId="0" borderId="0" xfId="0" applyNumberFormat="1" applyFont="1" applyAlignment="1" applyProtection="1">
      <alignment horizontal="center" wrapText="1"/>
    </xf>
    <xf numFmtId="4" fontId="6" fillId="0" borderId="0" xfId="0" applyNumberFormat="1" applyFont="1" applyAlignment="1" applyProtection="1">
      <alignment horizontal="center" vertical="center" wrapText="1"/>
    </xf>
    <xf numFmtId="49" fontId="6" fillId="0" borderId="0" xfId="0" applyNumberFormat="1" applyFont="1" applyAlignment="1" applyProtection="1">
      <alignment horizontal="center" wrapText="1"/>
    </xf>
    <xf numFmtId="49" fontId="6" fillId="0" borderId="0" xfId="0" applyNumberFormat="1" applyFont="1" applyAlignment="1" applyProtection="1">
      <alignment horizontal="left" vertical="top"/>
    </xf>
    <xf numFmtId="49" fontId="6" fillId="0" borderId="0" xfId="0" applyNumberFormat="1" applyFont="1" applyAlignment="1" applyProtection="1">
      <alignment vertical="top"/>
    </xf>
    <xf numFmtId="0" fontId="4" fillId="0" borderId="0" xfId="0" applyFont="1" applyAlignment="1" applyProtection="1">
      <alignment wrapText="1"/>
    </xf>
    <xf numFmtId="49" fontId="3" fillId="0" borderId="0" xfId="0" applyNumberFormat="1" applyFont="1" applyAlignment="1" applyProtection="1">
      <alignment horizontal="center" vertical="top" wrapText="1"/>
    </xf>
    <xf numFmtId="0" fontId="3" fillId="0" borderId="0" xfId="0" applyFont="1" applyAlignment="1" applyProtection="1">
      <alignment vertical="top" wrapText="1"/>
    </xf>
    <xf numFmtId="49" fontId="0" fillId="0" borderId="0" xfId="0" applyNumberFormat="1" applyAlignment="1" applyProtection="1">
      <alignment horizontal="center" vertical="top"/>
    </xf>
    <xf numFmtId="49" fontId="0" fillId="0" borderId="0" xfId="0" applyNumberFormat="1" applyAlignment="1" applyProtection="1">
      <alignment horizontal="left" vertical="top" wrapText="1"/>
    </xf>
    <xf numFmtId="49" fontId="0" fillId="0" borderId="0" xfId="0" applyNumberFormat="1" applyAlignment="1" applyProtection="1">
      <alignment horizontal="left" vertical="top"/>
    </xf>
    <xf numFmtId="49" fontId="0" fillId="0" borderId="0" xfId="0" applyNumberFormat="1" applyAlignment="1" applyProtection="1">
      <alignment horizontal="center"/>
    </xf>
    <xf numFmtId="49" fontId="0" fillId="0" borderId="0" xfId="0" applyNumberFormat="1" applyAlignment="1" applyProtection="1">
      <alignment vertical="top"/>
    </xf>
    <xf numFmtId="49" fontId="0" fillId="0" borderId="0" xfId="0" applyNumberFormat="1" applyAlignment="1" applyProtection="1">
      <alignment vertical="top" wrapText="1"/>
    </xf>
    <xf numFmtId="49" fontId="0" fillId="0" borderId="0" xfId="0" applyNumberFormat="1" applyAlignment="1" applyProtection="1">
      <alignment horizontal="justify" vertical="top" wrapText="1"/>
    </xf>
    <xf numFmtId="49" fontId="6" fillId="0" borderId="0" xfId="0" applyNumberFormat="1" applyFont="1" applyAlignment="1" applyProtection="1">
      <alignment horizontal="center" vertical="top" wrapText="1"/>
    </xf>
    <xf numFmtId="0" fontId="6" fillId="0" borderId="0" xfId="0" applyFont="1" applyAlignment="1" applyProtection="1">
      <alignment horizontal="center" wrapText="1"/>
    </xf>
    <xf numFmtId="0" fontId="0" fillId="0" borderId="0" xfId="0" applyAlignment="1" applyProtection="1">
      <alignment horizontal="center"/>
    </xf>
    <xf numFmtId="49" fontId="0" fillId="0" borderId="0" xfId="0" quotePrefix="1" applyNumberFormat="1" applyAlignment="1" applyProtection="1">
      <alignment horizontal="center" vertical="top"/>
    </xf>
    <xf numFmtId="0" fontId="9" fillId="0" borderId="0" xfId="0" applyFont="1" applyAlignment="1" applyProtection="1">
      <alignment wrapText="1"/>
    </xf>
    <xf numFmtId="4" fontId="9" fillId="0" borderId="0" xfId="0" applyNumberFormat="1" applyFont="1" applyAlignment="1" applyProtection="1">
      <alignment horizontal="right" wrapText="1" indent="1"/>
    </xf>
    <xf numFmtId="49" fontId="0" fillId="0" borderId="0" xfId="0" applyNumberFormat="1" applyAlignment="1" applyProtection="1">
      <alignment horizontal="center" vertical="top" wrapText="1"/>
    </xf>
    <xf numFmtId="0" fontId="0" fillId="0" borderId="0" xfId="0" applyAlignment="1" applyProtection="1">
      <alignment vertical="top" wrapText="1"/>
    </xf>
    <xf numFmtId="49" fontId="0" fillId="0" borderId="0" xfId="0" applyNumberFormat="1" applyAlignment="1" applyProtection="1">
      <alignment wrapText="1"/>
    </xf>
    <xf numFmtId="49" fontId="4" fillId="2" borderId="0" xfId="0" applyNumberFormat="1" applyFont="1" applyFill="1" applyAlignment="1" applyProtection="1">
      <alignment vertical="top" wrapText="1"/>
    </xf>
    <xf numFmtId="4" fontId="104" fillId="3" borderId="28" xfId="0" applyNumberFormat="1" applyFont="1" applyFill="1" applyBorder="1" applyAlignment="1" applyProtection="1">
      <alignment vertical="center" wrapText="1"/>
    </xf>
    <xf numFmtId="49" fontId="38" fillId="98" borderId="29" xfId="4" applyNumberFormat="1" applyFont="1" applyFill="1" applyBorder="1" applyAlignment="1" applyProtection="1">
      <alignment horizontal="center" vertical="top" wrapText="1"/>
    </xf>
    <xf numFmtId="0" fontId="103" fillId="98" borderId="31" xfId="0" applyFont="1" applyFill="1" applyBorder="1" applyAlignment="1" applyProtection="1">
      <alignment horizontal="left" vertical="top" wrapText="1"/>
    </xf>
    <xf numFmtId="0" fontId="108" fillId="0" borderId="0" xfId="0" applyFont="1" applyAlignment="1" applyProtection="1">
      <alignment wrapText="1"/>
    </xf>
    <xf numFmtId="0" fontId="104" fillId="3" borderId="51" xfId="0" applyFont="1" applyFill="1" applyBorder="1" applyAlignment="1" applyProtection="1">
      <alignment vertical="center" wrapText="1"/>
    </xf>
    <xf numFmtId="0" fontId="103" fillId="3" borderId="34" xfId="0" applyFont="1" applyFill="1" applyBorder="1" applyAlignment="1" applyProtection="1">
      <alignment vertical="center" wrapText="1"/>
    </xf>
    <xf numFmtId="4" fontId="100" fillId="3" borderId="28" xfId="0" applyNumberFormat="1" applyFont="1" applyFill="1" applyBorder="1" applyAlignment="1" applyProtection="1">
      <alignment vertical="center" wrapText="1"/>
    </xf>
    <xf numFmtId="0" fontId="103" fillId="3" borderId="51" xfId="0" applyFont="1" applyFill="1" applyBorder="1" applyAlignment="1" applyProtection="1">
      <alignment vertical="center" wrapText="1"/>
    </xf>
    <xf numFmtId="0" fontId="12" fillId="3" borderId="25" xfId="379" applyFont="1" applyFill="1" applyBorder="1" applyAlignment="1" applyProtection="1">
      <alignment horizontal="center" vertical="center" wrapText="1"/>
    </xf>
    <xf numFmtId="49" fontId="12" fillId="3" borderId="26" xfId="379" applyNumberFormat="1" applyFont="1" applyFill="1" applyBorder="1" applyAlignment="1" applyProtection="1">
      <alignment horizontal="center" vertical="center"/>
    </xf>
    <xf numFmtId="49" fontId="12" fillId="3" borderId="26" xfId="379" applyNumberFormat="1" applyFont="1" applyFill="1" applyBorder="1" applyAlignment="1" applyProtection="1">
      <alignment horizontal="center" vertical="center" wrapText="1"/>
    </xf>
    <xf numFmtId="0" fontId="12" fillId="3" borderId="26" xfId="379" applyFont="1" applyFill="1" applyBorder="1" applyAlignment="1" applyProtection="1">
      <alignment horizontal="center" vertical="center" wrapText="1"/>
    </xf>
    <xf numFmtId="4" fontId="12" fillId="3" borderId="26" xfId="379" applyNumberFormat="1" applyFont="1" applyFill="1" applyBorder="1" applyAlignment="1" applyProtection="1">
      <alignment horizontal="center" vertical="center" wrapText="1"/>
    </xf>
    <xf numFmtId="4" fontId="12" fillId="3" borderId="27" xfId="379" applyNumberFormat="1" applyFont="1" applyFill="1" applyBorder="1" applyAlignment="1" applyProtection="1">
      <alignment horizontal="center" vertical="center" wrapText="1"/>
    </xf>
    <xf numFmtId="0" fontId="93" fillId="98" borderId="42" xfId="0" applyFont="1" applyFill="1" applyBorder="1" applyAlignment="1" applyProtection="1">
      <alignment horizontal="center" vertical="center"/>
    </xf>
    <xf numFmtId="0" fontId="3" fillId="98" borderId="42" xfId="0" applyFont="1" applyFill="1" applyBorder="1" applyAlignment="1" applyProtection="1">
      <alignment horizontal="left" vertical="center"/>
    </xf>
    <xf numFmtId="49" fontId="3" fillId="98" borderId="42" xfId="379" applyNumberFormat="1" applyFont="1" applyFill="1" applyBorder="1" applyAlignment="1" applyProtection="1">
      <alignment horizontal="center" vertical="center"/>
    </xf>
    <xf numFmtId="0" fontId="101" fillId="98" borderId="31" xfId="0" applyFont="1" applyFill="1" applyBorder="1" applyAlignment="1" applyProtection="1">
      <alignment horizontal="left" vertical="center" wrapText="1"/>
    </xf>
    <xf numFmtId="49" fontId="94" fillId="98" borderId="42" xfId="379" applyNumberFormat="1" applyFont="1" applyFill="1" applyBorder="1" applyAlignment="1" applyProtection="1">
      <alignment horizontal="center" vertical="center"/>
    </xf>
    <xf numFmtId="0" fontId="11" fillId="98" borderId="31" xfId="0" applyFont="1" applyFill="1" applyBorder="1" applyAlignment="1" applyProtection="1">
      <alignment horizontal="center" vertical="center" wrapText="1"/>
    </xf>
    <xf numFmtId="0" fontId="11" fillId="98" borderId="31" xfId="0" applyFont="1" applyFill="1" applyBorder="1" applyAlignment="1" applyProtection="1">
      <alignment horizontal="center" vertical="center"/>
    </xf>
    <xf numFmtId="4" fontId="11" fillId="98" borderId="43" xfId="379" applyNumberFormat="1" applyFont="1" applyFill="1" applyBorder="1" applyAlignment="1" applyProtection="1">
      <alignment horizontal="right" vertical="center" wrapText="1"/>
    </xf>
    <xf numFmtId="49" fontId="94" fillId="98" borderId="42" xfId="4" applyNumberFormat="1" applyFont="1" applyFill="1" applyBorder="1" applyAlignment="1" applyProtection="1">
      <alignment horizontal="left" vertical="top" wrapText="1"/>
    </xf>
    <xf numFmtId="0" fontId="101" fillId="3" borderId="34" xfId="0" applyFont="1" applyFill="1" applyBorder="1" applyAlignment="1" applyProtection="1">
      <alignment vertical="center" wrapText="1"/>
    </xf>
    <xf numFmtId="4" fontId="101" fillId="3" borderId="28" xfId="0" applyNumberFormat="1" applyFont="1" applyFill="1" applyBorder="1" applyAlignment="1" applyProtection="1">
      <alignment vertical="center" wrapText="1"/>
    </xf>
    <xf numFmtId="49" fontId="6" fillId="98" borderId="1" xfId="0" applyNumberFormat="1" applyFont="1" applyFill="1" applyBorder="1" applyAlignment="1" applyProtection="1">
      <alignment horizontal="center" wrapText="1"/>
    </xf>
    <xf numFmtId="49" fontId="95" fillId="98" borderId="44" xfId="0" applyNumberFormat="1" applyFont="1" applyFill="1" applyBorder="1" applyAlignment="1" applyProtection="1">
      <alignment horizontal="left" vertical="top" wrapText="1"/>
    </xf>
    <xf numFmtId="0" fontId="95" fillId="98" borderId="37" xfId="0" applyFont="1" applyFill="1" applyBorder="1" applyAlignment="1" applyProtection="1">
      <alignment horizontal="left" vertical="top" wrapText="1"/>
    </xf>
    <xf numFmtId="49" fontId="6" fillId="98" borderId="37" xfId="0" applyNumberFormat="1" applyFont="1" applyFill="1" applyBorder="1" applyAlignment="1" applyProtection="1">
      <alignment horizontal="center" wrapText="1"/>
    </xf>
    <xf numFmtId="4" fontId="6" fillId="98" borderId="45" xfId="380" applyNumberFormat="1" applyFont="1" applyFill="1" applyBorder="1" applyAlignment="1" applyProtection="1">
      <alignment horizontal="right"/>
    </xf>
    <xf numFmtId="4" fontId="3" fillId="3" borderId="28" xfId="0" applyNumberFormat="1" applyFont="1" applyFill="1" applyBorder="1" applyAlignment="1" applyProtection="1">
      <alignment vertical="center" wrapText="1"/>
    </xf>
    <xf numFmtId="0" fontId="110" fillId="0" borderId="0" xfId="0" applyFont="1" applyAlignment="1" applyProtection="1">
      <alignment wrapText="1"/>
    </xf>
    <xf numFmtId="0" fontId="94" fillId="0" borderId="0" xfId="4" applyFont="1" applyAlignment="1" applyProtection="1">
      <alignment vertical="top" wrapText="1"/>
    </xf>
    <xf numFmtId="0" fontId="38" fillId="0" borderId="0" xfId="4" applyFont="1" applyAlignment="1" applyProtection="1">
      <alignment vertical="top" wrapText="1"/>
    </xf>
    <xf numFmtId="0" fontId="108" fillId="98" borderId="31" xfId="380" applyNumberFormat="1" applyFont="1" applyFill="1" applyBorder="1" applyAlignment="1" applyProtection="1">
      <alignment horizontal="center"/>
    </xf>
    <xf numFmtId="4" fontId="113" fillId="98" borderId="31" xfId="379" applyNumberFormat="1" applyFont="1" applyFill="1" applyBorder="1" applyAlignment="1" applyProtection="1">
      <alignment horizontal="center" vertical="center" wrapText="1"/>
    </xf>
    <xf numFmtId="4" fontId="113" fillId="98" borderId="43" xfId="379" applyNumberFormat="1" applyFont="1" applyFill="1" applyBorder="1" applyAlignment="1" applyProtection="1">
      <alignment horizontal="center" vertical="center" wrapText="1"/>
    </xf>
    <xf numFmtId="3" fontId="0" fillId="0" borderId="0" xfId="0" applyNumberFormat="1" applyAlignment="1" applyProtection="1">
      <alignment horizontal="center" wrapText="1"/>
    </xf>
    <xf numFmtId="49" fontId="0" fillId="0" borderId="52" xfId="0" applyNumberFormat="1" applyBorder="1" applyAlignment="1" applyProtection="1">
      <alignment horizontal="center" wrapText="1"/>
    </xf>
    <xf numFmtId="0" fontId="0" fillId="0" borderId="52" xfId="0" applyBorder="1" applyAlignment="1" applyProtection="1">
      <alignment wrapText="1"/>
    </xf>
    <xf numFmtId="0" fontId="0" fillId="0" borderId="52" xfId="0" applyBorder="1" applyAlignment="1" applyProtection="1">
      <alignment horizontal="center" wrapText="1"/>
    </xf>
    <xf numFmtId="3" fontId="0" fillId="0" borderId="52" xfId="0" applyNumberFormat="1" applyBorder="1" applyAlignment="1" applyProtection="1">
      <alignment horizontal="center" wrapText="1"/>
    </xf>
    <xf numFmtId="4" fontId="0" fillId="0" borderId="52" xfId="0" applyNumberFormat="1" applyBorder="1" applyAlignment="1" applyProtection="1">
      <alignment horizontal="right" wrapText="1" indent="1"/>
    </xf>
    <xf numFmtId="0" fontId="6" fillId="0" borderId="0" xfId="1" applyAlignment="1" applyProtection="1">
      <alignment wrapText="1"/>
    </xf>
    <xf numFmtId="0" fontId="11" fillId="0" borderId="0" xfId="0" applyFont="1" applyAlignment="1" applyProtection="1">
      <alignment horizontal="center" vertical="center" wrapText="1"/>
    </xf>
    <xf numFmtId="49" fontId="113" fillId="98" borderId="31" xfId="379" applyNumberFormat="1" applyFont="1" applyFill="1" applyBorder="1" applyAlignment="1" applyProtection="1">
      <alignment horizontal="center" vertical="center" wrapText="1"/>
    </xf>
    <xf numFmtId="0" fontId="113" fillId="98" borderId="31" xfId="379" applyFont="1" applyFill="1" applyBorder="1" applyAlignment="1" applyProtection="1">
      <alignment horizontal="center" vertical="center" wrapText="1"/>
    </xf>
    <xf numFmtId="0" fontId="108" fillId="0" borderId="0" xfId="0" applyFont="1" applyAlignment="1">
      <alignment wrapText="1"/>
    </xf>
    <xf numFmtId="168" fontId="119" fillId="0" borderId="0" xfId="0" applyNumberFormat="1" applyFont="1" applyAlignment="1" applyProtection="1">
      <alignment horizontal="right" wrapText="1" indent="1"/>
    </xf>
    <xf numFmtId="0" fontId="119" fillId="0" borderId="0" xfId="0" applyFont="1" applyAlignment="1">
      <alignment wrapText="1"/>
    </xf>
    <xf numFmtId="0" fontId="116" fillId="0" borderId="0" xfId="0" applyFont="1" applyFill="1" applyBorder="1" applyAlignment="1">
      <alignment vertical="top" wrapText="1"/>
    </xf>
    <xf numFmtId="0" fontId="108" fillId="0" borderId="0" xfId="0" applyFont="1" applyBorder="1" applyAlignment="1">
      <alignment wrapText="1"/>
    </xf>
    <xf numFmtId="0" fontId="120" fillId="0" borderId="0" xfId="0" applyFont="1" applyAlignment="1">
      <alignment wrapText="1"/>
    </xf>
    <xf numFmtId="0" fontId="109" fillId="0" borderId="0" xfId="0" applyFont="1" applyFill="1" applyBorder="1" applyAlignment="1">
      <alignment vertical="top" wrapText="1"/>
    </xf>
    <xf numFmtId="0" fontId="109" fillId="98" borderId="31" xfId="0" applyFont="1" applyFill="1" applyBorder="1" applyAlignment="1" applyProtection="1">
      <alignment horizontal="left" vertical="top" wrapText="1"/>
    </xf>
    <xf numFmtId="4" fontId="108" fillId="0" borderId="31" xfId="0" applyNumberFormat="1" applyFont="1" applyBorder="1" applyAlignment="1" applyProtection="1">
      <alignment horizontal="right"/>
      <protection locked="0"/>
    </xf>
    <xf numFmtId="4" fontId="108" fillId="98" borderId="43" xfId="380" applyNumberFormat="1" applyFont="1" applyFill="1" applyBorder="1" applyAlignment="1" applyProtection="1">
      <alignment horizontal="right"/>
    </xf>
    <xf numFmtId="0" fontId="125" fillId="0" borderId="0" xfId="0" applyFont="1" applyAlignment="1" applyProtection="1">
      <alignment wrapText="1"/>
    </xf>
    <xf numFmtId="0" fontId="126" fillId="0" borderId="0" xfId="0" applyFont="1" applyAlignment="1" applyProtection="1">
      <alignment wrapText="1"/>
    </xf>
    <xf numFmtId="0" fontId="19" fillId="98" borderId="42" xfId="0" applyFont="1" applyFill="1" applyBorder="1" applyAlignment="1" applyProtection="1">
      <alignment horizontal="center" vertical="top"/>
    </xf>
    <xf numFmtId="0" fontId="19" fillId="0" borderId="0" xfId="0" applyFont="1" applyAlignment="1" applyProtection="1">
      <alignment wrapText="1"/>
    </xf>
    <xf numFmtId="0" fontId="123" fillId="98" borderId="46" xfId="0" applyFont="1" applyFill="1" applyBorder="1" applyAlignment="1" applyProtection="1">
      <alignment horizontal="center" vertical="center"/>
    </xf>
    <xf numFmtId="49" fontId="123" fillId="98" borderId="39" xfId="379" applyNumberFormat="1" applyFont="1" applyFill="1" applyBorder="1" applyAlignment="1" applyProtection="1">
      <alignment horizontal="left" vertical="center" wrapText="1"/>
    </xf>
    <xf numFmtId="49" fontId="124" fillId="98" borderId="39" xfId="379" applyNumberFormat="1" applyFont="1" applyFill="1" applyBorder="1" applyAlignment="1" applyProtection="1">
      <alignment horizontal="center" vertical="center" wrapText="1"/>
    </xf>
    <xf numFmtId="0" fontId="124" fillId="98" borderId="39" xfId="379" applyFont="1" applyFill="1" applyBorder="1" applyAlignment="1" applyProtection="1">
      <alignment horizontal="center" vertical="center" wrapText="1"/>
    </xf>
    <xf numFmtId="4" fontId="124" fillId="98" borderId="39" xfId="379" applyNumberFormat="1" applyFont="1" applyFill="1" applyBorder="1" applyAlignment="1" applyProtection="1">
      <alignment horizontal="center" vertical="center" wrapText="1"/>
    </xf>
    <xf numFmtId="0" fontId="119" fillId="0" borderId="0" xfId="0" applyFont="1" applyAlignment="1" applyProtection="1">
      <alignment wrapText="1"/>
    </xf>
    <xf numFmtId="0" fontId="122" fillId="0" borderId="0" xfId="0" applyFont="1" applyAlignment="1" applyProtection="1">
      <alignment wrapText="1"/>
    </xf>
    <xf numFmtId="0" fontId="121" fillId="0" borderId="0" xfId="0" applyFont="1" applyAlignment="1" applyProtection="1">
      <alignment wrapText="1"/>
    </xf>
    <xf numFmtId="0" fontId="123" fillId="0" borderId="0" xfId="0" applyFont="1" applyAlignment="1" applyProtection="1">
      <alignment wrapText="1"/>
    </xf>
    <xf numFmtId="0" fontId="124" fillId="0" borderId="0" xfId="0" applyFont="1" applyAlignment="1" applyProtection="1">
      <alignment wrapText="1"/>
    </xf>
    <xf numFmtId="49" fontId="127" fillId="98" borderId="44" xfId="379" applyNumberFormat="1" applyFont="1" applyFill="1" applyBorder="1" applyAlignment="1" applyProtection="1">
      <alignment horizontal="center" vertical="center"/>
    </xf>
    <xf numFmtId="0" fontId="127" fillId="98" borderId="37" xfId="0" applyFont="1" applyFill="1" applyBorder="1" applyAlignment="1" applyProtection="1">
      <alignment horizontal="left" vertical="top" wrapText="1"/>
    </xf>
    <xf numFmtId="49" fontId="19" fillId="98" borderId="37" xfId="0" applyNumberFormat="1" applyFont="1" applyFill="1" applyBorder="1" applyAlignment="1" applyProtection="1">
      <alignment horizontal="center" wrapText="1"/>
    </xf>
    <xf numFmtId="0" fontId="19" fillId="98" borderId="37" xfId="380" applyNumberFormat="1" applyFont="1" applyFill="1" applyBorder="1" applyAlignment="1" applyProtection="1">
      <alignment horizontal="center"/>
    </xf>
    <xf numFmtId="4" fontId="19" fillId="0" borderId="37" xfId="0" applyNumberFormat="1" applyFont="1" applyBorder="1" applyAlignment="1" applyProtection="1">
      <alignment horizontal="right"/>
      <protection locked="0"/>
    </xf>
    <xf numFmtId="4" fontId="19" fillId="98" borderId="45" xfId="380" applyNumberFormat="1" applyFont="1" applyFill="1" applyBorder="1" applyAlignment="1" applyProtection="1">
      <alignment horizontal="right"/>
    </xf>
    <xf numFmtId="0" fontId="130" fillId="3" borderId="34" xfId="0" applyFont="1" applyFill="1" applyBorder="1" applyAlignment="1" applyProtection="1">
      <alignment vertical="center" wrapText="1"/>
    </xf>
    <xf numFmtId="4" fontId="131" fillId="3" borderId="35" xfId="0" applyNumberFormat="1" applyFont="1" applyFill="1" applyBorder="1" applyAlignment="1" applyProtection="1">
      <alignment vertical="center" wrapText="1"/>
    </xf>
    <xf numFmtId="0" fontId="116" fillId="0" borderId="0" xfId="4" applyFont="1" applyFill="1" applyBorder="1" applyAlignment="1">
      <alignment vertical="top" wrapText="1"/>
    </xf>
    <xf numFmtId="49" fontId="38" fillId="98" borderId="44" xfId="379" applyNumberFormat="1" applyFont="1" applyFill="1" applyBorder="1" applyAlignment="1" applyProtection="1">
      <alignment horizontal="center" vertical="center"/>
    </xf>
    <xf numFmtId="49" fontId="132" fillId="98" borderId="31" xfId="0" applyNumberFormat="1" applyFont="1" applyFill="1" applyBorder="1" applyAlignment="1" applyProtection="1">
      <alignment horizontal="center" wrapText="1"/>
    </xf>
    <xf numFmtId="0" fontId="95" fillId="0" borderId="0" xfId="4" applyFont="1" applyFill="1" applyBorder="1" applyAlignment="1">
      <alignment vertical="top" wrapText="1"/>
    </xf>
    <xf numFmtId="0" fontId="128" fillId="0" borderId="0" xfId="0" applyFont="1" applyAlignment="1" applyProtection="1">
      <alignment wrapText="1"/>
    </xf>
    <xf numFmtId="168" fontId="110" fillId="0" borderId="0" xfId="0" applyNumberFormat="1" applyFont="1" applyAlignment="1" applyProtection="1">
      <alignment horizontal="right" wrapText="1" indent="1"/>
    </xf>
    <xf numFmtId="0" fontId="110" fillId="0" borderId="0" xfId="4" applyFont="1" applyAlignment="1" applyProtection="1">
      <alignment wrapText="1"/>
    </xf>
    <xf numFmtId="49" fontId="108" fillId="98" borderId="31" xfId="0" applyNumberFormat="1" applyFont="1" applyFill="1" applyBorder="1" applyAlignment="1" applyProtection="1">
      <alignment horizontal="left" vertical="top" wrapText="1"/>
    </xf>
    <xf numFmtId="0" fontId="110" fillId="98" borderId="42" xfId="0" applyFont="1" applyFill="1" applyBorder="1" applyAlignment="1" applyProtection="1">
      <alignment horizontal="center" vertical="center" wrapText="1"/>
    </xf>
    <xf numFmtId="49" fontId="110" fillId="98" borderId="31" xfId="0" applyNumberFormat="1" applyFont="1" applyFill="1" applyBorder="1" applyAlignment="1" applyProtection="1">
      <alignment horizontal="left" vertical="top" wrapText="1"/>
    </xf>
    <xf numFmtId="49" fontId="112" fillId="98" borderId="42" xfId="379" applyNumberFormat="1" applyFont="1" applyFill="1" applyBorder="1" applyAlignment="1" applyProtection="1">
      <alignment horizontal="center" vertical="center"/>
    </xf>
    <xf numFmtId="0" fontId="100" fillId="98" borderId="42" xfId="0" applyFont="1" applyFill="1" applyBorder="1" applyAlignment="1" applyProtection="1">
      <alignment horizontal="center" vertical="center" wrapText="1"/>
    </xf>
    <xf numFmtId="49" fontId="100" fillId="98" borderId="31" xfId="0" applyNumberFormat="1" applyFont="1" applyFill="1" applyBorder="1" applyAlignment="1" applyProtection="1">
      <alignment horizontal="left" vertical="top" wrapText="1"/>
    </xf>
    <xf numFmtId="4" fontId="6" fillId="0" borderId="31" xfId="0" applyNumberFormat="1" applyFont="1" applyBorder="1" applyAlignment="1" applyProtection="1">
      <alignment horizontal="right"/>
      <protection locked="0"/>
    </xf>
    <xf numFmtId="0" fontId="93" fillId="98" borderId="42" xfId="379" applyFont="1" applyFill="1" applyBorder="1" applyAlignment="1" applyProtection="1">
      <alignment horizontal="center" vertical="center" wrapText="1"/>
    </xf>
    <xf numFmtId="0" fontId="7" fillId="98" borderId="42" xfId="0" applyFont="1" applyFill="1" applyBorder="1" applyAlignment="1" applyProtection="1">
      <alignment horizontal="center" vertical="center"/>
    </xf>
    <xf numFmtId="0" fontId="7" fillId="98" borderId="31" xfId="0" applyFont="1" applyFill="1" applyBorder="1" applyAlignment="1" applyProtection="1">
      <alignment horizontal="center" vertical="center"/>
    </xf>
    <xf numFmtId="0" fontId="38" fillId="98" borderId="42" xfId="0" applyFont="1" applyFill="1" applyBorder="1" applyAlignment="1" applyProtection="1">
      <alignment horizontal="center" vertical="top" wrapText="1"/>
    </xf>
    <xf numFmtId="0" fontId="2" fillId="98" borderId="31" xfId="0" applyFont="1" applyFill="1" applyBorder="1" applyAlignment="1" applyProtection="1">
      <alignment horizontal="left" vertical="top" wrapText="1"/>
    </xf>
    <xf numFmtId="49" fontId="38" fillId="98" borderId="31" xfId="0" applyNumberFormat="1" applyFont="1" applyFill="1" applyBorder="1" applyAlignment="1" applyProtection="1">
      <alignment horizontal="left" vertical="center" wrapText="1"/>
    </xf>
    <xf numFmtId="0" fontId="134" fillId="98" borderId="4" xfId="0" applyFont="1" applyFill="1" applyBorder="1" applyAlignment="1" applyProtection="1">
      <alignment horizontal="center" vertical="center"/>
    </xf>
    <xf numFmtId="0" fontId="131" fillId="98" borderId="1" xfId="379" applyFont="1" applyFill="1" applyBorder="1" applyAlignment="1" applyProtection="1">
      <alignment horizontal="left" vertical="center" wrapText="1"/>
    </xf>
    <xf numFmtId="49" fontId="134" fillId="98" borderId="1" xfId="379" applyNumberFormat="1" applyFont="1" applyFill="1" applyBorder="1" applyAlignment="1" applyProtection="1">
      <alignment horizontal="center" vertical="center" wrapText="1"/>
    </xf>
    <xf numFmtId="0" fontId="134" fillId="98" borderId="1" xfId="379" applyFont="1" applyFill="1" applyBorder="1" applyAlignment="1" applyProtection="1">
      <alignment horizontal="center" vertical="center" wrapText="1"/>
    </xf>
    <xf numFmtId="4" fontId="134" fillId="98" borderId="1" xfId="379" applyNumberFormat="1" applyFont="1" applyFill="1" applyBorder="1" applyAlignment="1" applyProtection="1">
      <alignment horizontal="center" vertical="center" wrapText="1"/>
    </xf>
    <xf numFmtId="4" fontId="134" fillId="98" borderId="3" xfId="379" applyNumberFormat="1" applyFont="1" applyFill="1" applyBorder="1" applyAlignment="1" applyProtection="1">
      <alignment horizontal="center" vertical="center" wrapText="1"/>
    </xf>
    <xf numFmtId="0" fontId="127" fillId="98" borderId="42" xfId="0" applyFont="1" applyFill="1" applyBorder="1" applyAlignment="1" applyProtection="1">
      <alignment horizontal="center" vertical="center"/>
    </xf>
    <xf numFmtId="0" fontId="127" fillId="98" borderId="31" xfId="0" applyFont="1" applyFill="1" applyBorder="1" applyAlignment="1" applyProtection="1">
      <alignment horizontal="left" vertical="center" wrapText="1"/>
    </xf>
    <xf numFmtId="0" fontId="127" fillId="98" borderId="31" xfId="0" applyFont="1" applyFill="1" applyBorder="1" applyAlignment="1" applyProtection="1">
      <alignment horizontal="center" wrapText="1"/>
    </xf>
    <xf numFmtId="190" fontId="127" fillId="98" borderId="31" xfId="0" applyNumberFormat="1" applyFont="1" applyFill="1" applyBorder="1" applyAlignment="1" applyProtection="1">
      <alignment horizontal="right" wrapText="1" indent="1"/>
    </xf>
    <xf numFmtId="190" fontId="127" fillId="98" borderId="43" xfId="0" applyNumberFormat="1" applyFont="1" applyFill="1" applyBorder="1" applyAlignment="1" applyProtection="1">
      <alignment horizontal="right" wrapText="1" indent="1"/>
    </xf>
    <xf numFmtId="0" fontId="130" fillId="98" borderId="31" xfId="0" applyFont="1" applyFill="1" applyBorder="1" applyAlignment="1" applyProtection="1">
      <alignment horizontal="left" vertical="center" wrapText="1"/>
    </xf>
    <xf numFmtId="0" fontId="130" fillId="98" borderId="31" xfId="0" applyFont="1" applyFill="1" applyBorder="1" applyAlignment="1" applyProtection="1">
      <alignment horizontal="right" vertical="center" wrapText="1" indent="2"/>
    </xf>
    <xf numFmtId="190" fontId="130" fillId="98" borderId="31" xfId="0" applyNumberFormat="1" applyFont="1" applyFill="1" applyBorder="1" applyAlignment="1" applyProtection="1">
      <alignment horizontal="right" vertical="center" wrapText="1" indent="2"/>
    </xf>
    <xf numFmtId="190" fontId="130" fillId="98" borderId="43" xfId="0" applyNumberFormat="1" applyFont="1" applyFill="1" applyBorder="1" applyAlignment="1" applyProtection="1">
      <alignment horizontal="right" vertical="center" wrapText="1" indent="2"/>
    </xf>
    <xf numFmtId="0" fontId="131" fillId="98" borderId="40" xfId="0" applyFont="1" applyFill="1" applyBorder="1" applyAlignment="1" applyProtection="1">
      <alignment horizontal="center" vertical="center"/>
    </xf>
    <xf numFmtId="0" fontId="129" fillId="98" borderId="31" xfId="0" applyFont="1" applyFill="1" applyBorder="1" applyAlignment="1" applyProtection="1">
      <alignment horizontal="left" vertical="center" wrapText="1"/>
    </xf>
    <xf numFmtId="49" fontId="127" fillId="98" borderId="42" xfId="0" applyNumberFormat="1" applyFont="1" applyFill="1" applyBorder="1" applyAlignment="1" applyProtection="1">
      <alignment horizontal="center" vertical="top" wrapText="1"/>
    </xf>
    <xf numFmtId="49" fontId="19" fillId="98" borderId="31" xfId="0" applyNumberFormat="1" applyFont="1" applyFill="1" applyBorder="1" applyAlignment="1" applyProtection="1">
      <alignment horizontal="center" wrapText="1"/>
    </xf>
    <xf numFmtId="0" fontId="19" fillId="98" borderId="31" xfId="380" applyNumberFormat="1" applyFont="1" applyFill="1" applyBorder="1" applyAlignment="1" applyProtection="1">
      <alignment horizontal="center"/>
    </xf>
    <xf numFmtId="4" fontId="19" fillId="0" borderId="31" xfId="0" applyNumberFormat="1" applyFont="1" applyBorder="1" applyAlignment="1" applyProtection="1">
      <alignment horizontal="right"/>
      <protection locked="0"/>
    </xf>
    <xf numFmtId="4" fontId="19" fillId="98" borderId="43" xfId="380" applyNumberFormat="1" applyFont="1" applyFill="1" applyBorder="1" applyAlignment="1" applyProtection="1">
      <alignment horizontal="right"/>
    </xf>
    <xf numFmtId="49" fontId="127" fillId="98" borderId="42" xfId="0" applyNumberFormat="1" applyFont="1" applyFill="1" applyBorder="1" applyAlignment="1">
      <alignment horizontal="center" vertical="top" wrapText="1"/>
    </xf>
    <xf numFmtId="0" fontId="127" fillId="98" borderId="31" xfId="0" applyFont="1" applyFill="1" applyBorder="1" applyAlignment="1">
      <alignment horizontal="left" vertical="center" wrapText="1"/>
    </xf>
    <xf numFmtId="0" fontId="19" fillId="98" borderId="31" xfId="0" applyFont="1" applyFill="1" applyBorder="1" applyAlignment="1">
      <alignment horizontal="center" wrapText="1"/>
    </xf>
    <xf numFmtId="0" fontId="19" fillId="98" borderId="31" xfId="384" applyNumberFormat="1" applyFont="1" applyFill="1" applyBorder="1" applyAlignment="1">
      <alignment horizontal="center"/>
    </xf>
    <xf numFmtId="0" fontId="19" fillId="98" borderId="31" xfId="0" applyFont="1" applyFill="1" applyBorder="1" applyAlignment="1" applyProtection="1">
      <alignment horizontal="center" wrapText="1"/>
    </xf>
    <xf numFmtId="0" fontId="127" fillId="98" borderId="55" xfId="0" applyFont="1" applyFill="1" applyBorder="1" applyAlignment="1">
      <alignment horizontal="left" vertical="center" wrapText="1"/>
    </xf>
    <xf numFmtId="0" fontId="19" fillId="98" borderId="32" xfId="384" applyNumberFormat="1" applyFont="1" applyFill="1" applyBorder="1" applyAlignment="1">
      <alignment horizontal="center"/>
    </xf>
    <xf numFmtId="0" fontId="127" fillId="98" borderId="33" xfId="0" applyFont="1" applyFill="1" applyBorder="1" applyAlignment="1">
      <alignment horizontal="left" vertical="center" wrapText="1"/>
    </xf>
    <xf numFmtId="0" fontId="19" fillId="98" borderId="33" xfId="0" applyFont="1" applyFill="1" applyBorder="1" applyAlignment="1">
      <alignment horizontal="center" wrapText="1"/>
    </xf>
    <xf numFmtId="0" fontId="19" fillId="98" borderId="33" xfId="384" applyNumberFormat="1" applyFont="1" applyFill="1" applyBorder="1" applyAlignment="1">
      <alignment horizontal="center"/>
    </xf>
    <xf numFmtId="4" fontId="19" fillId="0" borderId="33" xfId="0" applyNumberFormat="1" applyFont="1" applyBorder="1" applyAlignment="1" applyProtection="1">
      <alignment horizontal="right"/>
      <protection locked="0"/>
    </xf>
    <xf numFmtId="4" fontId="19" fillId="98" borderId="41" xfId="380" applyNumberFormat="1" applyFont="1" applyFill="1" applyBorder="1" applyAlignment="1" applyProtection="1">
      <alignment horizontal="right"/>
    </xf>
    <xf numFmtId="0" fontId="127" fillId="98" borderId="37" xfId="0" applyFont="1" applyFill="1" applyBorder="1" applyAlignment="1">
      <alignment horizontal="left" vertical="center" wrapText="1"/>
    </xf>
    <xf numFmtId="0" fontId="19" fillId="98" borderId="37" xfId="0" applyFont="1" applyFill="1" applyBorder="1" applyAlignment="1">
      <alignment horizontal="center" wrapText="1"/>
    </xf>
    <xf numFmtId="0" fontId="19" fillId="98" borderId="37" xfId="384" applyNumberFormat="1" applyFont="1" applyFill="1" applyBorder="1" applyAlignment="1">
      <alignment horizontal="center"/>
    </xf>
    <xf numFmtId="49" fontId="127" fillId="98" borderId="54" xfId="0" applyNumberFormat="1" applyFont="1" applyFill="1" applyBorder="1" applyAlignment="1">
      <alignment horizontal="center" vertical="top" wrapText="1"/>
    </xf>
    <xf numFmtId="0" fontId="130" fillId="98" borderId="31" xfId="0" applyFont="1" applyFill="1" applyBorder="1" applyAlignment="1">
      <alignment horizontal="left" vertical="center" wrapText="1"/>
    </xf>
    <xf numFmtId="0" fontId="129" fillId="3" borderId="34" xfId="0" applyFont="1" applyFill="1" applyBorder="1" applyAlignment="1" applyProtection="1">
      <alignment vertical="center" wrapText="1"/>
    </xf>
    <xf numFmtId="0" fontId="127" fillId="98" borderId="40" xfId="0" applyFont="1" applyFill="1" applyBorder="1" applyAlignment="1" applyProtection="1">
      <alignment horizontal="center" vertical="center"/>
    </xf>
    <xf numFmtId="0" fontId="130" fillId="98" borderId="33" xfId="4" applyFont="1" applyFill="1" applyBorder="1" applyAlignment="1" applyProtection="1">
      <alignment horizontal="left" vertical="center" wrapText="1"/>
    </xf>
    <xf numFmtId="0" fontId="135" fillId="98" borderId="33" xfId="0" applyFont="1" applyFill="1" applyBorder="1" applyAlignment="1" applyProtection="1">
      <alignment horizontal="center" vertical="center" wrapText="1"/>
    </xf>
    <xf numFmtId="0" fontId="135" fillId="98" borderId="33" xfId="0" applyFont="1" applyFill="1" applyBorder="1" applyAlignment="1" applyProtection="1">
      <alignment horizontal="center" vertical="center"/>
    </xf>
    <xf numFmtId="4" fontId="135" fillId="98" borderId="33" xfId="1" applyNumberFormat="1" applyFont="1" applyFill="1" applyBorder="1" applyAlignment="1" applyProtection="1">
      <alignment horizontal="right" vertical="center" wrapText="1"/>
    </xf>
    <xf numFmtId="4" fontId="135" fillId="98" borderId="41" xfId="379" applyNumberFormat="1" applyFont="1" applyFill="1" applyBorder="1" applyAlignment="1" applyProtection="1">
      <alignment horizontal="right" vertical="center" wrapText="1"/>
    </xf>
    <xf numFmtId="49" fontId="131" fillId="98" borderId="42" xfId="0" applyNumberFormat="1" applyFont="1" applyFill="1" applyBorder="1" applyAlignment="1" applyProtection="1">
      <alignment horizontal="center" vertical="center"/>
    </xf>
    <xf numFmtId="49" fontId="134" fillId="98" borderId="31" xfId="379" applyNumberFormat="1" applyFont="1" applyFill="1" applyBorder="1" applyAlignment="1" applyProtection="1">
      <alignment horizontal="center" vertical="center" wrapText="1"/>
    </xf>
    <xf numFmtId="0" fontId="134" fillId="98" borderId="31" xfId="379" applyFont="1" applyFill="1" applyBorder="1" applyAlignment="1" applyProtection="1">
      <alignment horizontal="center" vertical="center" wrapText="1"/>
    </xf>
    <xf numFmtId="4" fontId="134" fillId="98" borderId="31" xfId="379" applyNumberFormat="1" applyFont="1" applyFill="1" applyBorder="1" applyAlignment="1" applyProtection="1">
      <alignment horizontal="center" vertical="center" wrapText="1"/>
    </xf>
    <xf numFmtId="4" fontId="134" fillId="98" borderId="43" xfId="379" applyNumberFormat="1" applyFont="1" applyFill="1" applyBorder="1" applyAlignment="1" applyProtection="1">
      <alignment horizontal="center" vertical="center" wrapText="1"/>
    </xf>
    <xf numFmtId="0" fontId="130" fillId="98" borderId="46" xfId="0" applyFont="1" applyFill="1" applyBorder="1" applyAlignment="1" applyProtection="1">
      <alignment horizontal="center" vertical="center" wrapText="1"/>
    </xf>
    <xf numFmtId="0" fontId="19" fillId="98" borderId="39" xfId="0" applyFont="1" applyFill="1" applyBorder="1" applyAlignment="1" applyProtection="1">
      <alignment vertical="center" wrapText="1"/>
    </xf>
    <xf numFmtId="0" fontId="19" fillId="98" borderId="47" xfId="0" applyFont="1" applyFill="1" applyBorder="1" applyAlignment="1" applyProtection="1">
      <alignment vertical="center" wrapText="1"/>
    </xf>
    <xf numFmtId="0" fontId="127" fillId="98" borderId="33" xfId="0" applyFont="1" applyFill="1" applyBorder="1" applyAlignment="1" applyProtection="1">
      <alignment horizontal="left" vertical="center" wrapText="1"/>
    </xf>
    <xf numFmtId="49" fontId="19" fillId="98" borderId="1" xfId="0" applyNumberFormat="1" applyFont="1" applyFill="1" applyBorder="1" applyAlignment="1" applyProtection="1">
      <alignment horizontal="center" wrapText="1"/>
    </xf>
    <xf numFmtId="0" fontId="19" fillId="98" borderId="1" xfId="380" applyNumberFormat="1" applyFont="1" applyFill="1" applyBorder="1" applyAlignment="1" applyProtection="1">
      <alignment horizontal="center"/>
    </xf>
    <xf numFmtId="4" fontId="19" fillId="98" borderId="3" xfId="380" applyNumberFormat="1" applyFont="1" applyFill="1" applyBorder="1" applyAlignment="1" applyProtection="1">
      <alignment horizontal="right"/>
    </xf>
    <xf numFmtId="0" fontId="130" fillId="98" borderId="8" xfId="0" applyFont="1" applyFill="1" applyBorder="1" applyAlignment="1" applyProtection="1">
      <alignment horizontal="center" vertical="center" wrapText="1"/>
    </xf>
    <xf numFmtId="0" fontId="130" fillId="98" borderId="30" xfId="0" applyFont="1" applyFill="1" applyBorder="1" applyAlignment="1" applyProtection="1">
      <alignment horizontal="left" vertical="center" wrapText="1"/>
    </xf>
    <xf numFmtId="0" fontId="130" fillId="98" borderId="34" xfId="0" applyFont="1" applyFill="1" applyBorder="1" applyAlignment="1" applyProtection="1">
      <alignment vertical="center" wrapText="1"/>
    </xf>
    <xf numFmtId="4" fontId="131" fillId="98" borderId="35" xfId="0" applyNumberFormat="1" applyFont="1" applyFill="1" applyBorder="1" applyAlignment="1" applyProtection="1">
      <alignment vertical="center" wrapText="1"/>
    </xf>
    <xf numFmtId="0" fontId="131" fillId="3" borderId="34" xfId="0" applyFont="1" applyFill="1" applyBorder="1" applyAlignment="1" applyProtection="1">
      <alignment vertical="center" wrapText="1"/>
    </xf>
    <xf numFmtId="49" fontId="127" fillId="0" borderId="0" xfId="0" applyNumberFormat="1" applyFont="1" applyAlignment="1" applyProtection="1">
      <alignment horizontal="center" wrapText="1"/>
    </xf>
    <xf numFmtId="0" fontId="19" fillId="0" borderId="0" xfId="0" applyFont="1" applyAlignment="1" applyProtection="1">
      <alignment horizontal="center" wrapText="1"/>
    </xf>
    <xf numFmtId="4" fontId="19" fillId="0" borderId="0" xfId="0" applyNumberFormat="1" applyFont="1" applyAlignment="1" applyProtection="1">
      <alignment horizontal="center" wrapText="1"/>
    </xf>
    <xf numFmtId="4" fontId="19" fillId="0" borderId="0" xfId="0" applyNumberFormat="1" applyFont="1" applyAlignment="1" applyProtection="1">
      <alignment horizontal="center" vertical="center" wrapText="1"/>
    </xf>
    <xf numFmtId="4" fontId="19" fillId="0" borderId="0" xfId="0" applyNumberFormat="1" applyFont="1" applyAlignment="1" applyProtection="1">
      <alignment horizontal="right" wrapText="1" indent="1"/>
    </xf>
    <xf numFmtId="0" fontId="134" fillId="3" borderId="48" xfId="379" applyFont="1" applyFill="1" applyBorder="1" applyAlignment="1" applyProtection="1">
      <alignment horizontal="center" vertical="center" wrapText="1"/>
    </xf>
    <xf numFmtId="49" fontId="134" fillId="3" borderId="49" xfId="379" applyNumberFormat="1" applyFont="1" applyFill="1" applyBorder="1" applyAlignment="1" applyProtection="1">
      <alignment horizontal="center" vertical="center"/>
    </xf>
    <xf numFmtId="49" fontId="134" fillId="3" borderId="49" xfId="379" applyNumberFormat="1" applyFont="1" applyFill="1" applyBorder="1" applyAlignment="1" applyProtection="1">
      <alignment horizontal="center" vertical="center" wrapText="1"/>
    </xf>
    <xf numFmtId="0" fontId="134" fillId="3" borderId="49" xfId="379" applyFont="1" applyFill="1" applyBorder="1" applyAlignment="1" applyProtection="1">
      <alignment horizontal="center" vertical="center" wrapText="1"/>
    </xf>
    <xf numFmtId="4" fontId="134" fillId="3" borderId="49" xfId="379" applyNumberFormat="1" applyFont="1" applyFill="1" applyBorder="1" applyAlignment="1" applyProtection="1">
      <alignment horizontal="center" vertical="center" wrapText="1"/>
    </xf>
    <xf numFmtId="4" fontId="134" fillId="3" borderId="50" xfId="379" applyNumberFormat="1" applyFont="1" applyFill="1" applyBorder="1" applyAlignment="1" applyProtection="1">
      <alignment horizontal="center" vertical="center" wrapText="1"/>
    </xf>
    <xf numFmtId="0" fontId="134" fillId="98" borderId="40" xfId="0" applyFont="1" applyFill="1" applyBorder="1" applyAlignment="1" applyProtection="1">
      <alignment horizontal="center" vertical="center"/>
    </xf>
    <xf numFmtId="49" fontId="131" fillId="98" borderId="33" xfId="379" applyNumberFormat="1" applyFont="1" applyFill="1" applyBorder="1" applyAlignment="1" applyProtection="1">
      <alignment horizontal="left" vertical="center" wrapText="1"/>
    </xf>
    <xf numFmtId="49" fontId="134" fillId="98" borderId="33" xfId="379" applyNumberFormat="1" applyFont="1" applyFill="1" applyBorder="1" applyAlignment="1" applyProtection="1">
      <alignment horizontal="center" vertical="center" wrapText="1"/>
    </xf>
    <xf numFmtId="0" fontId="134" fillId="98" borderId="33" xfId="379" applyFont="1" applyFill="1" applyBorder="1" applyAlignment="1" applyProtection="1">
      <alignment horizontal="center" vertical="center" wrapText="1"/>
    </xf>
    <xf numFmtId="4" fontId="134" fillId="98" borderId="33" xfId="379" applyNumberFormat="1" applyFont="1" applyFill="1" applyBorder="1" applyAlignment="1" applyProtection="1">
      <alignment horizontal="center" vertical="center" wrapText="1"/>
    </xf>
    <xf numFmtId="4" fontId="134" fillId="98" borderId="41" xfId="379" applyNumberFormat="1" applyFont="1" applyFill="1" applyBorder="1" applyAlignment="1" applyProtection="1">
      <alignment horizontal="center" vertical="center" wrapText="1"/>
    </xf>
    <xf numFmtId="0" fontId="130" fillId="98" borderId="42" xfId="0" applyFont="1" applyFill="1" applyBorder="1" applyAlignment="1" applyProtection="1">
      <alignment horizontal="center" vertical="center"/>
    </xf>
    <xf numFmtId="49" fontId="131" fillId="98" borderId="31" xfId="379" applyNumberFormat="1" applyFont="1" applyFill="1" applyBorder="1" applyAlignment="1" applyProtection="1">
      <alignment horizontal="left" vertical="center" wrapText="1"/>
    </xf>
    <xf numFmtId="0" fontId="131" fillId="98" borderId="42" xfId="0" applyFont="1" applyFill="1" applyBorder="1" applyAlignment="1" applyProtection="1">
      <alignment horizontal="center" vertical="center"/>
    </xf>
    <xf numFmtId="0" fontId="136" fillId="0" borderId="0" xfId="0" applyFont="1" applyAlignment="1" applyProtection="1">
      <alignment wrapText="1"/>
    </xf>
    <xf numFmtId="0" fontId="127" fillId="98" borderId="31" xfId="0" applyFont="1" applyFill="1" applyBorder="1" applyAlignment="1" applyProtection="1">
      <alignment horizontal="left" vertical="top" wrapText="1"/>
    </xf>
    <xf numFmtId="0" fontId="127" fillId="98" borderId="31" xfId="4" applyFont="1" applyFill="1" applyBorder="1" applyAlignment="1" applyProtection="1">
      <alignment horizontal="left" vertical="top" wrapText="1"/>
    </xf>
    <xf numFmtId="49" fontId="127" fillId="0" borderId="0" xfId="0" applyNumberFormat="1" applyFont="1" applyAlignment="1" applyProtection="1">
      <alignment horizontal="center" vertical="top"/>
    </xf>
    <xf numFmtId="49" fontId="19" fillId="0" borderId="0" xfId="0" applyNumberFormat="1" applyFont="1" applyAlignment="1" applyProtection="1">
      <alignment vertical="top" wrapText="1"/>
    </xf>
    <xf numFmtId="49" fontId="19" fillId="0" borderId="0" xfId="0" applyNumberFormat="1" applyFont="1" applyAlignment="1" applyProtection="1">
      <alignment horizontal="left" vertical="top" wrapText="1"/>
    </xf>
    <xf numFmtId="49" fontId="19" fillId="0" borderId="0" xfId="0" applyNumberFormat="1" applyFont="1" applyAlignment="1" applyProtection="1">
      <alignment horizontal="center"/>
    </xf>
    <xf numFmtId="49" fontId="19" fillId="0" borderId="0" xfId="0" applyNumberFormat="1" applyFont="1" applyAlignment="1" applyProtection="1">
      <alignment horizontal="left" vertical="top"/>
    </xf>
    <xf numFmtId="49" fontId="127" fillId="0" borderId="0" xfId="0" quotePrefix="1" applyNumberFormat="1" applyFont="1" applyAlignment="1" applyProtection="1">
      <alignment horizontal="center" vertical="top"/>
    </xf>
    <xf numFmtId="49" fontId="19" fillId="0" borderId="0" xfId="0" applyNumberFormat="1" applyFont="1" applyAlignment="1" applyProtection="1">
      <alignment vertical="top"/>
    </xf>
    <xf numFmtId="49" fontId="19" fillId="0" borderId="0" xfId="0" applyNumberFormat="1" applyFont="1" applyAlignment="1" applyProtection="1">
      <alignment horizontal="justify" vertical="top" wrapText="1"/>
    </xf>
    <xf numFmtId="0" fontId="19" fillId="0" borderId="0" xfId="0" applyFont="1" applyAlignment="1" applyProtection="1">
      <alignment vertical="top" wrapText="1"/>
    </xf>
    <xf numFmtId="4" fontId="137" fillId="0" borderId="0" xfId="0" applyNumberFormat="1" applyFont="1" applyAlignment="1" applyProtection="1">
      <alignment horizontal="right" wrapText="1" indent="1"/>
    </xf>
    <xf numFmtId="49" fontId="130" fillId="0" borderId="0" xfId="0" applyNumberFormat="1" applyFont="1" applyAlignment="1" applyProtection="1">
      <alignment horizontal="center" vertical="top" wrapText="1"/>
    </xf>
    <xf numFmtId="0" fontId="131" fillId="0" borderId="0" xfId="0" applyFont="1" applyAlignment="1" applyProtection="1">
      <alignment vertical="top" wrapText="1"/>
    </xf>
    <xf numFmtId="49" fontId="127" fillId="0" borderId="0" xfId="0" applyNumberFormat="1" applyFont="1" applyAlignment="1" applyProtection="1">
      <alignment horizontal="center" vertical="top" wrapText="1"/>
    </xf>
    <xf numFmtId="0" fontId="19" fillId="0" borderId="0" xfId="0" applyFont="1" applyAlignment="1" applyProtection="1">
      <alignment horizontal="center"/>
    </xf>
    <xf numFmtId="49" fontId="19" fillId="0" borderId="0" xfId="3" applyNumberFormat="1" applyFont="1" applyAlignment="1" applyProtection="1">
      <alignment vertical="top"/>
    </xf>
    <xf numFmtId="49" fontId="19" fillId="0" borderId="0" xfId="3" applyNumberFormat="1" applyFont="1" applyAlignment="1" applyProtection="1">
      <alignment vertical="top" wrapText="1"/>
    </xf>
    <xf numFmtId="0" fontId="135" fillId="0" borderId="0" xfId="0" applyFont="1" applyAlignment="1" applyProtection="1">
      <alignment horizontal="center"/>
    </xf>
    <xf numFmtId="0" fontId="135" fillId="0" borderId="0" xfId="0" applyFont="1" applyProtection="1"/>
    <xf numFmtId="49" fontId="130" fillId="0" borderId="0" xfId="0" applyNumberFormat="1" applyFont="1" applyAlignment="1" applyProtection="1">
      <alignment horizontal="center" wrapText="1"/>
    </xf>
    <xf numFmtId="0" fontId="137" fillId="0" borderId="0" xfId="0" applyFont="1" applyAlignment="1" applyProtection="1">
      <alignment horizontal="right" wrapText="1"/>
    </xf>
    <xf numFmtId="0" fontId="137" fillId="0" borderId="0" xfId="0" applyFont="1" applyAlignment="1" applyProtection="1">
      <alignment horizontal="center" wrapText="1"/>
    </xf>
    <xf numFmtId="0" fontId="137" fillId="0" borderId="0" xfId="0" applyFont="1" applyAlignment="1" applyProtection="1">
      <alignment horizontal="center" vertical="center" wrapText="1"/>
    </xf>
    <xf numFmtId="49" fontId="127" fillId="0" borderId="4" xfId="0" applyNumberFormat="1" applyFont="1" applyBorder="1" applyAlignment="1" applyProtection="1">
      <alignment horizontal="center" wrapText="1"/>
    </xf>
    <xf numFmtId="0" fontId="19" fillId="0" borderId="1" xfId="0" applyFont="1" applyBorder="1" applyAlignment="1" applyProtection="1">
      <alignment wrapText="1"/>
    </xf>
    <xf numFmtId="0" fontId="19" fillId="0" borderId="1" xfId="0" applyFont="1" applyBorder="1" applyAlignment="1" applyProtection="1">
      <alignment horizontal="center" wrapText="1"/>
    </xf>
    <xf numFmtId="4" fontId="19" fillId="0" borderId="1" xfId="0" applyNumberFormat="1" applyFont="1" applyBorder="1" applyAlignment="1" applyProtection="1">
      <alignment horizontal="center" wrapText="1"/>
    </xf>
    <xf numFmtId="4" fontId="19" fillId="0" borderId="1" xfId="0" applyNumberFormat="1" applyFont="1" applyBorder="1" applyAlignment="1" applyProtection="1">
      <alignment horizontal="center" vertical="center" wrapText="1"/>
    </xf>
    <xf numFmtId="4" fontId="19" fillId="0" borderId="3" xfId="0" applyNumberFormat="1" applyFont="1" applyBorder="1" applyAlignment="1" applyProtection="1">
      <alignment horizontal="right" wrapText="1" indent="1"/>
    </xf>
    <xf numFmtId="0" fontId="131" fillId="98" borderId="54" xfId="0" applyFont="1" applyFill="1" applyBorder="1" applyAlignment="1" applyProtection="1">
      <alignment horizontal="center" vertical="center"/>
    </xf>
    <xf numFmtId="0" fontId="131" fillId="98" borderId="29" xfId="0" applyFont="1" applyFill="1" applyBorder="1" applyAlignment="1" applyProtection="1">
      <alignment horizontal="center" vertical="center"/>
    </xf>
    <xf numFmtId="49" fontId="131" fillId="98" borderId="1" xfId="379" applyNumberFormat="1" applyFont="1" applyFill="1" applyBorder="1" applyAlignment="1" applyProtection="1">
      <alignment horizontal="left" vertical="center" wrapText="1"/>
    </xf>
    <xf numFmtId="49" fontId="127" fillId="98" borderId="42" xfId="379" applyNumberFormat="1" applyFont="1" applyFill="1" applyBorder="1" applyAlignment="1" applyProtection="1">
      <alignment horizontal="center" vertical="center"/>
    </xf>
    <xf numFmtId="49" fontId="127" fillId="98" borderId="31" xfId="379" applyNumberFormat="1" applyFont="1" applyFill="1" applyBorder="1" applyAlignment="1" applyProtection="1">
      <alignment horizontal="left" vertical="center" wrapText="1"/>
    </xf>
    <xf numFmtId="49" fontId="127" fillId="98" borderId="29" xfId="0" applyNumberFormat="1" applyFont="1" applyFill="1" applyBorder="1" applyAlignment="1" applyProtection="1">
      <alignment horizontal="center" vertical="top" wrapText="1"/>
    </xf>
    <xf numFmtId="4" fontId="19" fillId="0" borderId="1" xfId="0" applyNumberFormat="1" applyFont="1" applyBorder="1" applyAlignment="1" applyProtection="1">
      <alignment horizontal="right"/>
      <protection locked="0"/>
    </xf>
    <xf numFmtId="49" fontId="138" fillId="98" borderId="31" xfId="379" applyNumberFormat="1" applyFont="1" applyFill="1" applyBorder="1" applyAlignment="1" applyProtection="1">
      <alignment horizontal="center" vertical="center" wrapText="1"/>
    </xf>
    <xf numFmtId="0" fontId="138" fillId="98" borderId="31" xfId="379" applyFont="1" applyFill="1" applyBorder="1" applyAlignment="1" applyProtection="1">
      <alignment horizontal="center" vertical="center" wrapText="1"/>
    </xf>
    <xf numFmtId="4" fontId="138" fillId="98" borderId="31" xfId="379" applyNumberFormat="1" applyFont="1" applyFill="1" applyBorder="1" applyAlignment="1" applyProtection="1">
      <alignment horizontal="center" vertical="center" wrapText="1"/>
    </xf>
    <xf numFmtId="4" fontId="138" fillId="98" borderId="43" xfId="379" applyNumberFormat="1" applyFont="1" applyFill="1" applyBorder="1" applyAlignment="1" applyProtection="1">
      <alignment horizontal="center" vertical="center" wrapText="1"/>
    </xf>
    <xf numFmtId="49" fontId="139" fillId="98" borderId="42" xfId="379" applyNumberFormat="1" applyFont="1" applyFill="1" applyBorder="1" applyAlignment="1" applyProtection="1">
      <alignment horizontal="center" vertical="center"/>
    </xf>
    <xf numFmtId="49" fontId="133" fillId="98" borderId="31" xfId="0" applyNumberFormat="1" applyFont="1" applyFill="1" applyBorder="1" applyAlignment="1" applyProtection="1">
      <alignment horizontal="center" wrapText="1"/>
    </xf>
    <xf numFmtId="0" fontId="133" fillId="98" borderId="31" xfId="380" applyNumberFormat="1" applyFont="1" applyFill="1" applyBorder="1" applyAlignment="1" applyProtection="1">
      <alignment horizontal="center"/>
    </xf>
    <xf numFmtId="4" fontId="133" fillId="98" borderId="43" xfId="380" applyNumberFormat="1" applyFont="1" applyFill="1" applyBorder="1" applyAlignment="1" applyProtection="1">
      <alignment horizontal="right"/>
    </xf>
    <xf numFmtId="49" fontId="140" fillId="98" borderId="42" xfId="379" applyNumberFormat="1" applyFont="1" applyFill="1" applyBorder="1" applyAlignment="1" applyProtection="1">
      <alignment horizontal="center" vertical="center"/>
    </xf>
    <xf numFmtId="0" fontId="141" fillId="98" borderId="31" xfId="0" applyFont="1" applyFill="1" applyBorder="1" applyAlignment="1" applyProtection="1">
      <alignment horizontal="left" vertical="center" wrapText="1"/>
    </xf>
    <xf numFmtId="0" fontId="139" fillId="98" borderId="31" xfId="0" applyFont="1" applyFill="1" applyBorder="1" applyAlignment="1" applyProtection="1">
      <alignment horizontal="left" vertical="top" wrapText="1"/>
    </xf>
    <xf numFmtId="4" fontId="133" fillId="0" borderId="31" xfId="0" applyNumberFormat="1" applyFont="1" applyBorder="1" applyAlignment="1" applyProtection="1">
      <alignment horizontal="right"/>
      <protection locked="0"/>
    </xf>
    <xf numFmtId="0" fontId="133" fillId="98" borderId="29" xfId="0" applyFont="1" applyFill="1" applyBorder="1" applyAlignment="1" applyProtection="1">
      <alignment wrapText="1"/>
    </xf>
    <xf numFmtId="49" fontId="95" fillId="98" borderId="31" xfId="379" applyNumberFormat="1" applyFont="1" applyFill="1" applyBorder="1" applyAlignment="1" applyProtection="1">
      <alignment horizontal="left" vertical="center" wrapText="1"/>
    </xf>
    <xf numFmtId="166" fontId="6" fillId="98" borderId="31" xfId="380" applyFont="1" applyFill="1" applyBorder="1" applyAlignment="1" applyProtection="1">
      <alignment horizontal="center"/>
    </xf>
    <xf numFmtId="0" fontId="95" fillId="98" borderId="53" xfId="0" applyFont="1" applyFill="1" applyBorder="1" applyAlignment="1" applyProtection="1">
      <alignment horizontal="left" vertical="top" wrapText="1"/>
    </xf>
    <xf numFmtId="4" fontId="2" fillId="0" borderId="37" xfId="0" applyNumberFormat="1" applyFont="1" applyBorder="1" applyAlignment="1" applyProtection="1">
      <alignment horizontal="right"/>
      <protection locked="0"/>
    </xf>
    <xf numFmtId="0" fontId="130" fillId="98" borderId="31" xfId="4" applyFont="1" applyFill="1" applyBorder="1" applyAlignment="1" applyProtection="1">
      <alignment horizontal="left" vertical="top" wrapText="1"/>
    </xf>
    <xf numFmtId="49" fontId="127" fillId="98" borderId="31" xfId="0" applyNumberFormat="1" applyFont="1" applyFill="1" applyBorder="1" applyAlignment="1" applyProtection="1">
      <alignment horizontal="left" vertical="top" wrapText="1"/>
    </xf>
    <xf numFmtId="49" fontId="129" fillId="3" borderId="34" xfId="0" applyNumberFormat="1" applyFont="1" applyFill="1" applyBorder="1" applyAlignment="1" applyProtection="1"/>
    <xf numFmtId="49" fontId="131" fillId="3" borderId="8" xfId="0" applyNumberFormat="1" applyFont="1" applyFill="1" applyBorder="1" applyAlignment="1" applyProtection="1"/>
    <xf numFmtId="49" fontId="131" fillId="3" borderId="30" xfId="0" applyNumberFormat="1" applyFont="1" applyFill="1" applyBorder="1" applyAlignment="1" applyProtection="1"/>
    <xf numFmtId="49" fontId="131" fillId="3" borderId="34" xfId="0" applyNumberFormat="1" applyFont="1" applyFill="1" applyBorder="1" applyAlignment="1" applyProtection="1"/>
    <xf numFmtId="4" fontId="131" fillId="3" borderId="35" xfId="380" applyNumberFormat="1" applyFont="1" applyFill="1" applyBorder="1" applyAlignment="1" applyProtection="1">
      <alignment horizontal="right"/>
    </xf>
    <xf numFmtId="49" fontId="129" fillId="3" borderId="36" xfId="0" applyNumberFormat="1" applyFont="1" applyFill="1" applyBorder="1" applyAlignment="1" applyProtection="1"/>
    <xf numFmtId="49" fontId="129" fillId="98" borderId="40" xfId="0" applyNumberFormat="1" applyFont="1" applyFill="1" applyBorder="1" applyAlignment="1" applyProtection="1"/>
    <xf numFmtId="49" fontId="129" fillId="98" borderId="33" xfId="0" applyNumberFormat="1" applyFont="1" applyFill="1" applyBorder="1" applyAlignment="1" applyProtection="1"/>
    <xf numFmtId="49" fontId="130" fillId="98" borderId="42" xfId="379" applyNumberFormat="1" applyFont="1" applyFill="1" applyBorder="1" applyAlignment="1" applyProtection="1">
      <alignment horizontal="center" vertical="center"/>
    </xf>
    <xf numFmtId="49" fontId="129" fillId="98" borderId="42" xfId="0" applyNumberFormat="1" applyFont="1" applyFill="1" applyBorder="1" applyAlignment="1" applyProtection="1"/>
    <xf numFmtId="49" fontId="129" fillId="98" borderId="31" xfId="0" applyNumberFormat="1" applyFont="1" applyFill="1" applyBorder="1" applyAlignment="1" applyProtection="1"/>
    <xf numFmtId="0" fontId="131" fillId="98" borderId="40" xfId="379" applyFont="1" applyFill="1" applyBorder="1" applyAlignment="1" applyProtection="1">
      <alignment horizontal="center" vertical="center" wrapText="1"/>
    </xf>
    <xf numFmtId="0" fontId="135" fillId="98" borderId="31" xfId="0" applyFont="1" applyFill="1" applyBorder="1" applyAlignment="1" applyProtection="1">
      <alignment horizontal="center" vertical="center"/>
    </xf>
    <xf numFmtId="49" fontId="127" fillId="98" borderId="4" xfId="379" applyNumberFormat="1" applyFont="1" applyFill="1" applyBorder="1" applyAlignment="1" applyProtection="1">
      <alignment horizontal="center" vertical="center"/>
    </xf>
    <xf numFmtId="0" fontId="127" fillId="98" borderId="1" xfId="0" applyFont="1" applyFill="1" applyBorder="1" applyAlignment="1" applyProtection="1">
      <alignment horizontal="left" vertical="top" wrapText="1"/>
    </xf>
    <xf numFmtId="0" fontId="100" fillId="98" borderId="46" xfId="0" applyFont="1" applyFill="1" applyBorder="1" applyAlignment="1" applyProtection="1">
      <alignment horizontal="center" vertical="center"/>
    </xf>
    <xf numFmtId="49" fontId="100" fillId="98" borderId="39" xfId="379" applyNumberFormat="1" applyFont="1" applyFill="1" applyBorder="1" applyAlignment="1" applyProtection="1">
      <alignment horizontal="left" vertical="center" wrapText="1"/>
    </xf>
    <xf numFmtId="49" fontId="93" fillId="98" borderId="39" xfId="379" applyNumberFormat="1" applyFont="1" applyFill="1" applyBorder="1" applyAlignment="1" applyProtection="1">
      <alignment horizontal="center" vertical="center" wrapText="1"/>
    </xf>
    <xf numFmtId="0" fontId="93" fillId="98" borderId="39" xfId="379" applyFont="1" applyFill="1" applyBorder="1" applyAlignment="1" applyProtection="1">
      <alignment horizontal="center" vertical="center" wrapText="1"/>
    </xf>
    <xf numFmtId="4" fontId="93" fillId="98" borderId="39" xfId="379" applyNumberFormat="1"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104" fillId="98" borderId="42" xfId="0" applyFont="1" applyFill="1" applyBorder="1" applyAlignment="1" applyProtection="1">
      <alignment horizontal="center" vertical="center" wrapText="1"/>
    </xf>
    <xf numFmtId="0" fontId="104" fillId="98" borderId="43" xfId="0" applyFont="1" applyFill="1" applyBorder="1" applyAlignment="1" applyProtection="1">
      <alignment horizontal="left" vertical="center" wrapText="1"/>
    </xf>
    <xf numFmtId="0" fontId="2" fillId="98" borderId="31" xfId="384" applyNumberFormat="1" applyFont="1" applyFill="1" applyBorder="1" applyAlignment="1" applyProtection="1">
      <alignment horizontal="center"/>
    </xf>
    <xf numFmtId="4" fontId="2" fillId="98" borderId="43" xfId="384" applyNumberFormat="1" applyFont="1" applyFill="1" applyBorder="1" applyAlignment="1" applyProtection="1">
      <alignment horizontal="right"/>
    </xf>
    <xf numFmtId="0" fontId="38" fillId="98" borderId="42" xfId="379" applyFont="1" applyFill="1" applyBorder="1" applyAlignment="1" applyProtection="1">
      <alignment horizontal="center" vertical="center"/>
    </xf>
    <xf numFmtId="0" fontId="7" fillId="98" borderId="42" xfId="379" applyFont="1" applyFill="1" applyBorder="1" applyAlignment="1" applyProtection="1">
      <alignment horizontal="center" vertical="center"/>
    </xf>
    <xf numFmtId="49" fontId="0" fillId="0" borderId="0" xfId="0" applyNumberFormat="1" applyBorder="1" applyAlignment="1" applyProtection="1">
      <alignment horizontal="center" wrapText="1"/>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Border="1" applyAlignment="1" applyProtection="1">
      <alignment horizontal="center" wrapText="1"/>
    </xf>
    <xf numFmtId="0" fontId="6" fillId="0" borderId="0" xfId="0" applyNumberFormat="1" applyFont="1" applyFill="1" applyBorder="1" applyAlignment="1" applyProtection="1">
      <alignment horizontal="justify" vertical="top" wrapText="1"/>
    </xf>
    <xf numFmtId="0" fontId="103" fillId="98" borderId="1" xfId="0" applyFont="1" applyFill="1" applyBorder="1" applyAlignment="1" applyProtection="1">
      <alignment horizontal="left" vertical="top" wrapText="1"/>
    </xf>
    <xf numFmtId="0" fontId="38" fillId="98" borderId="31" xfId="0" applyFont="1" applyFill="1" applyBorder="1" applyAlignment="1" applyProtection="1">
      <alignment horizontal="center" wrapText="1"/>
    </xf>
    <xf numFmtId="4" fontId="38" fillId="98" borderId="31" xfId="0" applyNumberFormat="1" applyFont="1" applyFill="1" applyBorder="1" applyAlignment="1" applyProtection="1">
      <alignment horizontal="center" wrapText="1"/>
    </xf>
    <xf numFmtId="190" fontId="38" fillId="98" borderId="31" xfId="0" applyNumberFormat="1" applyFont="1" applyFill="1" applyBorder="1" applyAlignment="1" applyProtection="1">
      <alignment horizontal="right" wrapText="1" indent="1"/>
    </xf>
    <xf numFmtId="190" fontId="38" fillId="98" borderId="43" xfId="0" applyNumberFormat="1" applyFont="1" applyFill="1" applyBorder="1" applyAlignment="1" applyProtection="1">
      <alignment horizontal="right" wrapText="1" indent="1"/>
    </xf>
    <xf numFmtId="0" fontId="2" fillId="0" borderId="0" xfId="0" applyFont="1" applyBorder="1" applyAlignment="1" applyProtection="1">
      <alignment wrapText="1"/>
    </xf>
    <xf numFmtId="0" fontId="2" fillId="0" borderId="0" xfId="4" applyFont="1" applyBorder="1" applyAlignment="1" applyProtection="1">
      <alignment vertical="top" wrapText="1"/>
    </xf>
    <xf numFmtId="0" fontId="2" fillId="0" borderId="0" xfId="4" applyFont="1" applyBorder="1" applyAlignment="1" applyProtection="1">
      <alignment wrapText="1"/>
    </xf>
    <xf numFmtId="0" fontId="2" fillId="0" borderId="0" xfId="0" applyFont="1" applyBorder="1" applyProtection="1"/>
    <xf numFmtId="0" fontId="99" fillId="0" borderId="0" xfId="382" applyBorder="1" applyAlignment="1" applyProtection="1">
      <alignment wrapText="1"/>
    </xf>
    <xf numFmtId="0" fontId="2" fillId="0" borderId="0" xfId="4" applyFont="1" applyBorder="1" applyAlignment="1" applyProtection="1">
      <alignment horizontal="center" vertical="center" wrapText="1"/>
    </xf>
    <xf numFmtId="49" fontId="2" fillId="0" borderId="0" xfId="0" applyNumberFormat="1" applyFont="1" applyBorder="1" applyAlignment="1" applyProtection="1">
      <alignment horizontal="center" vertical="top"/>
    </xf>
    <xf numFmtId="49" fontId="2" fillId="0" borderId="0" xfId="0" applyNumberFormat="1" applyFont="1" applyBorder="1" applyAlignment="1" applyProtection="1">
      <alignment horizontal="left" vertical="top" wrapText="1"/>
    </xf>
    <xf numFmtId="49" fontId="2" fillId="0" borderId="0" xfId="0" applyNumberFormat="1" applyFont="1" applyBorder="1" applyAlignment="1" applyProtection="1">
      <alignment horizontal="center"/>
    </xf>
    <xf numFmtId="4" fontId="2" fillId="0" borderId="0" xfId="0" applyNumberFormat="1" applyFont="1" applyBorder="1" applyAlignment="1" applyProtection="1">
      <alignment horizontal="center" wrapText="1"/>
    </xf>
    <xf numFmtId="4" fontId="2" fillId="0" borderId="0" xfId="0" applyNumberFormat="1" applyFont="1" applyBorder="1" applyAlignment="1" applyProtection="1">
      <alignment horizontal="center" vertical="center" wrapText="1"/>
    </xf>
    <xf numFmtId="4" fontId="2" fillId="0" borderId="0" xfId="0" applyNumberFormat="1" applyFont="1" applyBorder="1" applyAlignment="1" applyProtection="1">
      <alignment horizontal="right" wrapText="1" indent="1"/>
    </xf>
    <xf numFmtId="0" fontId="106" fillId="0" borderId="0" xfId="0" applyFont="1" applyBorder="1" applyAlignment="1" applyProtection="1">
      <alignment wrapText="1"/>
    </xf>
    <xf numFmtId="49" fontId="2" fillId="0" borderId="0" xfId="0" applyNumberFormat="1" applyFont="1" applyBorder="1" applyAlignment="1" applyProtection="1">
      <alignment horizontal="left" vertical="top"/>
    </xf>
    <xf numFmtId="49" fontId="2" fillId="0" borderId="0" xfId="0" applyNumberFormat="1" applyFont="1" applyBorder="1" applyAlignment="1" applyProtection="1">
      <alignment horizontal="justify" vertical="top" wrapText="1"/>
    </xf>
    <xf numFmtId="49" fontId="2" fillId="0" borderId="0" xfId="0" applyNumberFormat="1" applyFont="1" applyBorder="1" applyAlignment="1" applyProtection="1">
      <alignment vertical="top"/>
    </xf>
    <xf numFmtId="49" fontId="2" fillId="0" borderId="0" xfId="0" applyNumberFormat="1" applyFont="1" applyBorder="1" applyAlignment="1" applyProtection="1">
      <alignment horizontal="center" vertical="top" wrapText="1"/>
    </xf>
    <xf numFmtId="0" fontId="2" fillId="0" borderId="0" xfId="0" applyFont="1" applyBorder="1" applyAlignment="1" applyProtection="1">
      <alignment vertical="top" wrapText="1"/>
    </xf>
    <xf numFmtId="0" fontId="2" fillId="0" borderId="0" xfId="0" applyFont="1" applyBorder="1" applyAlignment="1" applyProtection="1">
      <alignment horizontal="center" wrapText="1"/>
    </xf>
    <xf numFmtId="4" fontId="20" fillId="0" borderId="0" xfId="0" applyNumberFormat="1" applyFont="1" applyBorder="1" applyAlignment="1" applyProtection="1">
      <alignment horizontal="right" wrapText="1" indent="1"/>
    </xf>
    <xf numFmtId="49" fontId="100" fillId="0" borderId="0" xfId="0" applyNumberFormat="1" applyFont="1" applyBorder="1" applyAlignment="1" applyProtection="1">
      <alignment horizontal="center" vertical="top" wrapText="1"/>
    </xf>
    <xf numFmtId="0" fontId="100" fillId="0" borderId="0" xfId="0" applyFont="1" applyBorder="1" applyAlignment="1" applyProtection="1">
      <alignment vertical="top" wrapText="1"/>
    </xf>
    <xf numFmtId="49" fontId="2" fillId="0" borderId="0" xfId="0" applyNumberFormat="1" applyFont="1" applyBorder="1" applyAlignment="1" applyProtection="1">
      <alignment vertical="top" wrapText="1"/>
    </xf>
    <xf numFmtId="0" fontId="2" fillId="0" borderId="0" xfId="0" applyFont="1" applyBorder="1" applyAlignment="1" applyProtection="1">
      <alignment horizontal="center"/>
    </xf>
    <xf numFmtId="49" fontId="2" fillId="0" borderId="0" xfId="0" quotePrefix="1" applyNumberFormat="1" applyFont="1" applyBorder="1" applyAlignment="1" applyProtection="1">
      <alignment horizontal="center" vertical="top"/>
    </xf>
    <xf numFmtId="49" fontId="2" fillId="0" borderId="0" xfId="3" applyNumberFormat="1" applyFont="1" applyBorder="1" applyAlignment="1" applyProtection="1">
      <alignment vertical="top"/>
    </xf>
    <xf numFmtId="49" fontId="2" fillId="0" borderId="0" xfId="3" applyNumberFormat="1" applyFont="1" applyBorder="1" applyAlignment="1" applyProtection="1">
      <alignment vertical="top" wrapText="1"/>
    </xf>
    <xf numFmtId="0" fontId="7" fillId="0" borderId="0" xfId="0" applyFont="1" applyBorder="1" applyAlignment="1" applyProtection="1">
      <alignment horizontal="center"/>
    </xf>
    <xf numFmtId="0" fontId="38" fillId="98" borderId="56" xfId="0" applyFont="1" applyFill="1" applyBorder="1" applyAlignment="1" applyProtection="1">
      <alignment horizontal="left" vertical="top" wrapText="1"/>
    </xf>
    <xf numFmtId="49" fontId="38" fillId="98" borderId="57" xfId="379" applyNumberFormat="1" applyFont="1" applyFill="1" applyBorder="1" applyAlignment="1" applyProtection="1">
      <alignment horizontal="center" vertical="center"/>
    </xf>
    <xf numFmtId="0" fontId="38" fillId="98" borderId="58" xfId="0" applyFont="1" applyFill="1" applyBorder="1" applyAlignment="1" applyProtection="1">
      <alignment horizontal="left" vertical="top" wrapText="1"/>
    </xf>
    <xf numFmtId="49" fontId="2" fillId="98" borderId="53" xfId="0" applyNumberFormat="1" applyFont="1" applyFill="1" applyBorder="1" applyAlignment="1" applyProtection="1">
      <alignment horizontal="center" wrapText="1"/>
    </xf>
    <xf numFmtId="0" fontId="2" fillId="98" borderId="53" xfId="380" applyNumberFormat="1" applyFont="1" applyFill="1" applyBorder="1" applyAlignment="1" applyProtection="1">
      <alignment horizontal="center"/>
    </xf>
    <xf numFmtId="4" fontId="2" fillId="0" borderId="53" xfId="0" applyNumberFormat="1" applyFont="1" applyBorder="1" applyAlignment="1" applyProtection="1">
      <alignment horizontal="right"/>
      <protection locked="0"/>
    </xf>
    <xf numFmtId="4" fontId="2" fillId="98" borderId="59" xfId="380" applyNumberFormat="1" applyFont="1" applyFill="1" applyBorder="1" applyAlignment="1" applyProtection="1">
      <alignment horizontal="right"/>
    </xf>
    <xf numFmtId="0" fontId="121" fillId="0" borderId="0" xfId="0" applyFont="1" applyBorder="1" applyAlignment="1" applyProtection="1">
      <alignment horizontal="center" wrapText="1"/>
    </xf>
    <xf numFmtId="0" fontId="121" fillId="0" borderId="0" xfId="0" applyFont="1" applyAlignment="1" applyProtection="1">
      <alignment horizontal="center" wrapText="1"/>
    </xf>
    <xf numFmtId="49" fontId="19" fillId="0" borderId="0" xfId="0" applyNumberFormat="1" applyFont="1" applyAlignment="1" applyProtection="1">
      <alignment horizontal="center" wrapText="1"/>
    </xf>
    <xf numFmtId="0" fontId="137" fillId="0" borderId="0" xfId="0" applyFont="1" applyAlignment="1" applyProtection="1">
      <alignment horizontal="right" wrapText="1" indent="2"/>
    </xf>
    <xf numFmtId="0" fontId="0" fillId="0" borderId="0" xfId="0" applyFill="1" applyBorder="1" applyAlignment="1">
      <alignment wrapText="1"/>
    </xf>
    <xf numFmtId="49" fontId="2"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0" fontId="6" fillId="0" borderId="0" xfId="0" applyFont="1" applyFill="1" applyAlignment="1">
      <alignment wrapText="1"/>
    </xf>
    <xf numFmtId="0" fontId="6" fillId="0" borderId="0" xfId="0" applyFont="1" applyFill="1" applyBorder="1" applyAlignment="1" applyProtection="1">
      <alignment horizontal="justify" wrapText="1"/>
    </xf>
    <xf numFmtId="0" fontId="6" fillId="0" borderId="0" xfId="0" applyNumberFormat="1" applyFont="1" applyFill="1" applyBorder="1" applyAlignment="1" applyProtection="1">
      <alignment horizontal="left" vertical="center" wrapText="1"/>
    </xf>
    <xf numFmtId="0" fontId="0" fillId="0" borderId="0" xfId="0" applyAlignment="1">
      <alignment horizontal="left" wrapText="1"/>
    </xf>
    <xf numFmtId="3" fontId="0" fillId="0" borderId="0" xfId="0" applyNumberFormat="1" applyAlignment="1">
      <alignment horizontal="left" wrapText="1"/>
    </xf>
    <xf numFmtId="4" fontId="0" fillId="0" borderId="0" xfId="0" applyNumberFormat="1" applyAlignment="1">
      <alignment horizontal="left" wrapText="1" indent="1"/>
    </xf>
    <xf numFmtId="0" fontId="145" fillId="0" borderId="0" xfId="0" quotePrefix="1" applyFont="1" applyAlignment="1">
      <alignment wrapText="1"/>
    </xf>
    <xf numFmtId="0" fontId="145" fillId="0" borderId="0" xfId="0" applyFont="1" applyAlignment="1">
      <alignment wrapText="1"/>
    </xf>
    <xf numFmtId="0" fontId="102" fillId="0" borderId="0" xfId="0" applyFont="1" applyAlignment="1">
      <alignment wrapText="1"/>
    </xf>
    <xf numFmtId="0" fontId="95" fillId="98" borderId="31" xfId="0" applyFont="1" applyFill="1" applyBorder="1" applyAlignment="1" applyProtection="1">
      <alignment horizontal="left" vertical="center" wrapText="1"/>
    </xf>
    <xf numFmtId="49" fontId="96" fillId="98" borderId="42" xfId="379" applyNumberFormat="1" applyFont="1" applyFill="1" applyBorder="1" applyAlignment="1" applyProtection="1">
      <alignment horizontal="center" vertical="center"/>
    </xf>
    <xf numFmtId="49" fontId="116" fillId="98" borderId="42" xfId="379" applyNumberFormat="1" applyFont="1" applyFill="1" applyBorder="1" applyAlignment="1" applyProtection="1">
      <alignment horizontal="center" vertical="center"/>
    </xf>
    <xf numFmtId="0" fontId="93" fillId="0" borderId="7" xfId="0" applyNumberFormat="1" applyFont="1" applyBorder="1" applyAlignment="1" applyProtection="1">
      <alignment horizontal="center" vertical="center" wrapText="1"/>
    </xf>
    <xf numFmtId="49" fontId="127" fillId="98" borderId="42" xfId="0" applyNumberFormat="1" applyFont="1" applyFill="1" applyBorder="1" applyAlignment="1">
      <alignment horizontal="center" vertical="center" wrapText="1"/>
    </xf>
    <xf numFmtId="49" fontId="127" fillId="98" borderId="42" xfId="0" applyNumberFormat="1" applyFont="1" applyFill="1" applyBorder="1" applyAlignment="1" applyProtection="1">
      <alignment horizontal="center" vertical="center" wrapText="1"/>
    </xf>
    <xf numFmtId="4" fontId="131" fillId="3" borderId="50" xfId="379" applyNumberFormat="1" applyFont="1" applyFill="1" applyBorder="1" applyAlignment="1" applyProtection="1">
      <alignment horizontal="center" vertical="center" wrapText="1"/>
    </xf>
    <xf numFmtId="4" fontId="131" fillId="98" borderId="41" xfId="379" applyNumberFormat="1" applyFont="1" applyFill="1" applyBorder="1" applyAlignment="1" applyProtection="1">
      <alignment horizontal="center" vertical="center" wrapText="1"/>
    </xf>
    <xf numFmtId="4" fontId="131" fillId="98" borderId="43" xfId="379" applyNumberFormat="1" applyFont="1" applyFill="1" applyBorder="1" applyAlignment="1" applyProtection="1">
      <alignment horizontal="center" vertical="center" wrapText="1"/>
    </xf>
    <xf numFmtId="4" fontId="19" fillId="98" borderId="43" xfId="379" applyNumberFormat="1" applyFont="1" applyFill="1" applyBorder="1" applyAlignment="1" applyProtection="1">
      <alignment horizontal="right" vertical="center" wrapText="1"/>
    </xf>
    <xf numFmtId="4" fontId="123" fillId="98" borderId="47" xfId="379" applyNumberFormat="1" applyFont="1" applyFill="1" applyBorder="1" applyAlignment="1" applyProtection="1">
      <alignment horizontal="center" vertical="center" wrapText="1"/>
    </xf>
    <xf numFmtId="4" fontId="131" fillId="98" borderId="41" xfId="380" applyNumberFormat="1" applyFont="1" applyFill="1" applyBorder="1" applyAlignment="1" applyProtection="1">
      <alignment horizontal="right"/>
    </xf>
    <xf numFmtId="4" fontId="131" fillId="98" borderId="43" xfId="380" applyNumberFormat="1" applyFont="1" applyFill="1" applyBorder="1" applyAlignment="1" applyProtection="1">
      <alignment horizontal="right"/>
    </xf>
    <xf numFmtId="4" fontId="100" fillId="98" borderId="43" xfId="379" applyNumberFormat="1" applyFont="1" applyFill="1" applyBorder="1" applyAlignment="1" applyProtection="1">
      <alignment horizontal="center" vertical="center" wrapText="1"/>
    </xf>
    <xf numFmtId="4" fontId="100" fillId="98" borderId="47" xfId="379" applyNumberFormat="1" applyFont="1" applyFill="1" applyBorder="1" applyAlignment="1" applyProtection="1">
      <alignment horizontal="center" vertical="center" wrapText="1"/>
    </xf>
    <xf numFmtId="4" fontId="100" fillId="0" borderId="0" xfId="0" applyNumberFormat="1" applyFont="1" applyAlignment="1" applyProtection="1">
      <alignment horizontal="right" wrapText="1" indent="1"/>
    </xf>
    <xf numFmtId="4" fontId="147" fillId="0" borderId="0" xfId="0" applyNumberFormat="1" applyFont="1" applyAlignment="1" applyProtection="1">
      <alignment horizontal="right" wrapText="1" indent="1"/>
    </xf>
    <xf numFmtId="49" fontId="2" fillId="0" borderId="0" xfId="0" applyNumberFormat="1" applyFont="1" applyAlignment="1" applyProtection="1">
      <alignment wrapText="1"/>
    </xf>
    <xf numFmtId="4" fontId="100" fillId="0" borderId="35" xfId="0" applyNumberFormat="1" applyFont="1" applyFill="1" applyBorder="1" applyAlignment="1" applyProtection="1">
      <alignment horizontal="center" vertical="center" wrapText="1"/>
    </xf>
    <xf numFmtId="0" fontId="7" fillId="0" borderId="7" xfId="0" applyNumberFormat="1" applyFont="1" applyBorder="1" applyAlignment="1" applyProtection="1">
      <alignment horizontal="center" vertical="center" wrapText="1"/>
    </xf>
    <xf numFmtId="0" fontId="107" fillId="0" borderId="0" xfId="0" applyFont="1" applyFill="1" applyBorder="1" applyAlignment="1" applyProtection="1">
      <alignment horizontal="left" vertical="top" wrapText="1"/>
    </xf>
    <xf numFmtId="49" fontId="113" fillId="0" borderId="0" xfId="379" applyNumberFormat="1" applyFont="1" applyFill="1" applyBorder="1" applyAlignment="1" applyProtection="1">
      <alignment horizontal="center" vertical="center" wrapText="1"/>
    </xf>
    <xf numFmtId="0" fontId="113" fillId="0" borderId="0" xfId="379" applyFont="1" applyFill="1" applyBorder="1" applyAlignment="1" applyProtection="1">
      <alignment horizontal="center" vertical="center" wrapText="1"/>
    </xf>
    <xf numFmtId="4" fontId="113" fillId="0" borderId="0" xfId="379" applyNumberFormat="1" applyFont="1" applyFill="1" applyBorder="1" applyAlignment="1" applyProtection="1">
      <alignment horizontal="center" vertical="center" wrapText="1"/>
    </xf>
    <xf numFmtId="49" fontId="110" fillId="0" borderId="0" xfId="0" applyNumberFormat="1" applyFont="1" applyFill="1" applyBorder="1" applyAlignment="1" applyProtection="1">
      <alignment horizontal="left" vertical="top" wrapText="1"/>
    </xf>
    <xf numFmtId="49" fontId="108" fillId="0" borderId="0" xfId="0" applyNumberFormat="1" applyFont="1" applyFill="1" applyBorder="1" applyAlignment="1" applyProtection="1">
      <alignment horizontal="center" wrapText="1"/>
    </xf>
    <xf numFmtId="0" fontId="108" fillId="0" borderId="0" xfId="380" applyNumberFormat="1" applyFont="1" applyFill="1" applyBorder="1" applyAlignment="1" applyProtection="1">
      <alignment horizontal="center"/>
    </xf>
    <xf numFmtId="4" fontId="108" fillId="0" borderId="0" xfId="0" applyNumberFormat="1" applyFont="1" applyFill="1" applyBorder="1" applyAlignment="1" applyProtection="1">
      <alignment horizontal="right"/>
      <protection locked="0"/>
    </xf>
    <xf numFmtId="4" fontId="108" fillId="0" borderId="0" xfId="380" applyNumberFormat="1" applyFont="1" applyFill="1" applyBorder="1" applyAlignment="1" applyProtection="1">
      <alignment horizontal="right"/>
    </xf>
    <xf numFmtId="49" fontId="107" fillId="0" borderId="0" xfId="379" applyNumberFormat="1" applyFont="1" applyFill="1" applyBorder="1" applyAlignment="1" applyProtection="1">
      <alignment horizontal="center" vertical="center"/>
    </xf>
    <xf numFmtId="49" fontId="112" fillId="0" borderId="0" xfId="379" applyNumberFormat="1" applyFont="1" applyFill="1" applyBorder="1" applyAlignment="1" applyProtection="1">
      <alignment horizontal="center" vertical="center"/>
    </xf>
    <xf numFmtId="49" fontId="100" fillId="0" borderId="0" xfId="0" applyNumberFormat="1" applyFont="1" applyFill="1" applyBorder="1" applyAlignment="1" applyProtection="1"/>
    <xf numFmtId="4" fontId="100" fillId="0" borderId="0" xfId="380" applyNumberFormat="1" applyFont="1" applyFill="1" applyBorder="1" applyAlignment="1" applyProtection="1">
      <alignment horizontal="right"/>
    </xf>
    <xf numFmtId="49" fontId="2" fillId="0" borderId="0" xfId="0" applyNumberFormat="1" applyFont="1" applyFill="1" applyBorder="1" applyAlignment="1" applyProtection="1">
      <alignment horizontal="center" vertical="top"/>
    </xf>
    <xf numFmtId="49" fontId="2" fillId="0" borderId="0"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center"/>
    </xf>
    <xf numFmtId="4" fontId="2" fillId="0" borderId="0" xfId="0" applyNumberFormat="1" applyFont="1" applyFill="1" applyBorder="1" applyAlignment="1" applyProtection="1">
      <alignment horizont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wrapText="1" indent="1"/>
    </xf>
    <xf numFmtId="49" fontId="2" fillId="0" borderId="0" xfId="0" applyNumberFormat="1" applyFont="1" applyFill="1" applyBorder="1" applyAlignment="1" applyProtection="1">
      <alignment horizontal="left" vertical="top"/>
    </xf>
    <xf numFmtId="49" fontId="100" fillId="3" borderId="8" xfId="0" applyNumberFormat="1" applyFont="1" applyFill="1" applyBorder="1" applyAlignment="1" applyProtection="1"/>
    <xf numFmtId="49" fontId="100" fillId="3" borderId="30" xfId="0" applyNumberFormat="1" applyFont="1" applyFill="1" applyBorder="1" applyAlignment="1" applyProtection="1"/>
    <xf numFmtId="4" fontId="100" fillId="3" borderId="28" xfId="380" applyNumberFormat="1" applyFont="1" applyFill="1" applyBorder="1" applyAlignment="1" applyProtection="1">
      <alignment horizontal="right"/>
    </xf>
    <xf numFmtId="49" fontId="38" fillId="98" borderId="31" xfId="0" applyNumberFormat="1" applyFont="1" applyFill="1" applyBorder="1" applyAlignment="1" applyProtection="1">
      <alignment horizontal="left" vertical="top" wrapText="1"/>
    </xf>
    <xf numFmtId="0" fontId="127" fillId="98" borderId="0" xfId="0" applyFont="1" applyFill="1" applyBorder="1" applyAlignment="1" applyProtection="1">
      <alignment horizontal="left" vertical="center" wrapText="1"/>
    </xf>
    <xf numFmtId="0" fontId="148" fillId="3" borderId="34" xfId="0" applyFont="1" applyFill="1" applyBorder="1" applyAlignment="1" applyProtection="1">
      <alignment vertical="center" wrapText="1"/>
    </xf>
    <xf numFmtId="0" fontId="96" fillId="98" borderId="31" xfId="0" applyFont="1" applyFill="1" applyBorder="1" applyAlignment="1" applyProtection="1">
      <alignment horizontal="right" vertical="center" wrapText="1" indent="2"/>
    </xf>
    <xf numFmtId="0" fontId="116" fillId="98" borderId="31" xfId="0" applyFont="1" applyFill="1" applyBorder="1" applyAlignment="1" applyProtection="1">
      <alignment horizontal="center" wrapText="1"/>
    </xf>
    <xf numFmtId="2" fontId="2" fillId="98" borderId="31" xfId="380" applyNumberFormat="1" applyFont="1" applyFill="1" applyBorder="1" applyAlignment="1" applyProtection="1">
      <alignment horizontal="center"/>
    </xf>
    <xf numFmtId="0" fontId="95" fillId="98" borderId="40" xfId="0" applyFont="1" applyFill="1" applyBorder="1" applyAlignment="1" applyProtection="1">
      <alignment horizontal="center" vertical="center"/>
    </xf>
    <xf numFmtId="0" fontId="94" fillId="98" borderId="31" xfId="0" applyFont="1" applyFill="1" applyBorder="1" applyAlignment="1" applyProtection="1">
      <alignment horizontal="left" vertical="center" wrapText="1"/>
    </xf>
    <xf numFmtId="0" fontId="3" fillId="98" borderId="40" xfId="0" applyFont="1" applyFill="1" applyBorder="1" applyAlignment="1" applyProtection="1">
      <alignment horizontal="center" vertical="center"/>
    </xf>
    <xf numFmtId="49" fontId="95" fillId="98" borderId="42" xfId="0" applyNumberFormat="1" applyFont="1" applyFill="1" applyBorder="1" applyAlignment="1" applyProtection="1">
      <alignment horizontal="center" vertical="top" wrapText="1"/>
    </xf>
    <xf numFmtId="49" fontId="122" fillId="98" borderId="31" xfId="0" applyNumberFormat="1" applyFont="1" applyFill="1" applyBorder="1" applyAlignment="1" applyProtection="1">
      <alignment horizontal="center" wrapText="1"/>
    </xf>
    <xf numFmtId="0" fontId="122" fillId="98" borderId="31" xfId="384" applyNumberFormat="1" applyFont="1" applyFill="1" applyBorder="1" applyAlignment="1" applyProtection="1">
      <alignment horizontal="center"/>
    </xf>
    <xf numFmtId="0" fontId="6" fillId="98" borderId="31" xfId="384" applyNumberFormat="1" applyFont="1" applyFill="1" applyBorder="1" applyAlignment="1" applyProtection="1">
      <alignment horizontal="center"/>
    </xf>
    <xf numFmtId="4" fontId="6" fillId="98" borderId="43" xfId="384" applyNumberFormat="1" applyFont="1" applyFill="1" applyBorder="1" applyAlignment="1" applyProtection="1">
      <alignment horizontal="right"/>
    </xf>
    <xf numFmtId="0" fontId="130" fillId="98" borderId="31" xfId="0" applyFont="1" applyFill="1" applyBorder="1" applyAlignment="1" applyProtection="1">
      <alignment horizontal="left" vertical="top" wrapText="1"/>
    </xf>
    <xf numFmtId="2" fontId="2" fillId="98" borderId="32" xfId="384" applyNumberFormat="1" applyFont="1" applyFill="1" applyBorder="1" applyAlignment="1" applyProtection="1">
      <alignment horizontal="center"/>
    </xf>
    <xf numFmtId="2" fontId="2" fillId="98" borderId="32" xfId="380" applyNumberFormat="1" applyFont="1" applyFill="1" applyBorder="1" applyAlignment="1" applyProtection="1">
      <alignment horizontal="center"/>
    </xf>
    <xf numFmtId="0" fontId="94" fillId="98" borderId="31" xfId="0" applyFont="1" applyFill="1" applyBorder="1" applyAlignment="1" applyProtection="1">
      <alignment horizontal="left" vertical="top" wrapText="1"/>
    </xf>
    <xf numFmtId="0" fontId="95" fillId="98" borderId="31" xfId="0" applyFont="1" applyFill="1" applyBorder="1" applyAlignment="1" applyProtection="1">
      <alignment vertical="top" wrapText="1"/>
    </xf>
    <xf numFmtId="4" fontId="109" fillId="0" borderId="0" xfId="0" applyNumberFormat="1" applyFont="1" applyAlignment="1" applyProtection="1">
      <alignment horizontal="right" wrapText="1" indent="1"/>
    </xf>
    <xf numFmtId="168" fontId="109" fillId="0" borderId="0" xfId="0" applyNumberFormat="1" applyFont="1" applyAlignment="1" applyProtection="1">
      <alignment horizontal="right" wrapText="1" indent="1"/>
    </xf>
    <xf numFmtId="49" fontId="2" fillId="98" borderId="33" xfId="0" applyNumberFormat="1" applyFont="1" applyFill="1" applyBorder="1" applyAlignment="1" applyProtection="1">
      <alignment horizontal="center" wrapText="1"/>
    </xf>
    <xf numFmtId="4" fontId="2" fillId="98" borderId="33" xfId="0" applyNumberFormat="1" applyFont="1" applyFill="1" applyBorder="1" applyAlignment="1" applyProtection="1">
      <alignment horizontal="right"/>
    </xf>
    <xf numFmtId="4" fontId="2" fillId="98" borderId="41" xfId="380" applyNumberFormat="1" applyFont="1" applyFill="1" applyBorder="1" applyAlignment="1" applyProtection="1">
      <alignment horizontal="right"/>
    </xf>
    <xf numFmtId="49" fontId="2" fillId="98" borderId="33" xfId="0" applyNumberFormat="1" applyFont="1" applyFill="1" applyBorder="1" applyAlignment="1" applyProtection="1">
      <alignment horizontal="center"/>
    </xf>
    <xf numFmtId="4" fontId="2" fillId="98" borderId="41" xfId="0" applyNumberFormat="1" applyFont="1" applyFill="1" applyBorder="1" applyAlignment="1" applyProtection="1">
      <alignment horizontal="right"/>
    </xf>
    <xf numFmtId="49" fontId="103" fillId="98" borderId="31" xfId="0" applyNumberFormat="1" applyFont="1" applyFill="1" applyBorder="1" applyAlignment="1" applyProtection="1">
      <alignment horizontal="left" vertical="top" wrapText="1"/>
    </xf>
    <xf numFmtId="49" fontId="104" fillId="3" borderId="8" xfId="0" applyNumberFormat="1" applyFont="1" applyFill="1" applyBorder="1" applyAlignment="1" applyProtection="1"/>
    <xf numFmtId="49" fontId="104" fillId="3" borderId="30" xfId="0" applyNumberFormat="1" applyFont="1" applyFill="1" applyBorder="1" applyAlignment="1" applyProtection="1"/>
    <xf numFmtId="49" fontId="104" fillId="3" borderId="34" xfId="0" applyNumberFormat="1" applyFont="1" applyFill="1" applyBorder="1" applyAlignment="1" applyProtection="1"/>
    <xf numFmtId="49" fontId="2" fillId="98" borderId="31" xfId="0" applyNumberFormat="1" applyFont="1" applyFill="1" applyBorder="1" applyAlignment="1" applyProtection="1">
      <alignment horizontal="center"/>
    </xf>
    <xf numFmtId="4" fontId="2" fillId="98" borderId="43" xfId="0" applyNumberFormat="1" applyFont="1" applyFill="1" applyBorder="1" applyAlignment="1" applyProtection="1">
      <alignment horizontal="right"/>
    </xf>
    <xf numFmtId="49" fontId="103" fillId="98" borderId="42" xfId="4" applyNumberFormat="1" applyFont="1" applyFill="1" applyBorder="1" applyAlignment="1" applyProtection="1">
      <alignment horizontal="center" vertical="top" wrapText="1"/>
    </xf>
    <xf numFmtId="0" fontId="103" fillId="98" borderId="31" xfId="4" applyFont="1" applyFill="1" applyBorder="1" applyAlignment="1" applyProtection="1">
      <alignment horizontal="left" vertical="top" wrapText="1"/>
    </xf>
    <xf numFmtId="4" fontId="93" fillId="98" borderId="31" xfId="380" applyNumberFormat="1" applyFont="1" applyFill="1" applyBorder="1" applyAlignment="1" applyProtection="1">
      <alignment horizontal="right" vertical="center"/>
    </xf>
    <xf numFmtId="4" fontId="100" fillId="98" borderId="43" xfId="380" applyNumberFormat="1" applyFont="1" applyFill="1" applyBorder="1" applyAlignment="1" applyProtection="1">
      <alignment horizontal="right" vertical="center"/>
    </xf>
    <xf numFmtId="4" fontId="100" fillId="98" borderId="41" xfId="379" applyNumberFormat="1" applyFont="1" applyFill="1" applyBorder="1" applyAlignment="1" applyProtection="1">
      <alignment horizontal="center" vertical="center" wrapText="1"/>
    </xf>
    <xf numFmtId="0" fontId="2" fillId="98" borderId="40" xfId="0" applyFont="1" applyFill="1" applyBorder="1" applyAlignment="1" applyProtection="1">
      <alignment horizontal="center" vertical="top"/>
    </xf>
    <xf numFmtId="0" fontId="38" fillId="98" borderId="33" xfId="0" applyFont="1" applyFill="1" applyBorder="1" applyAlignment="1" applyProtection="1">
      <alignment horizontal="left" vertical="top" wrapText="1"/>
    </xf>
    <xf numFmtId="49" fontId="38" fillId="98" borderId="40" xfId="0" applyNumberFormat="1" applyFont="1" applyFill="1" applyBorder="1" applyAlignment="1" applyProtection="1">
      <alignment horizontal="center" vertical="top" wrapText="1"/>
    </xf>
    <xf numFmtId="0" fontId="38" fillId="98" borderId="33" xfId="0" applyFont="1" applyFill="1" applyBorder="1" applyAlignment="1" applyProtection="1">
      <alignment horizontal="center" wrapText="1"/>
    </xf>
    <xf numFmtId="190" fontId="38" fillId="98" borderId="33" xfId="0" applyNumberFormat="1" applyFont="1" applyFill="1" applyBorder="1" applyAlignment="1" applyProtection="1">
      <alignment horizontal="right" wrapText="1" indent="1"/>
    </xf>
    <xf numFmtId="190" fontId="2" fillId="98" borderId="41" xfId="0" applyNumberFormat="1" applyFont="1" applyFill="1" applyBorder="1" applyAlignment="1" applyProtection="1">
      <alignment horizontal="right" wrapText="1" indent="1"/>
    </xf>
    <xf numFmtId="0" fontId="2" fillId="98" borderId="44" xfId="0" applyFont="1" applyFill="1" applyBorder="1" applyAlignment="1" applyProtection="1">
      <alignment horizontal="center" vertical="top"/>
    </xf>
    <xf numFmtId="49" fontId="38" fillId="98" borderId="37" xfId="0" applyNumberFormat="1" applyFont="1" applyFill="1" applyBorder="1" applyAlignment="1" applyProtection="1">
      <alignment horizontal="left" vertical="top" wrapText="1"/>
    </xf>
    <xf numFmtId="49" fontId="2" fillId="98" borderId="37" xfId="0" applyNumberFormat="1" applyFont="1" applyFill="1" applyBorder="1" applyAlignment="1" applyProtection="1">
      <alignment horizontal="center"/>
    </xf>
    <xf numFmtId="4" fontId="2" fillId="98" borderId="45" xfId="0" applyNumberFormat="1" applyFont="1" applyFill="1" applyBorder="1" applyAlignment="1" applyProtection="1">
      <alignment horizontal="right"/>
    </xf>
    <xf numFmtId="49" fontId="38" fillId="98" borderId="33" xfId="0" applyNumberFormat="1" applyFont="1" applyFill="1" applyBorder="1" applyAlignment="1" applyProtection="1">
      <alignment horizontal="left" vertical="top" wrapText="1"/>
    </xf>
    <xf numFmtId="0" fontId="2" fillId="98" borderId="33" xfId="380" applyNumberFormat="1" applyFont="1" applyFill="1" applyBorder="1" applyAlignment="1" applyProtection="1">
      <alignment horizontal="center"/>
    </xf>
    <xf numFmtId="4" fontId="2" fillId="0" borderId="33" xfId="0" applyNumberFormat="1" applyFont="1" applyBorder="1" applyAlignment="1" applyProtection="1">
      <alignment horizontal="right"/>
      <protection locked="0"/>
    </xf>
    <xf numFmtId="0" fontId="2" fillId="98" borderId="29" xfId="0" applyFont="1" applyFill="1" applyBorder="1" applyAlignment="1" applyProtection="1">
      <alignment horizontal="center" vertical="top"/>
    </xf>
    <xf numFmtId="49" fontId="2" fillId="98" borderId="31" xfId="0" applyNumberFormat="1" applyFont="1" applyFill="1" applyBorder="1" applyAlignment="1" applyProtection="1">
      <alignment horizontal="left" vertical="top" wrapText="1"/>
    </xf>
    <xf numFmtId="49" fontId="2" fillId="98" borderId="1" xfId="0" applyNumberFormat="1" applyFont="1" applyFill="1" applyBorder="1" applyAlignment="1" applyProtection="1">
      <alignment horizontal="center"/>
    </xf>
    <xf numFmtId="0" fontId="2" fillId="98" borderId="1" xfId="380" applyNumberFormat="1" applyFont="1" applyFill="1" applyBorder="1" applyAlignment="1" applyProtection="1">
      <alignment horizontal="center"/>
    </xf>
    <xf numFmtId="4" fontId="2" fillId="98" borderId="1" xfId="0" applyNumberFormat="1" applyFont="1" applyFill="1" applyBorder="1" applyAlignment="1" applyProtection="1">
      <alignment horizontal="right"/>
    </xf>
    <xf numFmtId="4" fontId="2" fillId="98" borderId="3" xfId="380" applyNumberFormat="1" applyFont="1" applyFill="1" applyBorder="1" applyAlignment="1" applyProtection="1">
      <alignment horizontal="right"/>
    </xf>
    <xf numFmtId="0" fontId="2" fillId="0" borderId="0" xfId="0" applyFont="1" applyAlignment="1">
      <alignment horizontal="left" wrapText="1"/>
    </xf>
    <xf numFmtId="0" fontId="15" fillId="0" borderId="0" xfId="0" applyFont="1" applyAlignment="1">
      <alignment horizontal="center" wrapText="1"/>
    </xf>
    <xf numFmtId="0" fontId="145" fillId="0" borderId="0" xfId="0" quotePrefix="1" applyFont="1" applyAlignment="1">
      <alignment horizontal="center" wrapText="1"/>
    </xf>
    <xf numFmtId="0" fontId="102" fillId="0" borderId="0" xfId="0" applyFont="1" applyAlignment="1">
      <alignment horizontal="center" wrapText="1"/>
    </xf>
    <xf numFmtId="0" fontId="102" fillId="0" borderId="0" xfId="0" applyFont="1" applyAlignment="1">
      <alignment horizontal="center" vertical="center" wrapText="1"/>
    </xf>
    <xf numFmtId="0" fontId="144" fillId="0" borderId="0" xfId="0" applyFont="1" applyAlignment="1">
      <alignment horizontal="center" vertical="center" wrapText="1"/>
    </xf>
    <xf numFmtId="0" fontId="7" fillId="0" borderId="8"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49" fontId="7" fillId="0" borderId="8" xfId="0" applyNumberFormat="1" applyFont="1" applyBorder="1" applyAlignment="1" applyProtection="1">
      <alignment horizontal="left" vertical="center" wrapText="1"/>
    </xf>
    <xf numFmtId="0" fontId="7" fillId="0" borderId="6" xfId="0" applyNumberFormat="1" applyFont="1" applyBorder="1" applyAlignment="1" applyProtection="1">
      <alignment horizontal="left" vertical="center" wrapText="1"/>
    </xf>
    <xf numFmtId="0" fontId="7" fillId="0" borderId="9" xfId="0" applyNumberFormat="1" applyFont="1" applyBorder="1" applyAlignment="1" applyProtection="1">
      <alignment horizontal="left" vertical="center" wrapText="1"/>
    </xf>
    <xf numFmtId="4" fontId="7" fillId="0" borderId="8" xfId="0" applyNumberFormat="1" applyFont="1" applyBorder="1" applyAlignment="1" applyProtection="1">
      <alignment horizontal="center" vertical="center"/>
    </xf>
    <xf numFmtId="4" fontId="7" fillId="0" borderId="6" xfId="0" applyNumberFormat="1" applyFont="1" applyBorder="1" applyAlignment="1" applyProtection="1">
      <alignment horizontal="center" vertical="center"/>
    </xf>
    <xf numFmtId="4" fontId="7" fillId="0" borderId="9" xfId="0" applyNumberFormat="1" applyFont="1" applyBorder="1" applyAlignment="1" applyProtection="1">
      <alignment horizontal="center" vertical="center"/>
    </xf>
    <xf numFmtId="49" fontId="7" fillId="0" borderId="30" xfId="0" applyNumberFormat="1" applyFont="1" applyBorder="1" applyAlignment="1" applyProtection="1">
      <alignment horizontal="left" vertical="center" wrapText="1"/>
    </xf>
    <xf numFmtId="49" fontId="7" fillId="0" borderId="28" xfId="0" applyNumberFormat="1" applyFont="1" applyBorder="1" applyAlignment="1" applyProtection="1">
      <alignment horizontal="left" vertical="center" wrapText="1"/>
    </xf>
    <xf numFmtId="4" fontId="7" fillId="0" borderId="30" xfId="0" applyNumberFormat="1" applyFont="1" applyBorder="1" applyAlignment="1" applyProtection="1">
      <alignment horizontal="center" vertical="center"/>
    </xf>
    <xf numFmtId="4" fontId="7" fillId="0" borderId="28" xfId="0" applyNumberFormat="1" applyFont="1" applyBorder="1" applyAlignment="1" applyProtection="1">
      <alignment horizontal="center" vertical="center"/>
    </xf>
    <xf numFmtId="49" fontId="93" fillId="0" borderId="8" xfId="0" applyNumberFormat="1" applyFont="1" applyBorder="1" applyAlignment="1" applyProtection="1">
      <alignment horizontal="left" vertical="center" wrapText="1"/>
    </xf>
    <xf numFmtId="49" fontId="93" fillId="0" borderId="30" xfId="0" applyNumberFormat="1" applyFont="1" applyBorder="1" applyAlignment="1" applyProtection="1">
      <alignment horizontal="left" vertical="center" wrapText="1"/>
    </xf>
    <xf numFmtId="49" fontId="93" fillId="0" borderId="28" xfId="0" applyNumberFormat="1" applyFont="1" applyBorder="1" applyAlignment="1" applyProtection="1">
      <alignment horizontal="left" vertical="center" wrapText="1"/>
    </xf>
    <xf numFmtId="168" fontId="11" fillId="0" borderId="0" xfId="0" applyNumberFormat="1" applyFont="1" applyAlignment="1" applyProtection="1">
      <alignment horizontal="right" vertical="center" wrapText="1"/>
    </xf>
    <xf numFmtId="0" fontId="6" fillId="0" borderId="0" xfId="1" quotePrefix="1" applyAlignment="1" applyProtection="1">
      <alignment horizontal="left" vertical="center" wrapText="1"/>
    </xf>
    <xf numFmtId="0" fontId="6" fillId="0" borderId="0" xfId="1" applyAlignment="1" applyProtection="1">
      <alignment horizontal="left" vertical="center" wrapText="1"/>
    </xf>
    <xf numFmtId="4" fontId="93" fillId="0" borderId="8" xfId="0" applyNumberFormat="1" applyFont="1" applyFill="1" applyBorder="1" applyAlignment="1" applyProtection="1">
      <alignment horizontal="center" vertical="center"/>
    </xf>
    <xf numFmtId="4" fontId="93" fillId="0" borderId="30" xfId="0" applyNumberFormat="1" applyFont="1" applyFill="1" applyBorder="1" applyAlignment="1" applyProtection="1">
      <alignment horizontal="center" vertical="center"/>
    </xf>
    <xf numFmtId="4" fontId="93" fillId="0" borderId="28" xfId="0" applyNumberFormat="1" applyFont="1" applyFill="1" applyBorder="1" applyAlignment="1" applyProtection="1">
      <alignment horizontal="center" vertical="center"/>
    </xf>
    <xf numFmtId="0" fontId="13" fillId="2" borderId="0" xfId="0" applyFont="1" applyFill="1" applyAlignment="1" applyProtection="1">
      <alignment horizontal="center" vertical="center" wrapText="1"/>
    </xf>
    <xf numFmtId="0" fontId="15" fillId="0" borderId="2" xfId="0" applyFont="1" applyBorder="1" applyAlignment="1" applyProtection="1">
      <alignment horizontal="center" vertical="center" wrapText="1"/>
    </xf>
    <xf numFmtId="0" fontId="129" fillId="3" borderId="8" xfId="0" applyFont="1" applyFill="1" applyBorder="1" applyAlignment="1" applyProtection="1">
      <alignment horizontal="left" vertical="center" wrapText="1"/>
    </xf>
    <xf numFmtId="0" fontId="129" fillId="3" borderId="38" xfId="0" applyFont="1" applyFill="1" applyBorder="1" applyAlignment="1" applyProtection="1">
      <alignment horizontal="left" vertical="center" wrapText="1"/>
    </xf>
    <xf numFmtId="0" fontId="101" fillId="3" borderId="8" xfId="0" applyFont="1" applyFill="1" applyBorder="1" applyAlignment="1" applyProtection="1">
      <alignment horizontal="left" vertical="center" wrapText="1"/>
    </xf>
    <xf numFmtId="0" fontId="101" fillId="3" borderId="30" xfId="0" applyFont="1" applyFill="1" applyBorder="1" applyAlignment="1" applyProtection="1">
      <alignment horizontal="left" vertical="center" wrapText="1"/>
    </xf>
    <xf numFmtId="0" fontId="119" fillId="0" borderId="0" xfId="0" applyFont="1" applyBorder="1" applyAlignment="1">
      <alignment horizontal="center" wrapText="1"/>
    </xf>
    <xf numFmtId="0" fontId="4" fillId="0" borderId="0" xfId="0" applyFont="1" applyAlignment="1">
      <alignment horizontal="right" wrapText="1" indent="2"/>
    </xf>
    <xf numFmtId="0" fontId="9" fillId="0" borderId="0" xfId="0" applyFont="1" applyAlignment="1">
      <alignment horizontal="right" wrapText="1" indent="2"/>
    </xf>
    <xf numFmtId="49" fontId="0" fillId="0" borderId="0" xfId="0" applyNumberFormat="1" applyAlignment="1">
      <alignment horizontal="center" wrapText="1"/>
    </xf>
    <xf numFmtId="49" fontId="4" fillId="2" borderId="0" xfId="0" applyNumberFormat="1" applyFont="1" applyFill="1" applyAlignment="1">
      <alignment horizontal="right" vertical="top" wrapText="1" indent="2"/>
    </xf>
    <xf numFmtId="49" fontId="131" fillId="3" borderId="8" xfId="0" applyNumberFormat="1" applyFont="1" applyFill="1" applyBorder="1" applyAlignment="1" applyProtection="1">
      <alignment horizontal="left" vertical="center" wrapText="1"/>
    </xf>
    <xf numFmtId="49" fontId="131" fillId="3" borderId="38" xfId="0" applyNumberFormat="1" applyFont="1" applyFill="1" applyBorder="1" applyAlignment="1" applyProtection="1">
      <alignment horizontal="left" vertical="center" wrapText="1"/>
    </xf>
    <xf numFmtId="0" fontId="137" fillId="0" borderId="0" xfId="0" applyFont="1" applyAlignment="1" applyProtection="1">
      <alignment horizontal="right" wrapText="1" indent="2"/>
    </xf>
    <xf numFmtId="49" fontId="19" fillId="0" borderId="0" xfId="0" applyNumberFormat="1" applyFont="1" applyAlignment="1" applyProtection="1">
      <alignment horizontal="center" wrapText="1"/>
    </xf>
    <xf numFmtId="49" fontId="137" fillId="2" borderId="0" xfId="0" applyNumberFormat="1" applyFont="1" applyFill="1" applyAlignment="1" applyProtection="1">
      <alignment horizontal="right" vertical="top" wrapText="1" indent="2"/>
    </xf>
    <xf numFmtId="0" fontId="129" fillId="3" borderId="30" xfId="0" applyFont="1" applyFill="1" applyBorder="1" applyAlignment="1" applyProtection="1">
      <alignment horizontal="left" vertical="center" wrapText="1"/>
    </xf>
    <xf numFmtId="0" fontId="131" fillId="3" borderId="8" xfId="0" applyFont="1" applyFill="1" applyBorder="1" applyAlignment="1" applyProtection="1">
      <alignment horizontal="left" vertical="center" wrapText="1"/>
    </xf>
    <xf numFmtId="0" fontId="131" fillId="3" borderId="30" xfId="0" applyFont="1" applyFill="1" applyBorder="1" applyAlignment="1" applyProtection="1">
      <alignment horizontal="left" vertical="center" wrapText="1"/>
    </xf>
    <xf numFmtId="49" fontId="20" fillId="2" borderId="0" xfId="0" applyNumberFormat="1" applyFont="1" applyFill="1" applyAlignment="1" applyProtection="1">
      <alignment horizontal="right" vertical="top" wrapText="1" indent="2"/>
    </xf>
    <xf numFmtId="0" fontId="20" fillId="0" borderId="0" xfId="0" applyFont="1" applyAlignment="1" applyProtection="1">
      <alignment horizontal="right" wrapText="1" indent="2"/>
    </xf>
    <xf numFmtId="49" fontId="2" fillId="0" borderId="0" xfId="0" applyNumberFormat="1" applyFont="1" applyAlignment="1" applyProtection="1">
      <alignment horizontal="center" wrapText="1"/>
    </xf>
    <xf numFmtId="0" fontId="100" fillId="3" borderId="8" xfId="0" applyFont="1" applyFill="1" applyBorder="1" applyAlignment="1" applyProtection="1">
      <alignment horizontal="left" vertical="center" wrapText="1"/>
    </xf>
    <xf numFmtId="0" fontId="100" fillId="3" borderId="30" xfId="0" applyFont="1" applyFill="1" applyBorder="1" applyAlignment="1" applyProtection="1">
      <alignment horizontal="left" vertical="center" wrapText="1"/>
    </xf>
    <xf numFmtId="49" fontId="4" fillId="2" borderId="0" xfId="0" applyNumberFormat="1" applyFont="1" applyFill="1" applyAlignment="1" applyProtection="1">
      <alignment horizontal="right" vertical="top" wrapText="1" indent="2"/>
    </xf>
    <xf numFmtId="0" fontId="4" fillId="0" borderId="0" xfId="0" applyFont="1" applyAlignment="1" applyProtection="1">
      <alignment horizontal="right" wrapText="1" indent="2"/>
    </xf>
    <xf numFmtId="0" fontId="9" fillId="0" borderId="0" xfId="0" applyFont="1" applyAlignment="1" applyProtection="1">
      <alignment horizontal="right" wrapText="1" indent="2"/>
    </xf>
    <xf numFmtId="49" fontId="0" fillId="0" borderId="0" xfId="0" applyNumberFormat="1" applyAlignment="1" applyProtection="1">
      <alignment horizontal="center" wrapText="1"/>
    </xf>
    <xf numFmtId="0" fontId="3" fillId="3" borderId="8" xfId="0" applyFont="1" applyFill="1" applyBorder="1" applyAlignment="1" applyProtection="1">
      <alignment horizontal="left" vertical="center" wrapText="1"/>
    </xf>
    <xf numFmtId="0" fontId="3" fillId="3" borderId="30" xfId="0" applyFont="1" applyFill="1" applyBorder="1" applyAlignment="1" applyProtection="1">
      <alignment horizontal="left" vertical="center" wrapText="1"/>
    </xf>
    <xf numFmtId="0" fontId="121" fillId="0" borderId="29" xfId="0" applyFont="1" applyBorder="1" applyAlignment="1" applyProtection="1">
      <alignment horizontal="center" wrapText="1"/>
    </xf>
    <xf numFmtId="0" fontId="121" fillId="0" borderId="0" xfId="0" applyFont="1" applyAlignment="1" applyProtection="1">
      <alignment horizontal="center" wrapText="1"/>
    </xf>
    <xf numFmtId="0" fontId="103" fillId="3" borderId="8" xfId="0" applyFont="1" applyFill="1" applyBorder="1" applyAlignment="1" applyProtection="1">
      <alignment horizontal="left" vertical="center" wrapText="1"/>
    </xf>
    <xf numFmtId="0" fontId="103" fillId="3" borderId="30" xfId="0" applyFont="1" applyFill="1" applyBorder="1" applyAlignment="1" applyProtection="1">
      <alignment horizontal="left" vertical="center" wrapText="1"/>
    </xf>
    <xf numFmtId="0" fontId="104" fillId="3" borderId="8" xfId="0" applyFont="1" applyFill="1" applyBorder="1" applyAlignment="1" applyProtection="1">
      <alignment horizontal="left" vertical="center" wrapText="1"/>
    </xf>
    <xf numFmtId="0" fontId="104" fillId="3" borderId="30" xfId="0" applyFont="1" applyFill="1" applyBorder="1" applyAlignment="1" applyProtection="1">
      <alignment horizontal="left" vertical="center" wrapText="1"/>
    </xf>
    <xf numFmtId="0" fontId="104" fillId="3" borderId="36" xfId="0" applyFont="1" applyFill="1" applyBorder="1" applyAlignment="1" applyProtection="1">
      <alignment horizontal="left" vertical="center" wrapText="1"/>
    </xf>
    <xf numFmtId="0" fontId="104" fillId="3" borderId="34" xfId="0" applyFont="1" applyFill="1" applyBorder="1" applyAlignment="1" applyProtection="1">
      <alignment horizontal="left" vertical="center" wrapText="1"/>
    </xf>
    <xf numFmtId="0" fontId="100" fillId="3" borderId="36" xfId="0" applyFont="1" applyFill="1" applyBorder="1" applyAlignment="1" applyProtection="1">
      <alignment horizontal="left" vertical="center" wrapText="1"/>
    </xf>
    <xf numFmtId="0" fontId="100" fillId="3" borderId="34" xfId="0" applyFont="1" applyFill="1" applyBorder="1" applyAlignment="1" applyProtection="1">
      <alignment horizontal="left" vertical="center" wrapText="1"/>
    </xf>
    <xf numFmtId="0" fontId="20" fillId="0" borderId="0" xfId="0" applyFont="1" applyBorder="1" applyAlignment="1" applyProtection="1">
      <alignment horizontal="right" wrapText="1" indent="2"/>
    </xf>
    <xf numFmtId="4" fontId="93" fillId="98" borderId="31" xfId="379" applyNumberFormat="1" applyFont="1" applyFill="1" applyBorder="1" applyAlignment="1" applyProtection="1">
      <alignment horizontal="center" vertical="center" wrapText="1"/>
      <protection locked="0"/>
    </xf>
    <xf numFmtId="4" fontId="2" fillId="98" borderId="33" xfId="0" applyNumberFormat="1" applyFont="1" applyFill="1" applyBorder="1" applyAlignment="1" applyProtection="1">
      <alignment horizontal="right"/>
      <protection locked="0"/>
    </xf>
  </cellXfs>
  <cellStyles count="386">
    <cellStyle name="_Makro 12NC propozycje cen cennikowych2" xfId="7"/>
    <cellStyle name="_MDO_20081015_12NC EOC  quick spec overview_v3_d" xfId="8"/>
    <cellStyle name="20% - Accent1 2" xfId="9"/>
    <cellStyle name="20% - Accent1 3" xfId="10"/>
    <cellStyle name="20% - Accent2 2" xfId="11"/>
    <cellStyle name="20% - Accent3 2" xfId="12"/>
    <cellStyle name="20% - Accent4 2" xfId="13"/>
    <cellStyle name="20% - Accent5 2" xfId="14"/>
    <cellStyle name="20% - Accent6 2" xfId="15"/>
    <cellStyle name="20% - akcent 1" xfId="16"/>
    <cellStyle name="20% - akcent 2" xfId="17"/>
    <cellStyle name="20% - akcent 3" xfId="18"/>
    <cellStyle name="20% - akcent 4" xfId="19"/>
    <cellStyle name="20% - akcent 5" xfId="20"/>
    <cellStyle name="20% - akcent 6" xfId="21"/>
    <cellStyle name="40% - Accent1 2" xfId="22"/>
    <cellStyle name="40% - Accent1 3" xfId="23"/>
    <cellStyle name="40% - Accent2 2" xfId="24"/>
    <cellStyle name="40% - Accent3 2" xfId="25"/>
    <cellStyle name="40% - Accent4 2" xfId="26"/>
    <cellStyle name="40% - Accent5 2" xfId="27"/>
    <cellStyle name="40% - Accent6 2" xfId="28"/>
    <cellStyle name="40% - akcent 1" xfId="29"/>
    <cellStyle name="40% - akcent 2" xfId="30"/>
    <cellStyle name="40% - akcent 3" xfId="31"/>
    <cellStyle name="40% - akcent 4" xfId="32"/>
    <cellStyle name="40% - akcent 5" xfId="33"/>
    <cellStyle name="40% - akcent 6" xfId="34"/>
    <cellStyle name="60% - Accent1 2" xfId="35"/>
    <cellStyle name="60% - Accent1 3" xfId="36"/>
    <cellStyle name="60% - Accent2 2" xfId="37"/>
    <cellStyle name="60% - Accent3 2" xfId="38"/>
    <cellStyle name="60% - Accent4 2" xfId="39"/>
    <cellStyle name="60% - Accent5 2" xfId="40"/>
    <cellStyle name="60% - Accent6 2" xfId="41"/>
    <cellStyle name="60% - akcent 1" xfId="42"/>
    <cellStyle name="60% - akcent 2" xfId="43"/>
    <cellStyle name="60% - akcent 3" xfId="44"/>
    <cellStyle name="60% - akcent 4" xfId="45"/>
    <cellStyle name="60% - akcent 5" xfId="46"/>
    <cellStyle name="60% - akcent 6" xfId="47"/>
    <cellStyle name="a1 Deep" xfId="48"/>
    <cellStyle name="a2 Deep" xfId="49"/>
    <cellStyle name="a3 Deep" xfId="50"/>
    <cellStyle name="a4 Deep" xfId="51"/>
    <cellStyle name="A4 Small 210 x 297 mm" xfId="52"/>
    <cellStyle name="A4 Small 210 x 297 mm 2" xfId="53"/>
    <cellStyle name="A4 Small 210 x 297 mm 2 2" xfId="54"/>
    <cellStyle name="A4 Small 210 x 297 mm 3" xfId="55"/>
    <cellStyle name="A4 Small 210 x 297 mm 4" xfId="56"/>
    <cellStyle name="A4 Small 210 x 297 mm_Cennik opraw 22.06.2009 Philips Lighting S.A." xfId="57"/>
    <cellStyle name="a5 Deep" xfId="58"/>
    <cellStyle name="a6 Deep" xfId="59"/>
    <cellStyle name="Accent1 2" xfId="60"/>
    <cellStyle name="Accent2 2" xfId="61"/>
    <cellStyle name="Accent3 2" xfId="62"/>
    <cellStyle name="Accent4 2" xfId="63"/>
    <cellStyle name="Accent5 2" xfId="64"/>
    <cellStyle name="Accent6 2" xfId="65"/>
    <cellStyle name="Akcent 1" xfId="66"/>
    <cellStyle name="Akcent 2" xfId="67"/>
    <cellStyle name="Akcent 3" xfId="68"/>
    <cellStyle name="Akcent 4" xfId="69"/>
    <cellStyle name="Akcent 5" xfId="70"/>
    <cellStyle name="Akcent 6" xfId="71"/>
    <cellStyle name="b1 Base" xfId="72"/>
    <cellStyle name="b2 Base" xfId="73"/>
    <cellStyle name="b3 Base" xfId="74"/>
    <cellStyle name="b4 Base" xfId="75"/>
    <cellStyle name="b5 Base" xfId="76"/>
    <cellStyle name="b6 Base" xfId="77"/>
    <cellStyle name="Bad 2" xfId="78"/>
    <cellStyle name="Bad 3" xfId="79"/>
    <cellStyle name="Black" xfId="80"/>
    <cellStyle name="Border" xfId="81"/>
    <cellStyle name="c1 Base65" xfId="82"/>
    <cellStyle name="c2 Base65" xfId="83"/>
    <cellStyle name="c3 Base65" xfId="84"/>
    <cellStyle name="c4 Base65" xfId="85"/>
    <cellStyle name="c5 Base65" xfId="86"/>
    <cellStyle name="C6 Base65" xfId="87"/>
    <cellStyle name="Calculation 2" xfId="88"/>
    <cellStyle name="Check Cell 2" xfId="89"/>
    <cellStyle name="Comma 10" xfId="90"/>
    <cellStyle name="Comma 11" xfId="91"/>
    <cellStyle name="Comma 12" xfId="384"/>
    <cellStyle name="Comma 2" xfId="92"/>
    <cellStyle name="Comma 2 2" xfId="93"/>
    <cellStyle name="Comma 3" xfId="94"/>
    <cellStyle name="Comma 3 2" xfId="95"/>
    <cellStyle name="Comma 4" xfId="96"/>
    <cellStyle name="Comma 5" xfId="97"/>
    <cellStyle name="Comma 6" xfId="98"/>
    <cellStyle name="Comma 7" xfId="99"/>
    <cellStyle name="Comma 8" xfId="100"/>
    <cellStyle name="Comma 9" xfId="101"/>
    <cellStyle name="Currency 17" xfId="102"/>
    <cellStyle name="Currency 2" xfId="103"/>
    <cellStyle name="Currency 2 2" xfId="104"/>
    <cellStyle name="Currency 3" xfId="105"/>
    <cellStyle name="Currency 3 2" xfId="106"/>
    <cellStyle name="Currency 4" xfId="107"/>
    <cellStyle name="Currency 5" xfId="108"/>
    <cellStyle name="d1 Soft" xfId="109"/>
    <cellStyle name="d2 Soft" xfId="110"/>
    <cellStyle name="d3 Soft" xfId="111"/>
    <cellStyle name="d4 Soft" xfId="112"/>
    <cellStyle name="d5 Soft" xfId="113"/>
    <cellStyle name="d6 Soft" xfId="114"/>
    <cellStyle name="Dane wejściowe" xfId="115"/>
    <cellStyle name="Dane wejściowe 2" xfId="116"/>
    <cellStyle name="Dane wejściowe 3" xfId="117"/>
    <cellStyle name="Dane wyjściowe" xfId="118"/>
    <cellStyle name="Dane wyjściowe 2" xfId="119"/>
    <cellStyle name="Dane wyjściowe 3" xfId="120"/>
    <cellStyle name="Dobre" xfId="121"/>
    <cellStyle name="Dobre 2" xfId="122"/>
    <cellStyle name="Dobre 3" xfId="123"/>
    <cellStyle name="DRAAITAB" xfId="124"/>
    <cellStyle name="Dziesiętny 2" xfId="125"/>
    <cellStyle name="Dziesiętny 2 2" xfId="126"/>
    <cellStyle name="Dziesiętny 2 3" xfId="127"/>
    <cellStyle name="Dziesiętny 2 4" xfId="128"/>
    <cellStyle name="e1 Base50" xfId="129"/>
    <cellStyle name="e2 Base50" xfId="130"/>
    <cellStyle name="e3 Base50" xfId="131"/>
    <cellStyle name="e4 Base50" xfId="132"/>
    <cellStyle name="e5 Base50" xfId="133"/>
    <cellStyle name="e6 Base50" xfId="134"/>
    <cellStyle name="Euro" xfId="135"/>
    <cellStyle name="Excel_BuiltIn_Dobro" xfId="381"/>
    <cellStyle name="Explanatory Text 2" xfId="136"/>
    <cellStyle name="f1 Tint" xfId="137"/>
    <cellStyle name="f2 Tint" xfId="138"/>
    <cellStyle name="f3 Tint" xfId="139"/>
    <cellStyle name="f4 Tint" xfId="140"/>
    <cellStyle name="f5 Tint" xfId="141"/>
    <cellStyle name="f6 Tint" xfId="142"/>
    <cellStyle name="g1 Deep" xfId="143"/>
    <cellStyle name="g2 Base" xfId="144"/>
    <cellStyle name="g3 Base65" xfId="145"/>
    <cellStyle name="g4 Soft" xfId="146"/>
    <cellStyle name="g5 Base50" xfId="147"/>
    <cellStyle name="g6 Tint" xfId="148"/>
    <cellStyle name="Good 2" xfId="149"/>
    <cellStyle name="Grey" xfId="150"/>
    <cellStyle name="Heading 1 2" xfId="151"/>
    <cellStyle name="Heading 2 2" xfId="152"/>
    <cellStyle name="Heading 3 2" xfId="153"/>
    <cellStyle name="Heading 4 2" xfId="154"/>
    <cellStyle name="Hiperłącze 2" xfId="155"/>
    <cellStyle name="Hiperłącze_Cennik opraw 22.06.2009 Philips Lighting S.A." xfId="156"/>
    <cellStyle name="Hiperpovezava" xfId="382" builtinId="8"/>
    <cellStyle name="Input [yellow]" xfId="157"/>
    <cellStyle name="Input 2" xfId="158"/>
    <cellStyle name="Komma [0]_Blad1" xfId="159"/>
    <cellStyle name="Komma_Blad1" xfId="160"/>
    <cellStyle name="Komórka połączona" xfId="161"/>
    <cellStyle name="Komórka połączona 2" xfId="162"/>
    <cellStyle name="Komórka połączona 3" xfId="163"/>
    <cellStyle name="Komórka zaznaczona" xfId="164"/>
    <cellStyle name="Linked Cell 2" xfId="165"/>
    <cellStyle name="Migliaia (0)_RESULTS" xfId="166"/>
    <cellStyle name="Migliaia_RESULTS" xfId="167"/>
    <cellStyle name="Milliers [0]_laroux" xfId="168"/>
    <cellStyle name="Milliers_laroux" xfId="169"/>
    <cellStyle name="Monétaire [0]_PERSONAL" xfId="170"/>
    <cellStyle name="Monétaire_PERSONAL" xfId="171"/>
    <cellStyle name="Nagłówek 1" xfId="172"/>
    <cellStyle name="Nagłówek 2" xfId="173"/>
    <cellStyle name="Nagłówek 3" xfId="174"/>
    <cellStyle name="Nagłówek 4" xfId="175"/>
    <cellStyle name="Navadno" xfId="0" builtinId="0"/>
    <cellStyle name="Navadno 2" xfId="1"/>
    <cellStyle name="Navadno 2 2" xfId="379"/>
    <cellStyle name="Navadno 4" xfId="5"/>
    <cellStyle name="Navadno 6" xfId="2"/>
    <cellStyle name="Navadno_HE_BOŠTANJ" xfId="385"/>
    <cellStyle name="Neutral 2" xfId="176"/>
    <cellStyle name="Neutral 3" xfId="177"/>
    <cellStyle name="Neutralne" xfId="178"/>
    <cellStyle name="Non défini" xfId="179"/>
    <cellStyle name="Normal - Style1" xfId="180"/>
    <cellStyle name="Normal - Style1 2" xfId="181"/>
    <cellStyle name="Normal - Style1 3" xfId="182"/>
    <cellStyle name="Normal 10" xfId="183"/>
    <cellStyle name="Normal 11" xfId="184"/>
    <cellStyle name="Normal 11 2" xfId="185"/>
    <cellStyle name="Normal 12" xfId="186"/>
    <cellStyle name="Normal 13" xfId="187"/>
    <cellStyle name="Normal 14" xfId="188"/>
    <cellStyle name="Normal 15" xfId="189"/>
    <cellStyle name="Normal 16" xfId="190"/>
    <cellStyle name="Normal 17" xfId="191"/>
    <cellStyle name="Normal 18" xfId="192"/>
    <cellStyle name="Normal 19" xfId="193"/>
    <cellStyle name="Normal 2" xfId="4"/>
    <cellStyle name="Normal 2 2" xfId="195"/>
    <cellStyle name="Normal 2 2 2" xfId="196"/>
    <cellStyle name="Normal 2 3" xfId="197"/>
    <cellStyle name="Normal 2 4" xfId="198"/>
    <cellStyle name="Normal 2 5" xfId="194"/>
    <cellStyle name="Normal 2_Price List Special Lighting 2009 (cu T V )" xfId="199"/>
    <cellStyle name="Normal 20" xfId="200"/>
    <cellStyle name="Normal 21" xfId="201"/>
    <cellStyle name="Normal 22" xfId="202"/>
    <cellStyle name="Normal 23" xfId="203"/>
    <cellStyle name="Normal 24" xfId="204"/>
    <cellStyle name="Normal 25" xfId="205"/>
    <cellStyle name="Normal 26" xfId="206"/>
    <cellStyle name="Normal 27" xfId="207"/>
    <cellStyle name="Normal 28" xfId="208"/>
    <cellStyle name="Normal 29" xfId="209"/>
    <cellStyle name="Normal 3" xfId="210"/>
    <cellStyle name="Normal 3 2" xfId="211"/>
    <cellStyle name="Normal 3 2 2" xfId="212"/>
    <cellStyle name="Normal 3 3" xfId="213"/>
    <cellStyle name="Normal 30" xfId="214"/>
    <cellStyle name="Normal 31" xfId="215"/>
    <cellStyle name="Normal 32" xfId="216"/>
    <cellStyle name="Normal 33" xfId="217"/>
    <cellStyle name="Normal 34" xfId="218"/>
    <cellStyle name="Normal 35" xfId="219"/>
    <cellStyle name="Normal 36" xfId="220"/>
    <cellStyle name="Normal 37" xfId="6"/>
    <cellStyle name="Normal 38" xfId="383"/>
    <cellStyle name="Normal 4" xfId="221"/>
    <cellStyle name="Normal 4 2" xfId="222"/>
    <cellStyle name="Normal 5" xfId="223"/>
    <cellStyle name="Normal 5 2" xfId="224"/>
    <cellStyle name="Normal 6" xfId="225"/>
    <cellStyle name="Normal 7" xfId="226"/>
    <cellStyle name="Normal 8" xfId="227"/>
    <cellStyle name="Normal 9" xfId="228"/>
    <cellStyle name="normální_Brutto LEG 2003-EOC" xfId="229"/>
    <cellStyle name="Normalny 2" xfId="230"/>
    <cellStyle name="Normalny 2 2" xfId="231"/>
    <cellStyle name="Normalny 2 3" xfId="232"/>
    <cellStyle name="Normalny 2 4" xfId="233"/>
    <cellStyle name="Normalny 25" xfId="234"/>
    <cellStyle name="Normalny 3" xfId="235"/>
    <cellStyle name="Normalny_1_2001_prop lorczyk" xfId="236"/>
    <cellStyle name="Note 2" xfId="237"/>
    <cellStyle name="Note 2 2" xfId="238"/>
    <cellStyle name="Note 3" xfId="239"/>
    <cellStyle name="Note 3 2" xfId="240"/>
    <cellStyle name="Note 4" xfId="241"/>
    <cellStyle name="Note 4 2" xfId="242"/>
    <cellStyle name="Note 5" xfId="243"/>
    <cellStyle name="Note 5 2" xfId="244"/>
    <cellStyle name="Note 6" xfId="245"/>
    <cellStyle name="Note 6 2" xfId="246"/>
    <cellStyle name="Note 7" xfId="247"/>
    <cellStyle name="Note 7 2" xfId="248"/>
    <cellStyle name="Note 8" xfId="249"/>
    <cellStyle name="Note 8 2" xfId="250"/>
    <cellStyle name="Note 9" xfId="251"/>
    <cellStyle name="Note 9 2" xfId="252"/>
    <cellStyle name="Obliczenia" xfId="253"/>
    <cellStyle name="Œ…‹æØ‚è [0.00]_laroux" xfId="254"/>
    <cellStyle name="Œ…‹æØ‚è_laroux" xfId="255"/>
    <cellStyle name="Output 2" xfId="256"/>
    <cellStyle name="Percent [2]" xfId="257"/>
    <cellStyle name="Percent [2] 2" xfId="258"/>
    <cellStyle name="Percent 10" xfId="259"/>
    <cellStyle name="Percent 11" xfId="260"/>
    <cellStyle name="Percent 12" xfId="261"/>
    <cellStyle name="Percent 13" xfId="262"/>
    <cellStyle name="Percent 14" xfId="263"/>
    <cellStyle name="Percent 15" xfId="264"/>
    <cellStyle name="Percent 16" xfId="265"/>
    <cellStyle name="Percent 17" xfId="266"/>
    <cellStyle name="Percent 18" xfId="267"/>
    <cellStyle name="Percent 19" xfId="268"/>
    <cellStyle name="Percent 2" xfId="269"/>
    <cellStyle name="Percent 20" xfId="270"/>
    <cellStyle name="Percent 21" xfId="271"/>
    <cellStyle name="Percent 22" xfId="272"/>
    <cellStyle name="Percent 23" xfId="273"/>
    <cellStyle name="Percent 24" xfId="274"/>
    <cellStyle name="Percent 3" xfId="275"/>
    <cellStyle name="Percent 4" xfId="276"/>
    <cellStyle name="Percent 5" xfId="277"/>
    <cellStyle name="Percent 6" xfId="278"/>
    <cellStyle name="Percent 7" xfId="279"/>
    <cellStyle name="Percent 8" xfId="280"/>
    <cellStyle name="Percent 9" xfId="281"/>
    <cellStyle name="Poza" xfId="282"/>
    <cellStyle name="Red" xfId="283"/>
    <cellStyle name="SAPBEXaggData" xfId="284"/>
    <cellStyle name="SAPBEXaggData 2" xfId="285"/>
    <cellStyle name="SAPBEXaggData 3" xfId="286"/>
    <cellStyle name="SAPBEXaggData 4" xfId="287"/>
    <cellStyle name="SAPBEXaggDataEmph" xfId="288"/>
    <cellStyle name="SAPBEXaggItem" xfId="289"/>
    <cellStyle name="SAPBEXaggItem 2" xfId="290"/>
    <cellStyle name="SAPBEXaggItem 3" xfId="291"/>
    <cellStyle name="SAPBEXaggItemX" xfId="292"/>
    <cellStyle name="SAPBEXchaText" xfId="293"/>
    <cellStyle name="SAPBEXchaText 2" xfId="294"/>
    <cellStyle name="SAPBEXchaText 3" xfId="295"/>
    <cellStyle name="SAPBEXchaText 4" xfId="296"/>
    <cellStyle name="SAPBEXchaText 5" xfId="297"/>
    <cellStyle name="SAPBEXchaText_Osprzęt do lamp wyładowczych" xfId="298"/>
    <cellStyle name="SAPBEXexcBad7" xfId="299"/>
    <cellStyle name="SAPBEXexcBad8" xfId="300"/>
    <cellStyle name="SAPBEXexcBad9" xfId="301"/>
    <cellStyle name="SAPBEXexcCritical4" xfId="302"/>
    <cellStyle name="SAPBEXexcCritical5" xfId="303"/>
    <cellStyle name="SAPBEXexcCritical6" xfId="304"/>
    <cellStyle name="SAPBEXexcGood1" xfId="305"/>
    <cellStyle name="SAPBEXexcGood2" xfId="306"/>
    <cellStyle name="SAPBEXexcGood3" xfId="307"/>
    <cellStyle name="SAPBEXfilterDrill" xfId="308"/>
    <cellStyle name="SAPBEXfilterDrill 2" xfId="309"/>
    <cellStyle name="SAPBEXfilterDrill 3" xfId="310"/>
    <cellStyle name="SAPBEXfilterItem" xfId="311"/>
    <cellStyle name="SAPBEXfilterItem 2" xfId="312"/>
    <cellStyle name="SAPBEXfilterItem 3" xfId="313"/>
    <cellStyle name="SAPBEXfilterText" xfId="314"/>
    <cellStyle name="SAPBEXformats" xfId="315"/>
    <cellStyle name="SAPBEXformats 2" xfId="316"/>
    <cellStyle name="SAPBEXformats_Osprzęt do lamp wyładowczych" xfId="317"/>
    <cellStyle name="SAPBEXheaderItem" xfId="318"/>
    <cellStyle name="SAPBEXheaderItem 2" xfId="319"/>
    <cellStyle name="SAPBEXheaderItem 3" xfId="320"/>
    <cellStyle name="SAPBEXheaderText" xfId="321"/>
    <cellStyle name="SAPBEXheaderText 2" xfId="322"/>
    <cellStyle name="SAPBEXheaderText 3" xfId="323"/>
    <cellStyle name="SAPBEXHLevel0" xfId="324"/>
    <cellStyle name="SAPBEXHLevel0X" xfId="325"/>
    <cellStyle name="SAPBEXHLevel1" xfId="326"/>
    <cellStyle name="SAPBEXHLevel1X" xfId="327"/>
    <cellStyle name="SAPBEXHLevel2" xfId="328"/>
    <cellStyle name="SAPBEXHLevel2X" xfId="329"/>
    <cellStyle name="SAPBEXHLevel3" xfId="330"/>
    <cellStyle name="SAPBEXHLevel3X" xfId="331"/>
    <cellStyle name="SAPBEXresData" xfId="332"/>
    <cellStyle name="SAPBEXresDataEmph" xfId="333"/>
    <cellStyle name="SAPBEXresItem" xfId="334"/>
    <cellStyle name="SAPBEXresItemX" xfId="335"/>
    <cellStyle name="SAPBEXstdData" xfId="336"/>
    <cellStyle name="SAPBEXstdData 2" xfId="337"/>
    <cellStyle name="SAPBEXstdData 3" xfId="338"/>
    <cellStyle name="SAPBEXstdData 4" xfId="339"/>
    <cellStyle name="SAPBEXstdData 5" xfId="340"/>
    <cellStyle name="SAPBEXstdData_Osprzęt do lamp wyładowczych" xfId="341"/>
    <cellStyle name="SAPBEXstdDataEmph" xfId="342"/>
    <cellStyle name="SAPBEXstdItem" xfId="343"/>
    <cellStyle name="SAPBEXstdItem 2" xfId="344"/>
    <cellStyle name="SAPBEXstdItem 3" xfId="345"/>
    <cellStyle name="SAPBEXstdItem 4" xfId="346"/>
    <cellStyle name="SAPBEXstdItem 57" xfId="347"/>
    <cellStyle name="SAPBEXstdItem_Lampy wyładowcze" xfId="348"/>
    <cellStyle name="SAPBEXstdItemX" xfId="349"/>
    <cellStyle name="SAPBEXtitle" xfId="350"/>
    <cellStyle name="SAPBEXtitle 2" xfId="351"/>
    <cellStyle name="SAPBEXtitle 3" xfId="352"/>
    <cellStyle name="SAPBEXtitle 4" xfId="353"/>
    <cellStyle name="SAPBEXundefined" xfId="354"/>
    <cellStyle name="SAPBEXundefined 2" xfId="355"/>
    <cellStyle name="Standaard_ANNX1B" xfId="356"/>
    <cellStyle name="Standard_Tabelle1" xfId="3"/>
    <cellStyle name="Styl 1" xfId="357"/>
    <cellStyle name="Styl 1 2" xfId="358"/>
    <cellStyle name="Styl 1 3" xfId="359"/>
    <cellStyle name="Style 1" xfId="360"/>
    <cellStyle name="Style 1 2" xfId="361"/>
    <cellStyle name="Style 1 3" xfId="362"/>
    <cellStyle name="Suma" xfId="363"/>
    <cellStyle name="Suma 2" xfId="364"/>
    <cellStyle name="Suma 3" xfId="365"/>
    <cellStyle name="Tekst objaśnienia" xfId="366"/>
    <cellStyle name="Tekst ostrzeżenia" xfId="367"/>
    <cellStyle name="Tekst ostrzeżenia 2" xfId="368"/>
    <cellStyle name="Tekst ostrzeżenia 3" xfId="369"/>
    <cellStyle name="Title 2" xfId="370"/>
    <cellStyle name="Total 2" xfId="371"/>
    <cellStyle name="Tytuł" xfId="372"/>
    <cellStyle name="Uwaga" xfId="373"/>
    <cellStyle name="Valuta (0)_RESULTS" xfId="374"/>
    <cellStyle name="Vejica" xfId="380" builtinId="3"/>
    <cellStyle name="Walutowy 2" xfId="375"/>
    <cellStyle name="Warning Text 2" xfId="376"/>
    <cellStyle name="Złe" xfId="377"/>
    <cellStyle name="常规_Sheet2" xfId="3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561975</xdr:colOff>
      <xdr:row>0</xdr:row>
      <xdr:rowOff>114300</xdr:rowOff>
    </xdr:from>
    <xdr:to>
      <xdr:col>11</xdr:col>
      <xdr:colOff>0</xdr:colOff>
      <xdr:row>2</xdr:row>
      <xdr:rowOff>95250</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09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0A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1000-000002000000}"/>
            </a:ext>
          </a:extLst>
        </xdr:cNvPr>
        <xdr:cNvSpPr/>
      </xdr:nvSpPr>
      <xdr:spPr bwMode="auto">
        <a:xfrm>
          <a:off x="8096250" y="114300"/>
          <a:ext cx="11049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39937"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1100-0000019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12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13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14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4"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1500-000004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16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0</xdr:row>
      <xdr:rowOff>104775</xdr:rowOff>
    </xdr:from>
    <xdr:to>
      <xdr:col>11</xdr:col>
      <xdr:colOff>504825</xdr:colOff>
      <xdr:row>2</xdr:row>
      <xdr:rowOff>85725</xdr:rowOff>
    </xdr:to>
    <xdr:sp macro="" textlink="">
      <xdr:nvSpPr>
        <xdr:cNvPr id="37889" name="Object 1" hidden="1">
          <a:extLst>
            <a:ext uri="{63B3BB69-23CF-44E3-9099-C40C66FF867C}">
              <a14:compatExt xmlns:a14="http://schemas.microsoft.com/office/drawing/2010/main" spid="_x0000_s37889"/>
            </a:ext>
            <a:ext uri="{FF2B5EF4-FFF2-40B4-BE49-F238E27FC236}">
              <a16:creationId xmlns:a16="http://schemas.microsoft.com/office/drawing/2014/main" id="{00000000-0008-0000-0100-0000019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03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04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0C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05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07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08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533400</xdr:colOff>
      <xdr:row>0</xdr:row>
      <xdr:rowOff>114300</xdr:rowOff>
    </xdr:from>
    <xdr:to>
      <xdr:col>5</xdr:col>
      <xdr:colOff>742950</xdr:colOff>
      <xdr:row>2</xdr:row>
      <xdr:rowOff>95250</xdr:rowOff>
    </xdr:to>
    <xdr:sp macro="" textlink="">
      <xdr:nvSpPr>
        <xdr:cNvPr id="2" name="Object 1" hidden="1">
          <a:extLst>
            <a:ext uri="{63B3BB69-23CF-44E3-9099-C40C66FF867C}">
              <a14:compatExt xmlns:a14="http://schemas.microsoft.com/office/drawing/2010/main" spid="_x0000_s39937"/>
            </a:ext>
            <a:ext uri="{FF2B5EF4-FFF2-40B4-BE49-F238E27FC236}">
              <a16:creationId xmlns:a16="http://schemas.microsoft.com/office/drawing/2014/main" id="{00000000-0008-0000-0D00-000002000000}"/>
            </a:ext>
          </a:extLst>
        </xdr:cNvPr>
        <xdr:cNvSpPr/>
      </xdr:nvSpPr>
      <xdr:spPr bwMode="auto">
        <a:xfrm>
          <a:off x="7734300" y="114300"/>
          <a:ext cx="10572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21"/>
  </sheetPr>
  <dimension ref="A1:O28"/>
  <sheetViews>
    <sheetView view="pageLayout" zoomScaleNormal="100" zoomScaleSheetLayoutView="85" workbookViewId="0">
      <selection activeCell="F19" sqref="F19"/>
    </sheetView>
  </sheetViews>
  <sheetFormatPr defaultRowHeight="12.75"/>
  <cols>
    <col min="1" max="2" width="9.140625" style="1"/>
    <col min="3" max="3" width="13.42578125" style="1" bestFit="1" customWidth="1"/>
    <col min="4" max="16384" width="9.140625" style="1"/>
  </cols>
  <sheetData>
    <row r="1" spans="1:15" s="569" customFormat="1">
      <c r="A1" s="674"/>
      <c r="B1" s="674"/>
      <c r="C1" s="674"/>
      <c r="H1" s="570"/>
      <c r="I1" s="571"/>
      <c r="J1" s="571"/>
    </row>
    <row r="2" spans="1:15" ht="12.75" customHeight="1">
      <c r="A2" s="674"/>
      <c r="B2" s="674"/>
      <c r="C2" s="674"/>
      <c r="G2" s="2"/>
      <c r="H2" s="5"/>
      <c r="I2" s="6"/>
      <c r="J2" s="6"/>
    </row>
    <row r="3" spans="1:15">
      <c r="B3" s="72"/>
      <c r="G3" s="2"/>
      <c r="H3" s="5"/>
      <c r="I3" s="6"/>
      <c r="J3" s="6"/>
    </row>
    <row r="4" spans="1:15">
      <c r="A4" s="8"/>
      <c r="B4" s="8"/>
      <c r="C4" s="9"/>
      <c r="D4" s="9"/>
      <c r="E4" s="9"/>
      <c r="F4" s="9"/>
      <c r="G4" s="10"/>
      <c r="H4" s="11"/>
      <c r="I4" s="12"/>
      <c r="J4" s="12"/>
      <c r="K4" s="9"/>
      <c r="L4" s="9"/>
      <c r="M4" s="9"/>
      <c r="N4" s="9"/>
    </row>
    <row r="5" spans="1:15">
      <c r="F5" s="36"/>
      <c r="G5" s="36"/>
    </row>
    <row r="8" spans="1:15" ht="33.75">
      <c r="A8" s="678" t="s">
        <v>406</v>
      </c>
      <c r="B8" s="678"/>
      <c r="C8" s="678"/>
      <c r="D8" s="678"/>
      <c r="E8" s="678"/>
      <c r="F8" s="678"/>
      <c r="G8" s="678"/>
      <c r="H8" s="678"/>
      <c r="I8" s="678"/>
      <c r="J8" s="678"/>
      <c r="K8" s="678"/>
      <c r="L8" s="678"/>
      <c r="M8" s="678"/>
      <c r="N8" s="678"/>
    </row>
    <row r="10" spans="1:15" ht="41.25" customHeight="1">
      <c r="A10" s="679" t="s">
        <v>824</v>
      </c>
      <c r="B10" s="679"/>
      <c r="C10" s="679"/>
      <c r="D10" s="679"/>
      <c r="E10" s="679"/>
      <c r="F10" s="679"/>
      <c r="G10" s="679"/>
      <c r="H10" s="679"/>
      <c r="I10" s="679"/>
      <c r="J10" s="679"/>
      <c r="K10" s="679"/>
      <c r="L10" s="679"/>
      <c r="M10" s="679"/>
      <c r="N10" s="679"/>
    </row>
    <row r="11" spans="1:15" ht="20.25" customHeight="1">
      <c r="A11" s="36"/>
      <c r="B11" s="574"/>
      <c r="C11" s="574"/>
      <c r="D11" s="574"/>
      <c r="E11" s="574"/>
      <c r="F11" s="574"/>
      <c r="G11" s="574"/>
      <c r="H11" s="574"/>
      <c r="I11" s="574"/>
      <c r="J11" s="574"/>
      <c r="K11" s="574"/>
      <c r="L11" s="574"/>
      <c r="M11" s="574"/>
      <c r="N11" s="574"/>
      <c r="O11" s="574"/>
    </row>
    <row r="12" spans="1:15" ht="30" customHeight="1">
      <c r="A12" s="573"/>
      <c r="B12" s="573"/>
      <c r="C12" s="573"/>
      <c r="D12" s="573"/>
      <c r="E12" s="573"/>
      <c r="F12" s="573"/>
      <c r="G12" s="573"/>
      <c r="H12" s="573"/>
      <c r="I12" s="573"/>
      <c r="J12" s="573"/>
      <c r="K12" s="573"/>
      <c r="L12" s="573"/>
      <c r="M12" s="573"/>
      <c r="N12" s="573"/>
    </row>
    <row r="13" spans="1:15" ht="20.25" customHeight="1">
      <c r="C13" s="41"/>
      <c r="D13" s="40"/>
      <c r="E13" s="40"/>
      <c r="F13" s="40"/>
      <c r="G13" s="40"/>
      <c r="H13" s="40"/>
      <c r="I13" s="40"/>
    </row>
    <row r="14" spans="1:15" ht="20.25" customHeight="1"/>
    <row r="15" spans="1:15" ht="33.75">
      <c r="A15" s="677" t="s">
        <v>823</v>
      </c>
      <c r="B15" s="677"/>
      <c r="C15" s="677"/>
      <c r="D15" s="677"/>
      <c r="E15" s="677"/>
      <c r="F15" s="677"/>
      <c r="G15" s="677"/>
      <c r="H15" s="677"/>
      <c r="I15" s="677"/>
      <c r="J15" s="677"/>
      <c r="K15" s="677"/>
      <c r="L15" s="677"/>
      <c r="M15" s="677"/>
      <c r="N15" s="677"/>
      <c r="O15" s="677"/>
    </row>
    <row r="16" spans="1:15" ht="39.950000000000003" customHeight="1"/>
    <row r="17" spans="1:15">
      <c r="F17"/>
    </row>
    <row r="20" spans="1:15" ht="16.5" customHeight="1">
      <c r="A20" s="572"/>
      <c r="B20" s="572"/>
      <c r="C20" s="572"/>
      <c r="D20" s="572"/>
      <c r="E20" s="572"/>
      <c r="F20" s="572"/>
      <c r="G20" s="572"/>
      <c r="H20" s="572"/>
      <c r="I20" s="572"/>
      <c r="J20" s="572"/>
      <c r="K20" s="572"/>
      <c r="L20" s="572"/>
      <c r="M20" s="572"/>
    </row>
    <row r="21" spans="1:15" ht="27.75">
      <c r="A21" s="676" t="s">
        <v>1</v>
      </c>
      <c r="B21" s="676"/>
      <c r="C21" s="676"/>
      <c r="D21" s="676"/>
      <c r="E21" s="676"/>
      <c r="F21" s="676"/>
      <c r="G21" s="676"/>
      <c r="H21" s="676"/>
      <c r="I21" s="676"/>
      <c r="J21" s="676"/>
      <c r="K21" s="676"/>
      <c r="L21" s="676"/>
      <c r="M21" s="676"/>
      <c r="N21" s="676"/>
      <c r="O21" s="676"/>
    </row>
    <row r="28" spans="1:15" ht="20.25">
      <c r="A28" s="675" t="s">
        <v>407</v>
      </c>
      <c r="B28" s="675"/>
      <c r="C28" s="675"/>
      <c r="D28" s="675"/>
      <c r="E28" s="675"/>
      <c r="F28" s="675"/>
      <c r="G28" s="675"/>
      <c r="H28" s="675"/>
      <c r="I28" s="675"/>
      <c r="J28" s="675"/>
      <c r="K28" s="675"/>
      <c r="L28" s="675"/>
      <c r="M28" s="675"/>
      <c r="N28" s="675"/>
      <c r="O28" s="675"/>
    </row>
  </sheetData>
  <sheetProtection algorithmName="SHA-512" hashValue="yfrKSbWV0OwWrHJ/+rN18Ql11E6aSZKoPRxaM83heD7GCQdELDMvYWusbTFBGfYhTgMtHNyYZakkdu+TPGQrEQ==" saltValue="u4EVCJaOn/lQJxYvdQBHcA==" spinCount="100000" sheet="1" objects="1" scenarios="1"/>
  <mergeCells count="7">
    <mergeCell ref="A1:C1"/>
    <mergeCell ref="A2:C2"/>
    <mergeCell ref="A28:O28"/>
    <mergeCell ref="A21:O21"/>
    <mergeCell ref="A15:O15"/>
    <mergeCell ref="A8:N8"/>
    <mergeCell ref="A10:N10"/>
  </mergeCells>
  <phoneticPr fontId="0" type="noConversion"/>
  <pageMargins left="0.59055118110236227" right="0.39370078740157483" top="0.59055118110236227" bottom="0.98425196850393704" header="0.19685039370078741" footer="0.19685039370078741"/>
  <pageSetup scale="92"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H1945"/>
  <sheetViews>
    <sheetView view="pageLayout" topLeftCell="A22" zoomScaleNormal="145" zoomScaleSheetLayoutView="175" workbookViewId="0">
      <selection activeCell="E25" activeCellId="3" sqref="E12:E15 E17:E19 E21:E24 E25:E29"/>
    </sheetView>
  </sheetViews>
  <sheetFormatPr defaultRowHeight="12.75"/>
  <cols>
    <col min="1" max="1" width="9.42578125" style="150" customWidth="1"/>
    <col min="2" max="2" width="78" style="131" customWidth="1"/>
    <col min="3" max="3" width="9.140625" style="132"/>
    <col min="4" max="4" width="11.42578125" style="133" customWidth="1"/>
    <col min="5" max="5" width="12.7109375" style="134" customWidth="1"/>
    <col min="6" max="6" width="13.5703125" style="135" customWidth="1"/>
    <col min="7" max="16384" width="9.140625" style="107"/>
  </cols>
  <sheetData>
    <row r="1" spans="1:6">
      <c r="A1" s="109"/>
      <c r="B1" s="107"/>
      <c r="C1" s="121"/>
      <c r="D1" s="110"/>
      <c r="E1" s="111"/>
      <c r="F1" s="112"/>
    </row>
    <row r="2" spans="1:6">
      <c r="A2" s="109"/>
      <c r="B2" s="107"/>
      <c r="C2" s="121"/>
      <c r="D2" s="110"/>
      <c r="E2" s="111"/>
      <c r="F2" s="112"/>
    </row>
    <row r="3" spans="1:6" ht="13.5" thickBot="1">
      <c r="A3" s="109"/>
      <c r="B3" s="107"/>
      <c r="C3" s="121"/>
      <c r="D3" s="110"/>
      <c r="E3" s="111"/>
      <c r="F3" s="112"/>
    </row>
    <row r="4" spans="1:6" ht="32.25" customHeight="1">
      <c r="A4" s="173" t="s">
        <v>7</v>
      </c>
      <c r="B4" s="174" t="s">
        <v>12</v>
      </c>
      <c r="C4" s="175" t="s">
        <v>8</v>
      </c>
      <c r="D4" s="176" t="s">
        <v>9</v>
      </c>
      <c r="E4" s="177" t="s">
        <v>10</v>
      </c>
      <c r="F4" s="178" t="s">
        <v>11</v>
      </c>
    </row>
    <row r="5" spans="1:6" s="155" customFormat="1" ht="15">
      <c r="A5" s="362" t="s">
        <v>152</v>
      </c>
      <c r="B5" s="422" t="s">
        <v>459</v>
      </c>
      <c r="C5" s="423"/>
      <c r="D5" s="424"/>
      <c r="E5" s="425"/>
      <c r="F5" s="426"/>
    </row>
    <row r="6" spans="1:6" ht="15">
      <c r="A6" s="429"/>
      <c r="B6" s="428"/>
      <c r="C6" s="394"/>
      <c r="D6" s="395"/>
      <c r="E6" s="396"/>
      <c r="F6" s="397"/>
    </row>
    <row r="7" spans="1:6" ht="33.75">
      <c r="A7" s="429"/>
      <c r="B7" s="431" t="s">
        <v>723</v>
      </c>
      <c r="C7" s="365"/>
      <c r="D7" s="366"/>
      <c r="E7" s="396"/>
      <c r="F7" s="397"/>
    </row>
    <row r="8" spans="1:6" ht="22.5">
      <c r="A8" s="429"/>
      <c r="B8" s="431" t="s">
        <v>977</v>
      </c>
      <c r="C8" s="365"/>
      <c r="D8" s="366"/>
      <c r="E8" s="396"/>
      <c r="F8" s="397"/>
    </row>
    <row r="9" spans="1:6" ht="33.75">
      <c r="A9" s="429"/>
      <c r="B9" s="431" t="s">
        <v>209</v>
      </c>
      <c r="C9" s="365"/>
      <c r="D9" s="366"/>
      <c r="E9" s="396"/>
      <c r="F9" s="397"/>
    </row>
    <row r="10" spans="1:6" ht="15">
      <c r="A10" s="429"/>
      <c r="B10" s="431" t="s">
        <v>462</v>
      </c>
      <c r="C10" s="365"/>
      <c r="D10" s="366"/>
      <c r="E10" s="396"/>
      <c r="F10" s="397"/>
    </row>
    <row r="11" spans="1:6" ht="33.75">
      <c r="A11" s="464" t="s">
        <v>263</v>
      </c>
      <c r="B11" s="431" t="s">
        <v>390</v>
      </c>
      <c r="C11" s="365"/>
      <c r="D11" s="366"/>
      <c r="E11" s="396"/>
      <c r="F11" s="397"/>
    </row>
    <row r="12" spans="1:6">
      <c r="A12" s="464"/>
      <c r="B12" s="431" t="s">
        <v>342</v>
      </c>
      <c r="C12" s="365" t="s">
        <v>18</v>
      </c>
      <c r="D12" s="366">
        <v>300</v>
      </c>
      <c r="E12" s="367"/>
      <c r="F12" s="368">
        <f>ROUND(D12*E12,2)</f>
        <v>0</v>
      </c>
    </row>
    <row r="13" spans="1:6">
      <c r="A13" s="464"/>
      <c r="B13" s="431" t="s">
        <v>343</v>
      </c>
      <c r="C13" s="365" t="s">
        <v>18</v>
      </c>
      <c r="D13" s="366">
        <v>100</v>
      </c>
      <c r="E13" s="367"/>
      <c r="F13" s="368">
        <f>ROUND(D13*E13,2)</f>
        <v>0</v>
      </c>
    </row>
    <row r="14" spans="1:6">
      <c r="A14" s="464" t="s">
        <v>264</v>
      </c>
      <c r="B14" s="431" t="s">
        <v>161</v>
      </c>
      <c r="C14" s="365" t="s">
        <v>24</v>
      </c>
      <c r="D14" s="366">
        <f>77*0.6+3.8</f>
        <v>49.999999999999993</v>
      </c>
      <c r="E14" s="367"/>
      <c r="F14" s="368">
        <f>ROUND(D14*E14,2)</f>
        <v>0</v>
      </c>
    </row>
    <row r="15" spans="1:6" ht="45">
      <c r="A15" s="464" t="s">
        <v>265</v>
      </c>
      <c r="B15" s="180" t="s">
        <v>341</v>
      </c>
      <c r="C15" s="166" t="s">
        <v>24</v>
      </c>
      <c r="D15" s="172">
        <f>77*7+61</f>
        <v>600</v>
      </c>
      <c r="E15" s="340"/>
      <c r="F15" s="164">
        <f t="shared" ref="F15" si="0">ROUND(D15*E15,2)</f>
        <v>0</v>
      </c>
    </row>
    <row r="16" spans="1:6" ht="78.75">
      <c r="A16" s="464" t="s">
        <v>266</v>
      </c>
      <c r="B16" s="136" t="s">
        <v>1146</v>
      </c>
      <c r="C16" s="365"/>
      <c r="D16" s="366"/>
      <c r="E16" s="396"/>
      <c r="F16" s="397"/>
    </row>
    <row r="17" spans="1:8" ht="33.75">
      <c r="A17" s="464"/>
      <c r="B17" s="136" t="s">
        <v>635</v>
      </c>
      <c r="C17" s="365" t="s">
        <v>18</v>
      </c>
      <c r="D17" s="366">
        <f>100*0.6</f>
        <v>60</v>
      </c>
      <c r="E17" s="367"/>
      <c r="F17" s="368">
        <f>ROUND(D17*E17,2)</f>
        <v>0</v>
      </c>
    </row>
    <row r="18" spans="1:8" ht="22.5">
      <c r="A18" s="464"/>
      <c r="B18" s="136" t="s">
        <v>464</v>
      </c>
      <c r="C18" s="365" t="s">
        <v>18</v>
      </c>
      <c r="D18" s="366">
        <f>100*0.1</f>
        <v>10</v>
      </c>
      <c r="E18" s="367"/>
      <c r="F18" s="368">
        <f>ROUND(D18*E18,2)</f>
        <v>0</v>
      </c>
    </row>
    <row r="19" spans="1:8" ht="33.75">
      <c r="A19" s="464" t="s">
        <v>715</v>
      </c>
      <c r="B19" s="431" t="s">
        <v>402</v>
      </c>
      <c r="C19" s="365" t="s">
        <v>18</v>
      </c>
      <c r="D19" s="366">
        <v>300</v>
      </c>
      <c r="E19" s="367"/>
      <c r="F19" s="368">
        <f t="shared" ref="F19:F29" si="1">ROUND(D19*E19,2)</f>
        <v>0</v>
      </c>
    </row>
    <row r="20" spans="1:8" ht="15">
      <c r="A20" s="464" t="s">
        <v>716</v>
      </c>
      <c r="B20" s="431" t="s">
        <v>391</v>
      </c>
      <c r="C20" s="365"/>
      <c r="D20" s="366"/>
      <c r="E20" s="396"/>
      <c r="F20" s="397"/>
    </row>
    <row r="21" spans="1:8">
      <c r="A21" s="464"/>
      <c r="B21" s="136" t="s">
        <v>1050</v>
      </c>
      <c r="C21" s="365" t="s">
        <v>18</v>
      </c>
      <c r="D21" s="366">
        <v>20</v>
      </c>
      <c r="E21" s="367"/>
      <c r="F21" s="368">
        <f t="shared" si="1"/>
        <v>0</v>
      </c>
      <c r="G21" s="280"/>
      <c r="H21" s="280"/>
    </row>
    <row r="22" spans="1:8">
      <c r="A22" s="464"/>
      <c r="B22" s="136" t="s">
        <v>1054</v>
      </c>
      <c r="C22" s="365" t="s">
        <v>18</v>
      </c>
      <c r="D22" s="366">
        <v>100</v>
      </c>
      <c r="E22" s="367"/>
      <c r="F22" s="368">
        <f t="shared" si="1"/>
        <v>0</v>
      </c>
      <c r="G22" s="184"/>
      <c r="H22" s="185"/>
    </row>
    <row r="23" spans="1:8">
      <c r="A23" s="464"/>
      <c r="B23" s="136" t="s">
        <v>1137</v>
      </c>
      <c r="C23" s="365" t="s">
        <v>31</v>
      </c>
      <c r="D23" s="366">
        <f>3146*1.3+10.2</f>
        <v>4100</v>
      </c>
      <c r="E23" s="367"/>
      <c r="F23" s="368">
        <f t="shared" si="1"/>
        <v>0</v>
      </c>
    </row>
    <row r="24" spans="1:8">
      <c r="A24" s="464"/>
      <c r="B24" s="136" t="s">
        <v>375</v>
      </c>
      <c r="C24" s="365" t="s">
        <v>31</v>
      </c>
      <c r="D24" s="366">
        <f>(D23)*0.3</f>
        <v>1230</v>
      </c>
      <c r="E24" s="367"/>
      <c r="F24" s="368">
        <f t="shared" si="1"/>
        <v>0</v>
      </c>
    </row>
    <row r="25" spans="1:8">
      <c r="A25" s="464"/>
      <c r="B25" s="136" t="s">
        <v>817</v>
      </c>
      <c r="C25" s="365" t="s">
        <v>24</v>
      </c>
      <c r="D25" s="366">
        <v>300</v>
      </c>
      <c r="E25" s="367"/>
      <c r="F25" s="368">
        <f t="shared" si="1"/>
        <v>0</v>
      </c>
    </row>
    <row r="26" spans="1:8" ht="33.75">
      <c r="A26" s="464" t="s">
        <v>458</v>
      </c>
      <c r="B26" s="431" t="s">
        <v>988</v>
      </c>
      <c r="C26" s="365" t="s">
        <v>24</v>
      </c>
      <c r="D26" s="366">
        <v>130</v>
      </c>
      <c r="E26" s="367"/>
      <c r="F26" s="368">
        <f t="shared" ref="F26" si="2">ROUND(D26*E26,2)</f>
        <v>0</v>
      </c>
    </row>
    <row r="27" spans="1:8">
      <c r="A27" s="464" t="s">
        <v>616</v>
      </c>
      <c r="B27" s="431" t="s">
        <v>161</v>
      </c>
      <c r="C27" s="365" t="s">
        <v>24</v>
      </c>
      <c r="D27" s="366">
        <v>100</v>
      </c>
      <c r="E27" s="367"/>
      <c r="F27" s="368">
        <f t="shared" si="1"/>
        <v>0</v>
      </c>
    </row>
    <row r="28" spans="1:8">
      <c r="A28" s="464" t="s">
        <v>899</v>
      </c>
      <c r="B28" s="431" t="s">
        <v>361</v>
      </c>
      <c r="C28" s="365" t="s">
        <v>24</v>
      </c>
      <c r="D28" s="366">
        <v>200</v>
      </c>
      <c r="E28" s="367"/>
      <c r="F28" s="368">
        <f t="shared" si="1"/>
        <v>0</v>
      </c>
    </row>
    <row r="29" spans="1:8" ht="34.5" thickBot="1">
      <c r="A29" s="464" t="s">
        <v>1154</v>
      </c>
      <c r="B29" s="465" t="s">
        <v>986</v>
      </c>
      <c r="C29" s="365" t="s">
        <v>48</v>
      </c>
      <c r="D29" s="366">
        <v>100</v>
      </c>
      <c r="E29" s="367"/>
      <c r="F29" s="368">
        <f t="shared" si="1"/>
        <v>0</v>
      </c>
    </row>
    <row r="30" spans="1:8" s="155" customFormat="1" ht="13.5" customHeight="1" thickBot="1">
      <c r="A30" s="719" t="s">
        <v>210</v>
      </c>
      <c r="B30" s="720"/>
      <c r="C30" s="409"/>
      <c r="D30" s="409"/>
      <c r="E30" s="409"/>
      <c r="F30" s="326">
        <f>SUM(F12:F29)</f>
        <v>0</v>
      </c>
    </row>
    <row r="31" spans="1:8">
      <c r="A31" s="156"/>
      <c r="B31" s="222"/>
      <c r="C31" s="157"/>
      <c r="D31" s="110"/>
      <c r="E31" s="111"/>
      <c r="F31" s="112"/>
    </row>
    <row r="32" spans="1:8">
      <c r="A32" s="156"/>
      <c r="B32" s="222"/>
      <c r="C32" s="225"/>
      <c r="D32" s="110"/>
      <c r="E32" s="111"/>
      <c r="F32" s="112"/>
    </row>
    <row r="33" spans="1:6">
      <c r="A33" s="156"/>
      <c r="B33" s="222"/>
      <c r="C33" s="225"/>
      <c r="D33" s="110"/>
      <c r="E33" s="111"/>
      <c r="F33" s="112"/>
    </row>
    <row r="34" spans="1:6">
      <c r="A34" s="156"/>
      <c r="B34" s="226"/>
      <c r="C34" s="225"/>
      <c r="D34" s="110"/>
      <c r="E34" s="111"/>
      <c r="F34" s="112"/>
    </row>
    <row r="35" spans="1:6">
      <c r="A35" s="156"/>
      <c r="B35" s="222"/>
      <c r="C35" s="157"/>
      <c r="D35" s="110"/>
      <c r="E35" s="111"/>
      <c r="F35" s="112"/>
    </row>
    <row r="36" spans="1:6">
      <c r="A36" s="156"/>
      <c r="B36" s="187"/>
      <c r="C36" s="225"/>
      <c r="D36" s="110"/>
      <c r="E36" s="111"/>
      <c r="F36" s="112"/>
    </row>
    <row r="37" spans="1:6">
      <c r="A37" s="156"/>
      <c r="B37" s="222"/>
      <c r="C37" s="225"/>
      <c r="D37" s="110"/>
      <c r="E37" s="111"/>
      <c r="F37" s="112"/>
    </row>
    <row r="38" spans="1:6">
      <c r="A38" s="156"/>
      <c r="B38" s="226"/>
      <c r="C38" s="225"/>
      <c r="D38" s="110"/>
      <c r="E38" s="111"/>
      <c r="F38" s="112"/>
    </row>
    <row r="39" spans="1:6">
      <c r="A39" s="156"/>
      <c r="B39" s="226"/>
      <c r="C39" s="225"/>
      <c r="D39" s="110"/>
      <c r="E39" s="111"/>
      <c r="F39" s="112"/>
    </row>
    <row r="40" spans="1:6">
      <c r="A40" s="156"/>
      <c r="B40" s="226"/>
      <c r="C40" s="225"/>
      <c r="D40" s="110"/>
      <c r="E40" s="111"/>
      <c r="F40" s="112"/>
    </row>
    <row r="41" spans="1:6">
      <c r="A41" s="156"/>
      <c r="B41" s="222"/>
      <c r="C41" s="157"/>
      <c r="D41" s="110"/>
      <c r="E41" s="111"/>
      <c r="F41" s="112"/>
    </row>
    <row r="42" spans="1:6">
      <c r="A42" s="156"/>
      <c r="B42" s="222"/>
      <c r="C42" s="225"/>
      <c r="D42" s="110"/>
      <c r="E42" s="111"/>
      <c r="F42" s="112"/>
    </row>
    <row r="43" spans="1:6">
      <c r="A43" s="156"/>
      <c r="B43" s="227"/>
      <c r="C43" s="225"/>
      <c r="D43" s="110"/>
      <c r="E43" s="111"/>
      <c r="F43" s="112"/>
    </row>
    <row r="44" spans="1:6">
      <c r="A44" s="156"/>
      <c r="B44" s="222"/>
      <c r="C44" s="225"/>
      <c r="D44" s="110"/>
      <c r="E44" s="111"/>
      <c r="F44" s="112"/>
    </row>
    <row r="45" spans="1:6">
      <c r="A45" s="156"/>
      <c r="B45" s="222"/>
      <c r="C45" s="225"/>
      <c r="D45" s="110"/>
      <c r="E45" s="111"/>
      <c r="F45" s="112"/>
    </row>
    <row r="46" spans="1:6" ht="18.75" customHeight="1">
      <c r="A46" s="727"/>
      <c r="B46" s="727"/>
      <c r="C46" s="727"/>
      <c r="D46" s="727"/>
      <c r="E46" s="727"/>
      <c r="F46" s="158"/>
    </row>
    <row r="47" spans="1:6">
      <c r="A47" s="156"/>
      <c r="B47" s="222"/>
      <c r="C47" s="157"/>
      <c r="D47" s="110"/>
      <c r="E47" s="111"/>
      <c r="F47" s="112"/>
    </row>
    <row r="48" spans="1:6">
      <c r="A48" s="229"/>
      <c r="B48" s="230"/>
      <c r="C48" s="157"/>
      <c r="D48" s="110"/>
      <c r="E48" s="111"/>
      <c r="F48" s="112"/>
    </row>
    <row r="49" spans="1:6">
      <c r="A49" s="145"/>
      <c r="B49" s="113"/>
      <c r="C49" s="157"/>
      <c r="D49" s="110"/>
      <c r="E49" s="111"/>
      <c r="F49" s="112"/>
    </row>
    <row r="50" spans="1:6">
      <c r="A50" s="145"/>
      <c r="B50" s="115"/>
      <c r="C50" s="114"/>
      <c r="D50" s="110"/>
      <c r="E50" s="111"/>
      <c r="F50" s="112"/>
    </row>
    <row r="51" spans="1:6">
      <c r="A51" s="145"/>
      <c r="B51" s="116"/>
      <c r="C51" s="114"/>
      <c r="D51" s="110"/>
      <c r="E51" s="111"/>
      <c r="F51" s="112"/>
    </row>
    <row r="52" spans="1:6">
      <c r="A52" s="145"/>
      <c r="B52" s="108"/>
      <c r="C52" s="114"/>
      <c r="D52" s="110"/>
      <c r="E52" s="111"/>
      <c r="F52" s="112"/>
    </row>
    <row r="53" spans="1:6">
      <c r="A53" s="145"/>
      <c r="B53" s="108"/>
      <c r="C53" s="114"/>
      <c r="D53" s="110"/>
      <c r="E53" s="111"/>
      <c r="F53" s="112"/>
    </row>
    <row r="54" spans="1:6">
      <c r="A54" s="145"/>
      <c r="B54" s="117"/>
      <c r="C54" s="114"/>
      <c r="D54" s="110"/>
      <c r="E54" s="111"/>
      <c r="F54" s="112"/>
    </row>
    <row r="55" spans="1:6">
      <c r="A55" s="145"/>
      <c r="B55" s="117"/>
      <c r="C55" s="114"/>
      <c r="D55" s="110"/>
      <c r="E55" s="111"/>
      <c r="F55" s="112"/>
    </row>
    <row r="56" spans="1:6">
      <c r="A56" s="145"/>
      <c r="B56" s="117"/>
      <c r="C56" s="114"/>
      <c r="D56" s="110"/>
      <c r="E56" s="111"/>
      <c r="F56" s="112"/>
    </row>
    <row r="57" spans="1:6">
      <c r="A57" s="145"/>
      <c r="B57" s="117"/>
      <c r="C57" s="114"/>
      <c r="D57" s="110"/>
      <c r="E57" s="111"/>
      <c r="F57" s="112"/>
    </row>
    <row r="58" spans="1:6">
      <c r="A58" s="145"/>
      <c r="B58" s="113"/>
      <c r="C58" s="114"/>
      <c r="D58" s="110"/>
      <c r="E58" s="111"/>
      <c r="F58" s="112"/>
    </row>
    <row r="59" spans="1:6">
      <c r="A59" s="145"/>
      <c r="B59" s="113"/>
      <c r="C59" s="114"/>
      <c r="D59" s="110"/>
      <c r="E59" s="111"/>
      <c r="F59" s="112"/>
    </row>
    <row r="60" spans="1:6">
      <c r="A60" s="145"/>
      <c r="B60" s="115"/>
      <c r="C60" s="114"/>
      <c r="D60" s="110"/>
      <c r="E60" s="111"/>
      <c r="F60" s="112"/>
    </row>
    <row r="61" spans="1:6">
      <c r="A61" s="145"/>
      <c r="B61" s="117"/>
      <c r="C61" s="114"/>
      <c r="D61" s="110"/>
      <c r="E61" s="111"/>
      <c r="F61" s="112"/>
    </row>
    <row r="62" spans="1:6">
      <c r="A62" s="145"/>
      <c r="B62" s="113"/>
      <c r="C62" s="114"/>
      <c r="D62" s="110"/>
      <c r="E62" s="111"/>
      <c r="F62" s="112"/>
    </row>
    <row r="63" spans="1:6">
      <c r="A63" s="145"/>
      <c r="B63" s="116"/>
      <c r="C63" s="114"/>
      <c r="D63" s="110"/>
      <c r="E63" s="111"/>
      <c r="F63" s="112"/>
    </row>
    <row r="64" spans="1:6">
      <c r="A64" s="238"/>
      <c r="B64" s="187"/>
      <c r="C64" s="239"/>
      <c r="D64" s="110"/>
      <c r="E64" s="111"/>
      <c r="F64" s="112"/>
    </row>
    <row r="65" spans="1:6">
      <c r="A65" s="238"/>
      <c r="B65" s="187"/>
      <c r="C65" s="239"/>
      <c r="D65" s="110"/>
      <c r="E65" s="111"/>
      <c r="F65" s="112"/>
    </row>
    <row r="66" spans="1:6">
      <c r="A66" s="238"/>
      <c r="B66" s="187"/>
      <c r="C66" s="239"/>
      <c r="D66" s="110"/>
      <c r="E66" s="111"/>
      <c r="F66" s="112"/>
    </row>
    <row r="67" spans="1:6">
      <c r="A67" s="238"/>
      <c r="B67" s="187"/>
      <c r="C67" s="239"/>
      <c r="D67" s="110"/>
      <c r="E67" s="111"/>
      <c r="F67" s="112"/>
    </row>
    <row r="68" spans="1:6">
      <c r="A68" s="238"/>
      <c r="B68" s="187"/>
      <c r="C68" s="239"/>
      <c r="D68" s="110"/>
      <c r="E68" s="111"/>
      <c r="F68" s="112"/>
    </row>
    <row r="69" spans="1:6">
      <c r="A69" s="145"/>
      <c r="B69" s="222"/>
      <c r="C69" s="157"/>
      <c r="D69" s="110"/>
      <c r="E69" s="111"/>
      <c r="F69" s="112"/>
    </row>
    <row r="70" spans="1:6">
      <c r="A70" s="145"/>
      <c r="B70" s="115"/>
      <c r="C70" s="114"/>
      <c r="D70" s="110"/>
      <c r="E70" s="111"/>
      <c r="F70" s="112"/>
    </row>
    <row r="71" spans="1:6">
      <c r="A71" s="145"/>
      <c r="B71" s="116"/>
      <c r="C71" s="114"/>
      <c r="D71" s="110"/>
      <c r="E71" s="111"/>
      <c r="F71" s="112"/>
    </row>
    <row r="72" spans="1:6">
      <c r="A72" s="145"/>
      <c r="B72" s="113"/>
      <c r="C72" s="114"/>
      <c r="D72" s="110"/>
      <c r="E72" s="111"/>
      <c r="F72" s="112"/>
    </row>
    <row r="73" spans="1:6">
      <c r="A73" s="145"/>
      <c r="B73" s="113"/>
      <c r="C73" s="114"/>
      <c r="D73" s="110"/>
      <c r="E73" s="111"/>
      <c r="F73" s="112"/>
    </row>
    <row r="74" spans="1:6">
      <c r="A74" s="145"/>
      <c r="B74" s="115"/>
      <c r="C74" s="114"/>
      <c r="D74" s="110"/>
      <c r="E74" s="111"/>
      <c r="F74" s="112"/>
    </row>
    <row r="75" spans="1:6">
      <c r="A75" s="156"/>
      <c r="B75" s="222"/>
      <c r="C75" s="157"/>
      <c r="D75" s="110"/>
      <c r="E75" s="111"/>
      <c r="F75" s="112"/>
    </row>
    <row r="76" spans="1:6" ht="18.75" customHeight="1">
      <c r="A76" s="727"/>
      <c r="B76" s="727"/>
      <c r="C76" s="727"/>
      <c r="D76" s="727"/>
      <c r="E76" s="727"/>
      <c r="F76" s="158"/>
    </row>
    <row r="77" spans="1:6">
      <c r="A77" s="156"/>
      <c r="B77" s="222"/>
      <c r="C77" s="157"/>
      <c r="D77" s="110"/>
      <c r="E77" s="111"/>
      <c r="F77" s="112"/>
    </row>
    <row r="78" spans="1:6">
      <c r="A78" s="229"/>
      <c r="B78" s="230"/>
      <c r="C78" s="157"/>
      <c r="D78" s="110"/>
      <c r="E78" s="111"/>
      <c r="F78" s="112"/>
    </row>
    <row r="79" spans="1:6">
      <c r="A79" s="156"/>
      <c r="B79" s="222"/>
      <c r="C79" s="157"/>
      <c r="D79" s="110"/>
      <c r="E79" s="111"/>
      <c r="F79" s="112"/>
    </row>
    <row r="80" spans="1:6">
      <c r="A80" s="145"/>
      <c r="B80" s="108"/>
      <c r="C80" s="122"/>
      <c r="D80" s="110"/>
      <c r="E80" s="111"/>
      <c r="F80" s="112"/>
    </row>
    <row r="81" spans="1:6">
      <c r="A81" s="145"/>
      <c r="B81" s="108"/>
      <c r="C81" s="122"/>
      <c r="D81" s="110"/>
      <c r="E81" s="111"/>
      <c r="F81" s="112"/>
    </row>
    <row r="82" spans="1:6">
      <c r="A82" s="145"/>
      <c r="B82" s="108"/>
      <c r="C82" s="122"/>
      <c r="D82" s="110"/>
      <c r="E82" s="111"/>
      <c r="F82" s="112"/>
    </row>
    <row r="83" spans="1:6">
      <c r="A83" s="145"/>
      <c r="B83" s="108"/>
      <c r="C83" s="122"/>
      <c r="D83" s="110"/>
      <c r="E83" s="111"/>
      <c r="F83" s="112"/>
    </row>
    <row r="84" spans="1:6">
      <c r="A84" s="148"/>
      <c r="B84" s="113"/>
      <c r="C84" s="122"/>
      <c r="D84" s="110"/>
      <c r="E84" s="111"/>
      <c r="F84" s="112"/>
    </row>
    <row r="85" spans="1:6">
      <c r="A85" s="156"/>
      <c r="B85" s="113"/>
      <c r="C85" s="157"/>
      <c r="D85" s="110"/>
      <c r="E85" s="111"/>
      <c r="F85" s="112"/>
    </row>
    <row r="86" spans="1:6">
      <c r="A86" s="148"/>
      <c r="B86" s="123"/>
      <c r="C86" s="122"/>
      <c r="D86" s="110"/>
      <c r="E86" s="111"/>
      <c r="F86" s="112"/>
    </row>
    <row r="87" spans="1:6">
      <c r="A87" s="148"/>
      <c r="B87" s="116"/>
      <c r="C87" s="122"/>
      <c r="D87" s="110"/>
      <c r="E87" s="111"/>
      <c r="F87" s="112"/>
    </row>
    <row r="88" spans="1:6" ht="14.25">
      <c r="A88" s="145"/>
      <c r="B88" s="124"/>
      <c r="C88" s="125"/>
      <c r="D88" s="110"/>
      <c r="E88" s="111"/>
      <c r="F88" s="112"/>
    </row>
    <row r="89" spans="1:6" ht="14.25">
      <c r="A89" s="145"/>
      <c r="B89" s="124"/>
      <c r="C89" s="125"/>
      <c r="D89" s="110"/>
      <c r="E89" s="111"/>
      <c r="F89" s="112"/>
    </row>
    <row r="90" spans="1:6" ht="14.25">
      <c r="A90" s="148"/>
      <c r="B90" s="124"/>
      <c r="C90" s="125"/>
      <c r="D90" s="110"/>
      <c r="E90" s="111"/>
      <c r="F90" s="112"/>
    </row>
    <row r="91" spans="1:6">
      <c r="A91" s="156"/>
      <c r="B91" s="113"/>
      <c r="C91" s="157"/>
      <c r="D91" s="110"/>
      <c r="E91" s="111"/>
      <c r="F91" s="112"/>
    </row>
    <row r="92" spans="1:6">
      <c r="A92" s="148"/>
      <c r="B92" s="123"/>
      <c r="C92" s="157"/>
      <c r="D92" s="110"/>
      <c r="E92" s="111"/>
      <c r="F92" s="112"/>
    </row>
    <row r="93" spans="1:6">
      <c r="A93" s="156"/>
      <c r="B93" s="113"/>
      <c r="C93" s="157"/>
      <c r="D93" s="110"/>
      <c r="E93" s="111"/>
      <c r="F93" s="112"/>
    </row>
    <row r="94" spans="1:6" ht="14.25">
      <c r="A94" s="148"/>
      <c r="B94" s="124"/>
      <c r="C94" s="126"/>
      <c r="D94" s="110"/>
      <c r="E94" s="111"/>
      <c r="F94" s="112"/>
    </row>
    <row r="95" spans="1:6" ht="14.25">
      <c r="A95" s="148"/>
      <c r="B95" s="124"/>
      <c r="C95" s="126"/>
      <c r="D95" s="110"/>
      <c r="E95" s="111"/>
      <c r="F95" s="112"/>
    </row>
    <row r="96" spans="1:6" ht="14.25">
      <c r="A96" s="148"/>
      <c r="B96" s="124"/>
      <c r="C96" s="125"/>
      <c r="D96" s="110"/>
      <c r="E96" s="111"/>
      <c r="F96" s="112"/>
    </row>
    <row r="97" spans="1:6" ht="14.25">
      <c r="A97" s="148"/>
      <c r="B97" s="124"/>
      <c r="C97" s="125"/>
      <c r="D97" s="110"/>
      <c r="E97" s="111"/>
      <c r="F97" s="112"/>
    </row>
    <row r="98" spans="1:6" ht="14.25">
      <c r="A98" s="148"/>
      <c r="B98" s="124"/>
      <c r="C98" s="125"/>
      <c r="D98" s="110"/>
      <c r="E98" s="111"/>
      <c r="F98" s="112"/>
    </row>
    <row r="99" spans="1:6" ht="14.25">
      <c r="A99" s="148"/>
      <c r="B99" s="124"/>
      <c r="C99" s="125"/>
      <c r="D99" s="110"/>
      <c r="E99" s="111"/>
      <c r="F99" s="112"/>
    </row>
    <row r="100" spans="1:6" ht="14.25">
      <c r="A100" s="148"/>
      <c r="B100" s="124"/>
      <c r="C100" s="125"/>
      <c r="D100" s="110"/>
      <c r="E100" s="111"/>
      <c r="F100" s="112"/>
    </row>
    <row r="101" spans="1:6" ht="14.25">
      <c r="A101" s="148"/>
      <c r="B101" s="124"/>
      <c r="C101" s="125"/>
      <c r="D101" s="110"/>
      <c r="E101" s="111"/>
      <c r="F101" s="112"/>
    </row>
    <row r="102" spans="1:6" ht="14.25">
      <c r="A102" s="148"/>
      <c r="B102" s="124"/>
      <c r="C102" s="125"/>
      <c r="D102" s="110"/>
      <c r="E102" s="111"/>
      <c r="F102" s="112"/>
    </row>
    <row r="103" spans="1:6" ht="14.25">
      <c r="A103" s="148"/>
      <c r="B103" s="124"/>
      <c r="C103" s="125"/>
      <c r="D103" s="110"/>
      <c r="E103" s="111"/>
      <c r="F103" s="112"/>
    </row>
    <row r="104" spans="1:6" ht="14.25">
      <c r="A104" s="145"/>
      <c r="B104" s="124"/>
      <c r="C104" s="125"/>
      <c r="D104" s="110"/>
      <c r="E104" s="111"/>
      <c r="F104" s="112"/>
    </row>
    <row r="105" spans="1:6" ht="14.25">
      <c r="A105" s="145"/>
      <c r="B105" s="124"/>
      <c r="C105" s="125"/>
      <c r="D105" s="110"/>
      <c r="E105" s="111"/>
      <c r="F105" s="112"/>
    </row>
    <row r="106" spans="1:6">
      <c r="A106" s="145"/>
      <c r="B106" s="113"/>
      <c r="C106" s="122"/>
      <c r="D106" s="110"/>
      <c r="E106" s="111"/>
      <c r="F106" s="112"/>
    </row>
    <row r="107" spans="1:6">
      <c r="A107" s="145"/>
      <c r="B107" s="113"/>
      <c r="C107" s="122"/>
      <c r="D107" s="110"/>
      <c r="E107" s="111"/>
      <c r="F107" s="112"/>
    </row>
    <row r="108" spans="1:6">
      <c r="A108" s="145"/>
      <c r="B108" s="113"/>
      <c r="C108" s="122"/>
      <c r="D108" s="110"/>
      <c r="E108" s="111"/>
      <c r="F108" s="112"/>
    </row>
    <row r="109" spans="1:6">
      <c r="A109" s="145"/>
      <c r="B109" s="113"/>
      <c r="C109" s="122"/>
      <c r="D109" s="110"/>
      <c r="E109" s="111"/>
      <c r="F109" s="112"/>
    </row>
    <row r="110" spans="1:6">
      <c r="A110" s="145"/>
      <c r="B110" s="113"/>
      <c r="C110" s="122"/>
      <c r="D110" s="110"/>
      <c r="E110" s="111"/>
      <c r="F110" s="112"/>
    </row>
    <row r="111" spans="1:6">
      <c r="A111" s="145"/>
      <c r="B111" s="113"/>
      <c r="C111" s="122"/>
      <c r="D111" s="110"/>
      <c r="E111" s="111"/>
      <c r="F111" s="112"/>
    </row>
    <row r="112" spans="1:6">
      <c r="A112" s="145"/>
      <c r="B112" s="113"/>
      <c r="C112" s="122"/>
      <c r="D112" s="110"/>
      <c r="E112" s="111"/>
      <c r="F112" s="112"/>
    </row>
    <row r="113" spans="1:6">
      <c r="A113" s="145"/>
      <c r="B113" s="113"/>
      <c r="C113" s="122"/>
      <c r="D113" s="110"/>
      <c r="E113" s="111"/>
      <c r="F113" s="112"/>
    </row>
    <row r="114" spans="1:6" ht="18.75" customHeight="1">
      <c r="A114" s="727"/>
      <c r="B114" s="727"/>
      <c r="C114" s="727"/>
      <c r="D114" s="727"/>
      <c r="E114" s="727"/>
      <c r="F114" s="158"/>
    </row>
    <row r="115" spans="1:6" ht="18.75" customHeight="1">
      <c r="A115" s="159"/>
      <c r="B115" s="160"/>
      <c r="C115" s="161"/>
      <c r="D115" s="162"/>
      <c r="E115" s="163"/>
      <c r="F115" s="158"/>
    </row>
    <row r="116" spans="1:6" ht="18.75" customHeight="1">
      <c r="A116" s="159"/>
      <c r="B116" s="160"/>
      <c r="C116" s="161"/>
      <c r="D116" s="162"/>
      <c r="E116" s="163"/>
      <c r="F116" s="158"/>
    </row>
    <row r="117" spans="1:6" ht="18.75" customHeight="1">
      <c r="A117" s="727"/>
      <c r="B117" s="727"/>
      <c r="C117" s="727"/>
      <c r="D117" s="727"/>
      <c r="E117" s="727"/>
      <c r="F117" s="158"/>
    </row>
    <row r="118" spans="1:6">
      <c r="A118" s="147"/>
      <c r="B118" s="118"/>
      <c r="C118" s="121"/>
      <c r="D118" s="110"/>
      <c r="E118" s="111"/>
      <c r="F118" s="112"/>
    </row>
    <row r="119" spans="1:6">
      <c r="A119" s="723"/>
      <c r="B119" s="723"/>
      <c r="C119" s="723"/>
      <c r="D119" s="723"/>
      <c r="E119" s="723"/>
      <c r="F119" s="723"/>
    </row>
    <row r="120" spans="1:6" ht="18">
      <c r="A120" s="726"/>
      <c r="B120" s="726"/>
      <c r="C120" s="726"/>
      <c r="D120" s="726"/>
      <c r="E120" s="726"/>
      <c r="F120" s="158"/>
    </row>
    <row r="121" spans="1:6">
      <c r="A121" s="109"/>
      <c r="B121" s="107"/>
      <c r="C121" s="121"/>
      <c r="D121" s="110"/>
      <c r="E121" s="111"/>
      <c r="F121" s="112"/>
    </row>
    <row r="122" spans="1:6">
      <c r="A122" s="109"/>
      <c r="B122" s="107"/>
      <c r="C122" s="121"/>
      <c r="D122" s="110"/>
      <c r="E122" s="111"/>
      <c r="F122" s="112"/>
    </row>
    <row r="123" spans="1:6">
      <c r="A123" s="109"/>
      <c r="B123" s="107"/>
      <c r="C123" s="121"/>
      <c r="D123" s="110"/>
      <c r="E123" s="111"/>
      <c r="F123" s="112"/>
    </row>
    <row r="124" spans="1:6">
      <c r="A124" s="109"/>
      <c r="B124" s="107"/>
      <c r="C124" s="121"/>
      <c r="D124" s="110"/>
      <c r="E124" s="111"/>
      <c r="F124" s="112"/>
    </row>
    <row r="125" spans="1:6">
      <c r="A125" s="109"/>
      <c r="B125" s="107"/>
      <c r="C125" s="121"/>
      <c r="D125" s="110"/>
      <c r="E125" s="111"/>
      <c r="F125" s="112"/>
    </row>
    <row r="126" spans="1:6">
      <c r="A126" s="109"/>
      <c r="B126" s="107"/>
      <c r="C126" s="121"/>
      <c r="D126" s="110"/>
      <c r="E126" s="111"/>
      <c r="F126" s="112"/>
    </row>
    <row r="127" spans="1:6">
      <c r="A127" s="109"/>
      <c r="B127" s="107"/>
      <c r="C127" s="121"/>
      <c r="D127" s="110"/>
      <c r="E127" s="111"/>
      <c r="F127" s="112"/>
    </row>
    <row r="128" spans="1:6">
      <c r="A128" s="109"/>
      <c r="B128" s="107"/>
      <c r="C128" s="121"/>
      <c r="D128" s="110"/>
      <c r="E128" s="111"/>
      <c r="F128" s="112"/>
    </row>
    <row r="129" spans="1:6">
      <c r="A129" s="109"/>
      <c r="B129" s="107"/>
      <c r="C129" s="121"/>
      <c r="D129" s="110"/>
      <c r="E129" s="111"/>
      <c r="F129" s="112"/>
    </row>
    <row r="130" spans="1:6">
      <c r="A130" s="109"/>
      <c r="B130" s="107"/>
      <c r="C130" s="121"/>
      <c r="D130" s="110"/>
      <c r="E130" s="111"/>
      <c r="F130" s="112"/>
    </row>
    <row r="131" spans="1:6">
      <c r="A131" s="109"/>
      <c r="B131" s="107"/>
      <c r="C131" s="121"/>
      <c r="D131" s="110"/>
      <c r="E131" s="111"/>
      <c r="F131" s="112"/>
    </row>
    <row r="132" spans="1:6">
      <c r="A132" s="109"/>
      <c r="B132" s="107"/>
      <c r="C132" s="121"/>
      <c r="D132" s="110"/>
      <c r="E132" s="111"/>
      <c r="F132" s="112"/>
    </row>
    <row r="133" spans="1:6">
      <c r="A133" s="109"/>
      <c r="B133" s="107"/>
      <c r="C133" s="121"/>
      <c r="D133" s="110"/>
      <c r="E133" s="111"/>
      <c r="F133" s="112"/>
    </row>
    <row r="134" spans="1:6">
      <c r="A134" s="109"/>
      <c r="B134" s="107"/>
      <c r="C134" s="121"/>
      <c r="D134" s="110"/>
      <c r="E134" s="111"/>
      <c r="F134" s="112"/>
    </row>
    <row r="135" spans="1:6">
      <c r="A135" s="109"/>
      <c r="B135" s="107"/>
      <c r="C135" s="121"/>
      <c r="D135" s="110"/>
      <c r="E135" s="111"/>
      <c r="F135" s="112"/>
    </row>
    <row r="136" spans="1:6">
      <c r="A136" s="109"/>
      <c r="B136" s="107"/>
      <c r="C136" s="121"/>
      <c r="D136" s="110"/>
      <c r="E136" s="111"/>
      <c r="F136" s="112"/>
    </row>
    <row r="137" spans="1:6">
      <c r="A137" s="109"/>
      <c r="B137" s="107"/>
      <c r="C137" s="121"/>
      <c r="D137" s="110"/>
      <c r="E137" s="111"/>
      <c r="F137" s="112"/>
    </row>
    <row r="138" spans="1:6">
      <c r="A138" s="109"/>
      <c r="B138" s="107"/>
      <c r="C138" s="121"/>
      <c r="D138" s="110"/>
      <c r="E138" s="111"/>
      <c r="F138" s="112"/>
    </row>
    <row r="139" spans="1:6">
      <c r="A139" s="109"/>
      <c r="B139" s="107"/>
      <c r="C139" s="121"/>
      <c r="D139" s="110"/>
      <c r="E139" s="111"/>
      <c r="F139" s="112"/>
    </row>
    <row r="140" spans="1:6">
      <c r="A140" s="109"/>
      <c r="B140" s="107"/>
      <c r="C140" s="121"/>
      <c r="D140" s="110"/>
      <c r="E140" s="111"/>
      <c r="F140" s="112"/>
    </row>
    <row r="141" spans="1:6">
      <c r="A141" s="109"/>
      <c r="B141" s="107"/>
      <c r="C141" s="121"/>
      <c r="D141" s="110"/>
      <c r="E141" s="111"/>
      <c r="F141" s="112"/>
    </row>
    <row r="142" spans="1:6">
      <c r="A142" s="109"/>
      <c r="B142" s="107"/>
      <c r="C142" s="121"/>
      <c r="D142" s="110"/>
      <c r="E142" s="111"/>
      <c r="F142" s="112"/>
    </row>
    <row r="143" spans="1:6">
      <c r="A143" s="109"/>
      <c r="B143" s="107"/>
      <c r="C143" s="121"/>
      <c r="D143" s="110"/>
      <c r="E143" s="111"/>
      <c r="F143" s="112"/>
    </row>
    <row r="144" spans="1:6">
      <c r="A144" s="109"/>
      <c r="B144" s="107"/>
      <c r="C144" s="121"/>
      <c r="D144" s="110"/>
      <c r="E144" s="111"/>
      <c r="F144" s="112"/>
    </row>
    <row r="145" spans="1:6">
      <c r="A145" s="109"/>
      <c r="B145" s="107"/>
      <c r="C145" s="121"/>
      <c r="D145" s="110"/>
      <c r="E145" s="111"/>
      <c r="F145" s="112"/>
    </row>
    <row r="146" spans="1:6">
      <c r="A146" s="109"/>
      <c r="B146" s="107"/>
      <c r="C146" s="121"/>
      <c r="D146" s="110"/>
      <c r="E146" s="111"/>
      <c r="F146" s="112"/>
    </row>
    <row r="147" spans="1:6">
      <c r="A147" s="109"/>
      <c r="B147" s="107"/>
      <c r="C147" s="121"/>
      <c r="D147" s="110"/>
      <c r="E147" s="111"/>
      <c r="F147" s="112"/>
    </row>
    <row r="148" spans="1:6">
      <c r="A148" s="109"/>
      <c r="B148" s="107"/>
      <c r="C148" s="121"/>
      <c r="D148" s="110"/>
      <c r="E148" s="111"/>
      <c r="F148" s="112"/>
    </row>
    <row r="149" spans="1:6">
      <c r="A149" s="109"/>
      <c r="B149" s="107"/>
      <c r="C149" s="121"/>
      <c r="D149" s="110"/>
      <c r="E149" s="111"/>
      <c r="F149" s="112"/>
    </row>
    <row r="150" spans="1:6">
      <c r="A150" s="109"/>
      <c r="B150" s="107"/>
      <c r="C150" s="121"/>
      <c r="D150" s="110"/>
      <c r="E150" s="111"/>
      <c r="F150" s="112"/>
    </row>
    <row r="151" spans="1:6">
      <c r="A151" s="109"/>
      <c r="B151" s="107"/>
      <c r="C151" s="121"/>
      <c r="D151" s="110"/>
      <c r="E151" s="111"/>
      <c r="F151" s="112"/>
    </row>
    <row r="152" spans="1:6">
      <c r="A152" s="109"/>
      <c r="B152" s="107"/>
      <c r="C152" s="121"/>
      <c r="D152" s="110"/>
      <c r="E152" s="111"/>
      <c r="F152" s="112"/>
    </row>
    <row r="153" spans="1:6">
      <c r="A153" s="109"/>
      <c r="B153" s="107"/>
      <c r="C153" s="121"/>
      <c r="D153" s="110"/>
      <c r="E153" s="111"/>
      <c r="F153" s="112"/>
    </row>
    <row r="154" spans="1:6">
      <c r="A154" s="109"/>
      <c r="B154" s="107"/>
      <c r="C154" s="121"/>
      <c r="D154" s="110"/>
      <c r="E154" s="111"/>
      <c r="F154" s="112"/>
    </row>
    <row r="155" spans="1:6">
      <c r="A155" s="109"/>
      <c r="B155" s="107"/>
      <c r="C155" s="121"/>
      <c r="D155" s="110"/>
      <c r="E155" s="111"/>
      <c r="F155" s="112"/>
    </row>
    <row r="156" spans="1:6">
      <c r="A156" s="109"/>
      <c r="B156" s="107"/>
      <c r="C156" s="121"/>
      <c r="D156" s="110"/>
      <c r="E156" s="111"/>
      <c r="F156" s="112"/>
    </row>
    <row r="157" spans="1:6">
      <c r="A157" s="109"/>
      <c r="B157" s="107"/>
      <c r="C157" s="121"/>
      <c r="D157" s="110"/>
      <c r="E157" s="111"/>
      <c r="F157" s="112"/>
    </row>
    <row r="158" spans="1:6">
      <c r="A158" s="109"/>
      <c r="B158" s="107"/>
      <c r="C158" s="121"/>
      <c r="D158" s="110"/>
      <c r="E158" s="111"/>
      <c r="F158" s="112"/>
    </row>
    <row r="159" spans="1:6">
      <c r="A159" s="109"/>
      <c r="B159" s="107"/>
      <c r="C159" s="121"/>
      <c r="D159" s="110"/>
      <c r="E159" s="111"/>
      <c r="F159" s="112"/>
    </row>
    <row r="160" spans="1:6">
      <c r="A160" s="109"/>
      <c r="B160" s="107"/>
      <c r="C160" s="121"/>
      <c r="D160" s="110"/>
      <c r="E160" s="111"/>
      <c r="F160" s="112"/>
    </row>
    <row r="161" spans="1:6">
      <c r="A161" s="109"/>
      <c r="B161" s="107"/>
      <c r="C161" s="121"/>
      <c r="D161" s="110"/>
      <c r="E161" s="111"/>
      <c r="F161" s="112"/>
    </row>
    <row r="162" spans="1:6">
      <c r="A162" s="109"/>
      <c r="B162" s="107"/>
      <c r="C162" s="121"/>
      <c r="D162" s="110"/>
      <c r="E162" s="111"/>
      <c r="F162" s="112"/>
    </row>
    <row r="163" spans="1:6">
      <c r="A163" s="109"/>
      <c r="B163" s="107"/>
      <c r="C163" s="121"/>
      <c r="D163" s="110"/>
      <c r="E163" s="111"/>
      <c r="F163" s="112"/>
    </row>
    <row r="164" spans="1:6">
      <c r="A164" s="109"/>
      <c r="B164" s="107"/>
      <c r="C164" s="121"/>
      <c r="D164" s="110"/>
      <c r="E164" s="111"/>
      <c r="F164" s="112"/>
    </row>
    <row r="165" spans="1:6">
      <c r="A165" s="109"/>
      <c r="B165" s="107"/>
      <c r="C165" s="121"/>
      <c r="D165" s="110"/>
      <c r="E165" s="111"/>
      <c r="F165" s="112"/>
    </row>
    <row r="166" spans="1:6">
      <c r="A166" s="109"/>
      <c r="B166" s="107"/>
      <c r="C166" s="121"/>
      <c r="D166" s="110"/>
      <c r="E166" s="111"/>
      <c r="F166" s="112"/>
    </row>
    <row r="167" spans="1:6">
      <c r="A167" s="109"/>
      <c r="B167" s="107"/>
      <c r="C167" s="121"/>
      <c r="D167" s="110"/>
      <c r="E167" s="111"/>
      <c r="F167" s="112"/>
    </row>
    <row r="168" spans="1:6">
      <c r="A168" s="109"/>
      <c r="B168" s="107"/>
      <c r="C168" s="121"/>
      <c r="D168" s="110"/>
      <c r="E168" s="111"/>
      <c r="F168" s="112"/>
    </row>
    <row r="169" spans="1:6">
      <c r="A169" s="109"/>
      <c r="B169" s="107"/>
      <c r="C169" s="121"/>
      <c r="D169" s="110"/>
      <c r="E169" s="111"/>
      <c r="F169" s="112"/>
    </row>
    <row r="170" spans="1:6">
      <c r="A170" s="109"/>
      <c r="B170" s="107"/>
      <c r="C170" s="121"/>
      <c r="D170" s="110"/>
      <c r="E170" s="111"/>
      <c r="F170" s="112"/>
    </row>
    <row r="171" spans="1:6">
      <c r="A171" s="109"/>
      <c r="B171" s="107"/>
      <c r="C171" s="121"/>
      <c r="D171" s="110"/>
      <c r="E171" s="111"/>
      <c r="F171" s="112"/>
    </row>
    <row r="172" spans="1:6">
      <c r="A172" s="109"/>
      <c r="B172" s="107"/>
      <c r="C172" s="121"/>
      <c r="D172" s="110"/>
      <c r="E172" s="111"/>
      <c r="F172" s="112"/>
    </row>
    <row r="173" spans="1:6">
      <c r="A173" s="109"/>
      <c r="B173" s="107"/>
      <c r="C173" s="121"/>
      <c r="D173" s="110"/>
      <c r="E173" s="111"/>
      <c r="F173" s="112"/>
    </row>
    <row r="174" spans="1:6">
      <c r="A174" s="109"/>
      <c r="B174" s="107"/>
      <c r="C174" s="121"/>
      <c r="D174" s="110"/>
      <c r="E174" s="111"/>
      <c r="F174" s="112"/>
    </row>
    <row r="175" spans="1:6">
      <c r="A175" s="109"/>
      <c r="B175" s="107"/>
      <c r="C175" s="121"/>
      <c r="D175" s="110"/>
      <c r="E175" s="111"/>
      <c r="F175" s="112"/>
    </row>
    <row r="176" spans="1:6">
      <c r="A176" s="109"/>
      <c r="B176" s="107"/>
      <c r="C176" s="121"/>
      <c r="D176" s="110"/>
      <c r="E176" s="111"/>
      <c r="F176" s="112"/>
    </row>
    <row r="177" spans="1:6">
      <c r="A177" s="109"/>
      <c r="B177" s="107"/>
      <c r="C177" s="121"/>
      <c r="D177" s="110"/>
      <c r="E177" s="111"/>
      <c r="F177" s="112"/>
    </row>
    <row r="178" spans="1:6">
      <c r="A178" s="109"/>
      <c r="B178" s="107"/>
      <c r="C178" s="121"/>
      <c r="D178" s="110"/>
      <c r="E178" s="111"/>
      <c r="F178" s="112"/>
    </row>
    <row r="179" spans="1:6">
      <c r="A179" s="109"/>
      <c r="B179" s="107"/>
      <c r="C179" s="121"/>
      <c r="D179" s="110"/>
      <c r="E179" s="111"/>
      <c r="F179" s="112"/>
    </row>
    <row r="180" spans="1:6">
      <c r="A180" s="109"/>
      <c r="B180" s="107"/>
      <c r="C180" s="121"/>
      <c r="D180" s="110"/>
      <c r="E180" s="111"/>
      <c r="F180" s="112"/>
    </row>
    <row r="181" spans="1:6">
      <c r="A181" s="109"/>
      <c r="B181" s="107"/>
      <c r="C181" s="121"/>
      <c r="D181" s="110"/>
      <c r="E181" s="111"/>
      <c r="F181" s="112"/>
    </row>
    <row r="182" spans="1:6">
      <c r="A182" s="109"/>
      <c r="B182" s="107"/>
      <c r="C182" s="121"/>
      <c r="D182" s="110"/>
      <c r="E182" s="111"/>
      <c r="F182" s="112"/>
    </row>
    <row r="183" spans="1:6">
      <c r="A183" s="109"/>
      <c r="B183" s="107"/>
      <c r="C183" s="121"/>
      <c r="D183" s="110"/>
      <c r="E183" s="111"/>
      <c r="F183" s="112"/>
    </row>
    <row r="184" spans="1:6">
      <c r="A184" s="109"/>
      <c r="B184" s="107"/>
      <c r="C184" s="121"/>
      <c r="D184" s="110"/>
      <c r="E184" s="111"/>
      <c r="F184" s="112"/>
    </row>
    <row r="185" spans="1:6">
      <c r="A185" s="109"/>
      <c r="B185" s="107"/>
      <c r="C185" s="121"/>
      <c r="D185" s="110"/>
      <c r="E185" s="111"/>
      <c r="F185" s="112"/>
    </row>
    <row r="186" spans="1:6">
      <c r="A186" s="109"/>
      <c r="B186" s="107"/>
      <c r="C186" s="121"/>
      <c r="D186" s="110"/>
      <c r="E186" s="111"/>
      <c r="F186" s="112"/>
    </row>
    <row r="187" spans="1:6">
      <c r="A187" s="109"/>
      <c r="B187" s="107"/>
      <c r="C187" s="121"/>
      <c r="D187" s="110"/>
      <c r="E187" s="111"/>
      <c r="F187" s="112"/>
    </row>
    <row r="188" spans="1:6">
      <c r="A188" s="109"/>
      <c r="B188" s="107"/>
      <c r="C188" s="121"/>
      <c r="D188" s="110"/>
      <c r="E188" s="111"/>
      <c r="F188" s="112"/>
    </row>
    <row r="189" spans="1:6">
      <c r="A189" s="109"/>
      <c r="B189" s="107"/>
      <c r="C189" s="121"/>
      <c r="D189" s="110"/>
      <c r="E189" s="111"/>
      <c r="F189" s="112"/>
    </row>
    <row r="190" spans="1:6">
      <c r="A190" s="109"/>
      <c r="B190" s="107"/>
      <c r="C190" s="121"/>
      <c r="D190" s="110"/>
      <c r="E190" s="111"/>
      <c r="F190" s="112"/>
    </row>
    <row r="191" spans="1:6">
      <c r="A191" s="109"/>
      <c r="B191" s="107"/>
      <c r="C191" s="121"/>
      <c r="D191" s="110"/>
      <c r="E191" s="111"/>
      <c r="F191" s="112"/>
    </row>
    <row r="192" spans="1:6">
      <c r="A192" s="109"/>
      <c r="B192" s="107"/>
      <c r="C192" s="121"/>
      <c r="D192" s="110"/>
      <c r="E192" s="111"/>
      <c r="F192" s="112"/>
    </row>
    <row r="193" spans="1:6">
      <c r="A193" s="109"/>
      <c r="B193" s="107"/>
      <c r="C193" s="121"/>
      <c r="D193" s="110"/>
      <c r="E193" s="111"/>
      <c r="F193" s="112"/>
    </row>
    <row r="194" spans="1:6">
      <c r="A194" s="109"/>
      <c r="B194" s="107"/>
      <c r="C194" s="121"/>
      <c r="D194" s="110"/>
      <c r="E194" s="111"/>
      <c r="F194" s="112"/>
    </row>
    <row r="195" spans="1:6">
      <c r="A195" s="109"/>
      <c r="B195" s="107"/>
      <c r="C195" s="121"/>
      <c r="D195" s="110"/>
      <c r="E195" s="111"/>
      <c r="F195" s="112"/>
    </row>
    <row r="196" spans="1:6">
      <c r="A196" s="109"/>
      <c r="B196" s="107"/>
      <c r="C196" s="121"/>
      <c r="D196" s="110"/>
      <c r="E196" s="111"/>
      <c r="F196" s="112"/>
    </row>
    <row r="197" spans="1:6">
      <c r="A197" s="109"/>
      <c r="B197" s="107"/>
      <c r="C197" s="121"/>
      <c r="D197" s="110"/>
      <c r="E197" s="111"/>
      <c r="F197" s="112"/>
    </row>
    <row r="198" spans="1:6">
      <c r="A198" s="109"/>
      <c r="B198" s="107"/>
      <c r="C198" s="121"/>
      <c r="D198" s="110"/>
      <c r="E198" s="111"/>
      <c r="F198" s="112"/>
    </row>
    <row r="199" spans="1:6">
      <c r="A199" s="109"/>
      <c r="B199" s="107"/>
      <c r="C199" s="121"/>
      <c r="D199" s="110"/>
      <c r="E199" s="111"/>
      <c r="F199" s="112"/>
    </row>
    <row r="200" spans="1:6">
      <c r="A200" s="109"/>
      <c r="B200" s="107"/>
      <c r="C200" s="121"/>
      <c r="D200" s="110"/>
      <c r="E200" s="111"/>
      <c r="F200" s="112"/>
    </row>
    <row r="201" spans="1:6">
      <c r="A201" s="109"/>
      <c r="B201" s="107"/>
      <c r="C201" s="121"/>
      <c r="D201" s="110"/>
      <c r="E201" s="111"/>
      <c r="F201" s="112"/>
    </row>
    <row r="202" spans="1:6">
      <c r="A202" s="109"/>
      <c r="B202" s="107"/>
      <c r="C202" s="121"/>
      <c r="D202" s="110"/>
      <c r="E202" s="111"/>
      <c r="F202" s="112"/>
    </row>
    <row r="203" spans="1:6">
      <c r="A203" s="109"/>
      <c r="B203" s="107"/>
      <c r="C203" s="121"/>
      <c r="D203" s="110"/>
      <c r="E203" s="111"/>
      <c r="F203" s="112"/>
    </row>
    <row r="204" spans="1:6">
      <c r="A204" s="109"/>
      <c r="B204" s="107"/>
      <c r="C204" s="121"/>
      <c r="D204" s="110"/>
      <c r="E204" s="111"/>
      <c r="F204" s="112"/>
    </row>
    <row r="205" spans="1:6">
      <c r="A205" s="109"/>
      <c r="B205" s="107"/>
      <c r="C205" s="121"/>
      <c r="D205" s="110"/>
      <c r="E205" s="111"/>
      <c r="F205" s="112"/>
    </row>
    <row r="206" spans="1:6">
      <c r="A206" s="109"/>
      <c r="B206" s="107"/>
      <c r="C206" s="121"/>
      <c r="D206" s="110"/>
      <c r="E206" s="111"/>
      <c r="F206" s="112"/>
    </row>
    <row r="207" spans="1:6">
      <c r="A207" s="109"/>
      <c r="B207" s="107"/>
      <c r="C207" s="121"/>
      <c r="D207" s="110"/>
      <c r="E207" s="111"/>
      <c r="F207" s="112"/>
    </row>
    <row r="208" spans="1:6">
      <c r="A208" s="109"/>
      <c r="B208" s="107"/>
      <c r="C208" s="121"/>
      <c r="D208" s="110"/>
      <c r="E208" s="111"/>
      <c r="F208" s="112"/>
    </row>
    <row r="209" spans="1:6">
      <c r="A209" s="109"/>
      <c r="B209" s="107"/>
      <c r="C209" s="121"/>
      <c r="D209" s="110"/>
      <c r="E209" s="111"/>
      <c r="F209" s="112"/>
    </row>
    <row r="210" spans="1:6">
      <c r="A210" s="109"/>
      <c r="B210" s="107"/>
      <c r="C210" s="121"/>
      <c r="D210" s="110"/>
      <c r="E210" s="111"/>
      <c r="F210" s="112"/>
    </row>
    <row r="211" spans="1:6">
      <c r="A211" s="109"/>
      <c r="B211" s="107"/>
      <c r="C211" s="121"/>
      <c r="D211" s="110"/>
      <c r="E211" s="111"/>
      <c r="F211" s="112"/>
    </row>
    <row r="212" spans="1:6">
      <c r="A212" s="109"/>
      <c r="B212" s="107"/>
      <c r="C212" s="121"/>
      <c r="D212" s="110"/>
      <c r="E212" s="111"/>
      <c r="F212" s="112"/>
    </row>
    <row r="213" spans="1:6">
      <c r="A213" s="109"/>
      <c r="B213" s="107"/>
      <c r="C213" s="121"/>
      <c r="D213" s="110"/>
      <c r="E213" s="111"/>
      <c r="F213" s="112"/>
    </row>
    <row r="214" spans="1:6">
      <c r="A214" s="109"/>
      <c r="B214" s="107"/>
      <c r="C214" s="121"/>
      <c r="D214" s="110"/>
      <c r="E214" s="111"/>
      <c r="F214" s="112"/>
    </row>
    <row r="215" spans="1:6">
      <c r="A215" s="109"/>
      <c r="B215" s="107"/>
      <c r="C215" s="121"/>
      <c r="D215" s="110"/>
      <c r="E215" s="111"/>
      <c r="F215" s="112"/>
    </row>
    <row r="216" spans="1:6">
      <c r="A216" s="109"/>
      <c r="B216" s="107"/>
      <c r="C216" s="121"/>
      <c r="D216" s="110"/>
      <c r="E216" s="111"/>
      <c r="F216" s="112"/>
    </row>
    <row r="217" spans="1:6">
      <c r="A217" s="109"/>
      <c r="B217" s="107"/>
      <c r="C217" s="121"/>
      <c r="D217" s="110"/>
      <c r="E217" s="111"/>
      <c r="F217" s="112"/>
    </row>
    <row r="218" spans="1:6">
      <c r="A218" s="109"/>
      <c r="B218" s="107"/>
      <c r="C218" s="121"/>
      <c r="D218" s="110"/>
      <c r="E218" s="111"/>
      <c r="F218" s="112"/>
    </row>
    <row r="219" spans="1:6">
      <c r="A219" s="109"/>
      <c r="B219" s="107"/>
      <c r="C219" s="121"/>
      <c r="D219" s="110"/>
      <c r="E219" s="111"/>
      <c r="F219" s="112"/>
    </row>
    <row r="220" spans="1:6">
      <c r="A220" s="109"/>
      <c r="B220" s="107"/>
      <c r="C220" s="121"/>
      <c r="D220" s="110"/>
      <c r="E220" s="111"/>
      <c r="F220" s="112"/>
    </row>
    <row r="221" spans="1:6">
      <c r="A221" s="109"/>
      <c r="B221" s="107"/>
      <c r="C221" s="121"/>
      <c r="D221" s="110"/>
      <c r="E221" s="111"/>
      <c r="F221" s="112"/>
    </row>
    <row r="222" spans="1:6">
      <c r="A222" s="109"/>
      <c r="B222" s="107"/>
      <c r="C222" s="121"/>
      <c r="D222" s="110"/>
      <c r="E222" s="111"/>
      <c r="F222" s="112"/>
    </row>
    <row r="223" spans="1:6">
      <c r="A223" s="109"/>
      <c r="B223" s="107"/>
      <c r="C223" s="121"/>
      <c r="D223" s="110"/>
      <c r="E223" s="111"/>
      <c r="F223" s="112"/>
    </row>
    <row r="224" spans="1:6">
      <c r="A224" s="109"/>
      <c r="B224" s="107"/>
      <c r="C224" s="121"/>
      <c r="D224" s="110"/>
      <c r="E224" s="111"/>
      <c r="F224" s="112"/>
    </row>
    <row r="225" spans="1:6">
      <c r="A225" s="109"/>
      <c r="B225" s="107"/>
      <c r="C225" s="121"/>
      <c r="D225" s="110"/>
      <c r="E225" s="111"/>
      <c r="F225" s="112"/>
    </row>
    <row r="226" spans="1:6">
      <c r="A226" s="109"/>
      <c r="B226" s="107"/>
      <c r="C226" s="121"/>
      <c r="D226" s="110"/>
      <c r="E226" s="111"/>
      <c r="F226" s="112"/>
    </row>
    <row r="227" spans="1:6">
      <c r="A227" s="109"/>
      <c r="B227" s="107"/>
      <c r="C227" s="121"/>
      <c r="D227" s="110"/>
      <c r="E227" s="111"/>
      <c r="F227" s="112"/>
    </row>
    <row r="228" spans="1:6">
      <c r="A228" s="109"/>
      <c r="B228" s="107"/>
      <c r="C228" s="121"/>
      <c r="D228" s="110"/>
      <c r="E228" s="111"/>
      <c r="F228" s="112"/>
    </row>
    <row r="229" spans="1:6">
      <c r="A229" s="109"/>
      <c r="B229" s="107"/>
      <c r="C229" s="121"/>
      <c r="D229" s="110"/>
      <c r="E229" s="111"/>
      <c r="F229" s="112"/>
    </row>
    <row r="230" spans="1:6">
      <c r="A230" s="109"/>
      <c r="B230" s="107"/>
      <c r="C230" s="121"/>
      <c r="D230" s="110"/>
      <c r="E230" s="111"/>
      <c r="F230" s="112"/>
    </row>
    <row r="231" spans="1:6">
      <c r="A231" s="109"/>
      <c r="B231" s="107"/>
      <c r="C231" s="121"/>
      <c r="D231" s="110"/>
      <c r="E231" s="111"/>
      <c r="F231" s="112"/>
    </row>
    <row r="232" spans="1:6">
      <c r="A232" s="109"/>
      <c r="B232" s="107"/>
      <c r="C232" s="121"/>
      <c r="D232" s="110"/>
      <c r="E232" s="111"/>
      <c r="F232" s="112"/>
    </row>
    <row r="233" spans="1:6">
      <c r="A233" s="109"/>
      <c r="B233" s="107"/>
      <c r="C233" s="121"/>
      <c r="D233" s="110"/>
      <c r="E233" s="111"/>
      <c r="F233" s="112"/>
    </row>
    <row r="234" spans="1:6">
      <c r="A234" s="109"/>
      <c r="B234" s="107"/>
      <c r="C234" s="121"/>
      <c r="D234" s="110"/>
      <c r="E234" s="111"/>
      <c r="F234" s="112"/>
    </row>
    <row r="235" spans="1:6">
      <c r="A235" s="109"/>
      <c r="B235" s="107"/>
      <c r="C235" s="121"/>
      <c r="D235" s="110"/>
      <c r="E235" s="111"/>
      <c r="F235" s="112"/>
    </row>
    <row r="236" spans="1:6">
      <c r="A236" s="109"/>
      <c r="B236" s="107"/>
      <c r="C236" s="121"/>
      <c r="D236" s="110"/>
      <c r="E236" s="111"/>
      <c r="F236" s="112"/>
    </row>
    <row r="237" spans="1:6">
      <c r="A237" s="109"/>
      <c r="B237" s="107"/>
      <c r="C237" s="121"/>
      <c r="D237" s="110"/>
      <c r="E237" s="111"/>
      <c r="F237" s="112"/>
    </row>
    <row r="238" spans="1:6">
      <c r="A238" s="109"/>
      <c r="B238" s="107"/>
      <c r="C238" s="121"/>
      <c r="D238" s="110"/>
      <c r="E238" s="111"/>
      <c r="F238" s="112"/>
    </row>
    <row r="239" spans="1:6">
      <c r="A239" s="109"/>
      <c r="B239" s="107"/>
      <c r="C239" s="121"/>
      <c r="D239" s="110"/>
      <c r="E239" s="111"/>
      <c r="F239" s="112"/>
    </row>
    <row r="240" spans="1:6">
      <c r="A240" s="109"/>
      <c r="B240" s="107"/>
      <c r="C240" s="121"/>
      <c r="D240" s="110"/>
      <c r="E240" s="111"/>
      <c r="F240" s="112"/>
    </row>
    <row r="241" spans="1:6">
      <c r="A241" s="109"/>
      <c r="B241" s="107"/>
      <c r="C241" s="121"/>
      <c r="D241" s="110"/>
      <c r="E241" s="111"/>
      <c r="F241" s="112"/>
    </row>
    <row r="242" spans="1:6">
      <c r="A242" s="109"/>
      <c r="B242" s="107"/>
      <c r="C242" s="121"/>
      <c r="D242" s="110"/>
      <c r="E242" s="111"/>
      <c r="F242" s="112"/>
    </row>
    <row r="243" spans="1:6">
      <c r="A243" s="109"/>
      <c r="B243" s="107"/>
      <c r="C243" s="121"/>
      <c r="D243" s="110"/>
      <c r="E243" s="111"/>
      <c r="F243" s="112"/>
    </row>
    <row r="244" spans="1:6">
      <c r="A244" s="109"/>
      <c r="B244" s="107"/>
      <c r="C244" s="121"/>
      <c r="D244" s="110"/>
      <c r="E244" s="111"/>
      <c r="F244" s="112"/>
    </row>
    <row r="245" spans="1:6">
      <c r="A245" s="109"/>
      <c r="B245" s="107"/>
      <c r="C245" s="121"/>
      <c r="D245" s="110"/>
      <c r="E245" s="111"/>
      <c r="F245" s="112"/>
    </row>
    <row r="246" spans="1:6">
      <c r="A246" s="109"/>
      <c r="B246" s="107"/>
      <c r="C246" s="121"/>
      <c r="D246" s="110"/>
      <c r="E246" s="111"/>
      <c r="F246" s="112"/>
    </row>
    <row r="247" spans="1:6">
      <c r="A247" s="109"/>
      <c r="B247" s="107"/>
      <c r="C247" s="121"/>
      <c r="D247" s="110"/>
      <c r="E247" s="111"/>
      <c r="F247" s="112"/>
    </row>
    <row r="248" spans="1:6">
      <c r="A248" s="109"/>
      <c r="B248" s="107"/>
      <c r="C248" s="121"/>
      <c r="D248" s="110"/>
      <c r="E248" s="111"/>
      <c r="F248" s="112"/>
    </row>
    <row r="249" spans="1:6">
      <c r="A249" s="109"/>
      <c r="B249" s="107"/>
      <c r="C249" s="121"/>
      <c r="D249" s="110"/>
      <c r="E249" s="111"/>
      <c r="F249" s="112"/>
    </row>
    <row r="250" spans="1:6">
      <c r="A250" s="109"/>
      <c r="B250" s="107"/>
      <c r="C250" s="121"/>
      <c r="D250" s="110"/>
      <c r="E250" s="111"/>
      <c r="F250" s="112"/>
    </row>
    <row r="251" spans="1:6">
      <c r="A251" s="109"/>
      <c r="B251" s="107"/>
      <c r="C251" s="121"/>
      <c r="D251" s="110"/>
      <c r="E251" s="111"/>
      <c r="F251" s="112"/>
    </row>
    <row r="252" spans="1:6">
      <c r="A252" s="109"/>
      <c r="B252" s="107"/>
      <c r="C252" s="121"/>
      <c r="D252" s="110"/>
      <c r="E252" s="111"/>
      <c r="F252" s="112"/>
    </row>
    <row r="253" spans="1:6">
      <c r="A253" s="109"/>
      <c r="B253" s="107"/>
      <c r="C253" s="121"/>
      <c r="D253" s="110"/>
      <c r="E253" s="111"/>
      <c r="F253" s="112"/>
    </row>
    <row r="254" spans="1:6">
      <c r="A254" s="109"/>
      <c r="B254" s="107"/>
      <c r="C254" s="121"/>
      <c r="D254" s="110"/>
      <c r="E254" s="111"/>
      <c r="F254" s="112"/>
    </row>
    <row r="255" spans="1:6">
      <c r="A255" s="109"/>
      <c r="B255" s="107"/>
      <c r="C255" s="121"/>
      <c r="D255" s="110"/>
      <c r="E255" s="111"/>
      <c r="F255" s="112"/>
    </row>
    <row r="256" spans="1:6">
      <c r="A256" s="109"/>
      <c r="B256" s="107"/>
      <c r="C256" s="121"/>
      <c r="D256" s="110"/>
      <c r="E256" s="111"/>
      <c r="F256" s="112"/>
    </row>
    <row r="257" spans="1:6">
      <c r="A257" s="109"/>
      <c r="B257" s="107"/>
      <c r="C257" s="121"/>
      <c r="D257" s="110"/>
      <c r="E257" s="111"/>
      <c r="F257" s="112"/>
    </row>
    <row r="258" spans="1:6">
      <c r="A258" s="109"/>
      <c r="B258" s="107"/>
      <c r="C258" s="121"/>
      <c r="D258" s="110"/>
      <c r="E258" s="111"/>
      <c r="F258" s="112"/>
    </row>
    <row r="259" spans="1:6">
      <c r="A259" s="109"/>
      <c r="B259" s="107"/>
      <c r="C259" s="121"/>
      <c r="D259" s="110"/>
      <c r="E259" s="111"/>
      <c r="F259" s="112"/>
    </row>
    <row r="260" spans="1:6">
      <c r="A260" s="109"/>
      <c r="B260" s="107"/>
      <c r="C260" s="121"/>
      <c r="D260" s="110"/>
      <c r="E260" s="111"/>
      <c r="F260" s="112"/>
    </row>
    <row r="261" spans="1:6">
      <c r="A261" s="109"/>
      <c r="B261" s="107"/>
      <c r="C261" s="121"/>
      <c r="D261" s="110"/>
      <c r="E261" s="111"/>
      <c r="F261" s="112"/>
    </row>
    <row r="262" spans="1:6">
      <c r="A262" s="109"/>
      <c r="B262" s="107"/>
      <c r="C262" s="121"/>
      <c r="D262" s="110"/>
      <c r="E262" s="111"/>
      <c r="F262" s="112"/>
    </row>
    <row r="263" spans="1:6">
      <c r="A263" s="109"/>
      <c r="B263" s="107"/>
      <c r="C263" s="121"/>
      <c r="D263" s="110"/>
      <c r="E263" s="111"/>
      <c r="F263" s="112"/>
    </row>
    <row r="264" spans="1:6">
      <c r="A264" s="109"/>
      <c r="B264" s="107"/>
      <c r="C264" s="121"/>
      <c r="D264" s="110"/>
      <c r="E264" s="111"/>
      <c r="F264" s="112"/>
    </row>
    <row r="265" spans="1:6">
      <c r="A265" s="109"/>
      <c r="B265" s="107"/>
      <c r="C265" s="121"/>
      <c r="D265" s="110"/>
      <c r="E265" s="111"/>
      <c r="F265" s="112"/>
    </row>
    <row r="266" spans="1:6">
      <c r="A266" s="109"/>
      <c r="B266" s="107"/>
      <c r="C266" s="121"/>
      <c r="D266" s="110"/>
      <c r="E266" s="111"/>
      <c r="F266" s="112"/>
    </row>
    <row r="267" spans="1:6">
      <c r="A267" s="109"/>
      <c r="B267" s="107"/>
      <c r="C267" s="121"/>
      <c r="D267" s="110"/>
      <c r="E267" s="111"/>
      <c r="F267" s="112"/>
    </row>
    <row r="268" spans="1:6">
      <c r="A268" s="109"/>
      <c r="B268" s="107"/>
      <c r="C268" s="121"/>
      <c r="D268" s="110"/>
      <c r="E268" s="111"/>
      <c r="F268" s="112"/>
    </row>
    <row r="269" spans="1:6">
      <c r="A269" s="109"/>
      <c r="B269" s="107"/>
      <c r="C269" s="121"/>
      <c r="D269" s="110"/>
      <c r="E269" s="111"/>
      <c r="F269" s="112"/>
    </row>
    <row r="270" spans="1:6">
      <c r="A270" s="109"/>
      <c r="B270" s="107"/>
      <c r="C270" s="121"/>
      <c r="D270" s="110"/>
      <c r="E270" s="111"/>
      <c r="F270" s="112"/>
    </row>
    <row r="271" spans="1:6">
      <c r="A271" s="109"/>
      <c r="B271" s="107"/>
      <c r="C271" s="121"/>
      <c r="D271" s="110"/>
      <c r="E271" s="111"/>
      <c r="F271" s="112"/>
    </row>
    <row r="272" spans="1:6">
      <c r="A272" s="109"/>
      <c r="B272" s="107"/>
      <c r="C272" s="121"/>
      <c r="D272" s="110"/>
      <c r="E272" s="111"/>
      <c r="F272" s="112"/>
    </row>
    <row r="273" spans="1:6">
      <c r="A273" s="109"/>
      <c r="B273" s="107"/>
      <c r="C273" s="121"/>
      <c r="D273" s="110"/>
      <c r="E273" s="111"/>
      <c r="F273" s="112"/>
    </row>
    <row r="274" spans="1:6">
      <c r="A274" s="109"/>
      <c r="B274" s="107"/>
      <c r="C274" s="121"/>
      <c r="D274" s="110"/>
      <c r="E274" s="111"/>
      <c r="F274" s="112"/>
    </row>
    <row r="275" spans="1:6">
      <c r="A275" s="109"/>
      <c r="B275" s="107"/>
      <c r="C275" s="121"/>
      <c r="D275" s="110"/>
      <c r="E275" s="111"/>
      <c r="F275" s="112"/>
    </row>
    <row r="276" spans="1:6">
      <c r="A276" s="109"/>
      <c r="B276" s="107"/>
      <c r="C276" s="121"/>
      <c r="D276" s="110"/>
      <c r="E276" s="111"/>
      <c r="F276" s="112"/>
    </row>
    <row r="277" spans="1:6">
      <c r="A277" s="109"/>
      <c r="B277" s="107"/>
      <c r="C277" s="121"/>
      <c r="D277" s="110"/>
      <c r="E277" s="111"/>
      <c r="F277" s="112"/>
    </row>
    <row r="278" spans="1:6">
      <c r="A278" s="109"/>
      <c r="B278" s="107"/>
      <c r="C278" s="121"/>
      <c r="D278" s="110"/>
      <c r="E278" s="111"/>
      <c r="F278" s="112"/>
    </row>
    <row r="279" spans="1:6">
      <c r="A279" s="109"/>
      <c r="B279" s="107"/>
      <c r="C279" s="121"/>
      <c r="D279" s="110"/>
      <c r="E279" s="111"/>
      <c r="F279" s="112"/>
    </row>
    <row r="280" spans="1:6">
      <c r="A280" s="109"/>
      <c r="B280" s="107"/>
      <c r="C280" s="121"/>
      <c r="D280" s="110"/>
      <c r="E280" s="111"/>
      <c r="F280" s="112"/>
    </row>
    <row r="281" spans="1:6">
      <c r="A281" s="109"/>
      <c r="B281" s="107"/>
      <c r="C281" s="121"/>
      <c r="D281" s="110"/>
      <c r="E281" s="111"/>
      <c r="F281" s="112"/>
    </row>
    <row r="282" spans="1:6">
      <c r="A282" s="109"/>
      <c r="B282" s="107"/>
      <c r="C282" s="121"/>
      <c r="D282" s="110"/>
      <c r="E282" s="111"/>
      <c r="F282" s="112"/>
    </row>
    <row r="283" spans="1:6">
      <c r="A283" s="109"/>
      <c r="B283" s="107"/>
      <c r="C283" s="121"/>
      <c r="D283" s="110"/>
      <c r="E283" s="111"/>
      <c r="F283" s="112"/>
    </row>
    <row r="284" spans="1:6">
      <c r="A284" s="109"/>
      <c r="B284" s="107"/>
      <c r="C284" s="121"/>
      <c r="D284" s="110"/>
      <c r="E284" s="111"/>
      <c r="F284" s="112"/>
    </row>
    <row r="285" spans="1:6">
      <c r="A285" s="109"/>
      <c r="B285" s="107"/>
      <c r="C285" s="121"/>
      <c r="D285" s="110"/>
      <c r="E285" s="111"/>
      <c r="F285" s="112"/>
    </row>
    <row r="286" spans="1:6">
      <c r="A286" s="109"/>
      <c r="B286" s="107"/>
      <c r="C286" s="121"/>
      <c r="D286" s="110"/>
      <c r="E286" s="111"/>
      <c r="F286" s="112"/>
    </row>
    <row r="287" spans="1:6">
      <c r="A287" s="109"/>
      <c r="B287" s="107"/>
      <c r="C287" s="121"/>
      <c r="D287" s="110"/>
      <c r="E287" s="111"/>
      <c r="F287" s="112"/>
    </row>
    <row r="288" spans="1:6">
      <c r="A288" s="109"/>
      <c r="B288" s="107"/>
      <c r="C288" s="121"/>
      <c r="D288" s="110"/>
      <c r="E288" s="111"/>
      <c r="F288" s="112"/>
    </row>
    <row r="289" spans="1:6">
      <c r="A289" s="109"/>
      <c r="B289" s="107"/>
      <c r="C289" s="121"/>
      <c r="D289" s="110"/>
      <c r="E289" s="111"/>
      <c r="F289" s="112"/>
    </row>
    <row r="290" spans="1:6">
      <c r="A290" s="109"/>
      <c r="B290" s="107"/>
      <c r="C290" s="121"/>
      <c r="D290" s="110"/>
      <c r="E290" s="111"/>
      <c r="F290" s="112"/>
    </row>
    <row r="291" spans="1:6">
      <c r="A291" s="109"/>
      <c r="B291" s="107"/>
      <c r="C291" s="121"/>
      <c r="D291" s="110"/>
      <c r="E291" s="111"/>
      <c r="F291" s="112"/>
    </row>
    <row r="292" spans="1:6">
      <c r="A292" s="109"/>
      <c r="B292" s="107"/>
      <c r="C292" s="121"/>
      <c r="D292" s="110"/>
      <c r="E292" s="111"/>
      <c r="F292" s="112"/>
    </row>
    <row r="293" spans="1:6">
      <c r="A293" s="109"/>
      <c r="B293" s="107"/>
      <c r="C293" s="121"/>
      <c r="D293" s="110"/>
      <c r="E293" s="111"/>
      <c r="F293" s="112"/>
    </row>
    <row r="294" spans="1:6">
      <c r="A294" s="109"/>
      <c r="B294" s="107"/>
      <c r="C294" s="121"/>
      <c r="D294" s="110"/>
      <c r="E294" s="111"/>
      <c r="F294" s="112"/>
    </row>
    <row r="295" spans="1:6">
      <c r="A295" s="109"/>
      <c r="B295" s="107"/>
      <c r="C295" s="121"/>
      <c r="D295" s="110"/>
      <c r="E295" s="111"/>
      <c r="F295" s="112"/>
    </row>
    <row r="296" spans="1:6">
      <c r="A296" s="109"/>
      <c r="B296" s="107"/>
      <c r="C296" s="121"/>
      <c r="D296" s="110"/>
      <c r="E296" s="111"/>
      <c r="F296" s="112"/>
    </row>
    <row r="297" spans="1:6">
      <c r="A297" s="109"/>
      <c r="B297" s="107"/>
      <c r="C297" s="121"/>
      <c r="D297" s="110"/>
      <c r="E297" s="111"/>
      <c r="F297" s="112"/>
    </row>
    <row r="298" spans="1:6">
      <c r="A298" s="109"/>
      <c r="B298" s="107"/>
      <c r="C298" s="121"/>
      <c r="D298" s="110"/>
      <c r="E298" s="111"/>
      <c r="F298" s="112"/>
    </row>
    <row r="299" spans="1:6">
      <c r="A299" s="109"/>
      <c r="B299" s="107"/>
      <c r="C299" s="121"/>
      <c r="D299" s="110"/>
      <c r="E299" s="111"/>
      <c r="F299" s="112"/>
    </row>
    <row r="300" spans="1:6">
      <c r="A300" s="109"/>
      <c r="B300" s="107"/>
      <c r="C300" s="121"/>
      <c r="D300" s="110"/>
      <c r="E300" s="111"/>
      <c r="F300" s="112"/>
    </row>
    <row r="301" spans="1:6">
      <c r="A301" s="109"/>
      <c r="B301" s="107"/>
      <c r="C301" s="121"/>
      <c r="D301" s="110"/>
      <c r="E301" s="111"/>
      <c r="F301" s="112"/>
    </row>
    <row r="302" spans="1:6">
      <c r="A302" s="109"/>
      <c r="B302" s="107"/>
      <c r="C302" s="121"/>
      <c r="D302" s="110"/>
      <c r="E302" s="111"/>
      <c r="F302" s="112"/>
    </row>
    <row r="303" spans="1:6">
      <c r="A303" s="109"/>
      <c r="B303" s="107"/>
      <c r="C303" s="121"/>
      <c r="D303" s="110"/>
      <c r="E303" s="111"/>
      <c r="F303" s="112"/>
    </row>
    <row r="304" spans="1:6">
      <c r="A304" s="109"/>
      <c r="B304" s="107"/>
      <c r="C304" s="121"/>
      <c r="D304" s="110"/>
      <c r="E304" s="111"/>
      <c r="F304" s="112"/>
    </row>
    <row r="305" spans="1:6">
      <c r="A305" s="109"/>
      <c r="B305" s="107"/>
      <c r="C305" s="121"/>
      <c r="D305" s="110"/>
      <c r="E305" s="111"/>
      <c r="F305" s="112"/>
    </row>
    <row r="306" spans="1:6">
      <c r="A306" s="109"/>
      <c r="B306" s="107"/>
      <c r="C306" s="121"/>
      <c r="D306" s="110"/>
      <c r="E306" s="111"/>
      <c r="F306" s="112"/>
    </row>
    <row r="307" spans="1:6">
      <c r="A307" s="109"/>
      <c r="B307" s="107"/>
      <c r="C307" s="121"/>
      <c r="D307" s="110"/>
      <c r="E307" s="111"/>
      <c r="F307" s="112"/>
    </row>
    <row r="308" spans="1:6">
      <c r="A308" s="109"/>
      <c r="B308" s="107"/>
      <c r="C308" s="121"/>
      <c r="D308" s="110"/>
      <c r="E308" s="111"/>
      <c r="F308" s="112"/>
    </row>
    <row r="309" spans="1:6">
      <c r="A309" s="109"/>
      <c r="B309" s="107"/>
      <c r="C309" s="121"/>
      <c r="D309" s="110"/>
      <c r="E309" s="111"/>
      <c r="F309" s="112"/>
    </row>
    <row r="310" spans="1:6">
      <c r="A310" s="109"/>
      <c r="B310" s="107"/>
      <c r="C310" s="121"/>
      <c r="D310" s="110"/>
      <c r="E310" s="111"/>
      <c r="F310" s="112"/>
    </row>
    <row r="311" spans="1:6">
      <c r="A311" s="109"/>
      <c r="B311" s="107"/>
      <c r="C311" s="121"/>
      <c r="D311" s="110"/>
      <c r="E311" s="111"/>
      <c r="F311" s="112"/>
    </row>
    <row r="312" spans="1:6">
      <c r="A312" s="109"/>
      <c r="B312" s="107"/>
      <c r="C312" s="121"/>
      <c r="D312" s="110"/>
      <c r="E312" s="111"/>
      <c r="F312" s="112"/>
    </row>
    <row r="313" spans="1:6">
      <c r="A313" s="109"/>
      <c r="B313" s="107"/>
      <c r="C313" s="121"/>
      <c r="D313" s="110"/>
      <c r="E313" s="111"/>
      <c r="F313" s="112"/>
    </row>
    <row r="314" spans="1:6">
      <c r="A314" s="109"/>
      <c r="B314" s="107"/>
      <c r="C314" s="121"/>
      <c r="D314" s="110"/>
      <c r="E314" s="111"/>
      <c r="F314" s="112"/>
    </row>
    <row r="315" spans="1:6">
      <c r="A315" s="109"/>
      <c r="B315" s="107"/>
      <c r="C315" s="121"/>
      <c r="D315" s="110"/>
      <c r="E315" s="111"/>
      <c r="F315" s="112"/>
    </row>
    <row r="316" spans="1:6">
      <c r="A316" s="109"/>
      <c r="B316" s="107"/>
      <c r="C316" s="121"/>
      <c r="D316" s="110"/>
      <c r="E316" s="111"/>
      <c r="F316" s="112"/>
    </row>
    <row r="317" spans="1:6">
      <c r="A317" s="109"/>
      <c r="B317" s="107"/>
      <c r="C317" s="121"/>
      <c r="D317" s="110"/>
      <c r="E317" s="111"/>
      <c r="F317" s="112"/>
    </row>
    <row r="318" spans="1:6">
      <c r="A318" s="109"/>
      <c r="B318" s="107"/>
      <c r="C318" s="121"/>
      <c r="D318" s="110"/>
      <c r="E318" s="111"/>
      <c r="F318" s="112"/>
    </row>
    <row r="319" spans="1:6">
      <c r="A319" s="109"/>
      <c r="B319" s="107"/>
      <c r="C319" s="121"/>
      <c r="D319" s="110"/>
      <c r="E319" s="111"/>
      <c r="F319" s="112"/>
    </row>
    <row r="320" spans="1:6">
      <c r="A320" s="109"/>
      <c r="B320" s="107"/>
      <c r="C320" s="121"/>
      <c r="D320" s="110"/>
      <c r="E320" s="111"/>
      <c r="F320" s="112"/>
    </row>
    <row r="321" spans="1:6">
      <c r="A321" s="109"/>
      <c r="B321" s="107"/>
      <c r="C321" s="121"/>
      <c r="D321" s="110"/>
      <c r="E321" s="111"/>
      <c r="F321" s="112"/>
    </row>
    <row r="322" spans="1:6">
      <c r="A322" s="109"/>
      <c r="B322" s="107"/>
      <c r="C322" s="121"/>
      <c r="D322" s="110"/>
      <c r="E322" s="111"/>
      <c r="F322" s="112"/>
    </row>
    <row r="323" spans="1:6">
      <c r="A323" s="109"/>
      <c r="B323" s="107"/>
      <c r="C323" s="121"/>
      <c r="D323" s="110"/>
      <c r="E323" s="111"/>
      <c r="F323" s="112"/>
    </row>
    <row r="324" spans="1:6">
      <c r="A324" s="109"/>
      <c r="B324" s="107"/>
      <c r="C324" s="121"/>
      <c r="D324" s="110"/>
      <c r="E324" s="111"/>
      <c r="F324" s="112"/>
    </row>
    <row r="325" spans="1:6">
      <c r="A325" s="109"/>
      <c r="B325" s="107"/>
      <c r="C325" s="121"/>
      <c r="D325" s="110"/>
      <c r="E325" s="111"/>
      <c r="F325" s="112"/>
    </row>
    <row r="326" spans="1:6">
      <c r="A326" s="109"/>
      <c r="B326" s="107"/>
      <c r="C326" s="121"/>
      <c r="D326" s="110"/>
      <c r="E326" s="111"/>
      <c r="F326" s="112"/>
    </row>
    <row r="327" spans="1:6">
      <c r="A327" s="109"/>
      <c r="B327" s="107"/>
      <c r="C327" s="121"/>
      <c r="D327" s="110"/>
      <c r="E327" s="111"/>
      <c r="F327" s="112"/>
    </row>
    <row r="328" spans="1:6">
      <c r="A328" s="109"/>
      <c r="B328" s="107"/>
      <c r="C328" s="121"/>
      <c r="D328" s="110"/>
      <c r="E328" s="111"/>
      <c r="F328" s="112"/>
    </row>
    <row r="329" spans="1:6">
      <c r="A329" s="109"/>
      <c r="B329" s="107"/>
      <c r="C329" s="121"/>
      <c r="D329" s="110"/>
      <c r="E329" s="111"/>
      <c r="F329" s="112"/>
    </row>
    <row r="330" spans="1:6">
      <c r="A330" s="109"/>
      <c r="B330" s="107"/>
      <c r="C330" s="121"/>
      <c r="D330" s="110"/>
      <c r="E330" s="111"/>
      <c r="F330" s="112"/>
    </row>
    <row r="331" spans="1:6">
      <c r="A331" s="109"/>
      <c r="B331" s="107"/>
      <c r="C331" s="121"/>
      <c r="D331" s="110"/>
      <c r="E331" s="111"/>
      <c r="F331" s="112"/>
    </row>
    <row r="332" spans="1:6">
      <c r="A332" s="109"/>
      <c r="B332" s="107"/>
      <c r="C332" s="121"/>
      <c r="D332" s="110"/>
      <c r="E332" s="111"/>
      <c r="F332" s="112"/>
    </row>
    <row r="333" spans="1:6">
      <c r="A333" s="109"/>
      <c r="B333" s="107"/>
      <c r="C333" s="121"/>
      <c r="D333" s="110"/>
      <c r="E333" s="111"/>
      <c r="F333" s="112"/>
    </row>
    <row r="334" spans="1:6">
      <c r="A334" s="109"/>
      <c r="B334" s="107"/>
      <c r="C334" s="121"/>
      <c r="D334" s="110"/>
      <c r="E334" s="111"/>
      <c r="F334" s="112"/>
    </row>
    <row r="335" spans="1:6">
      <c r="A335" s="109"/>
      <c r="B335" s="107"/>
      <c r="C335" s="121"/>
      <c r="D335" s="110"/>
      <c r="E335" s="111"/>
      <c r="F335" s="112"/>
    </row>
    <row r="336" spans="1:6">
      <c r="A336" s="109"/>
      <c r="B336" s="107"/>
      <c r="C336" s="121"/>
      <c r="D336" s="110"/>
      <c r="E336" s="111"/>
      <c r="F336" s="112"/>
    </row>
    <row r="337" spans="1:6">
      <c r="A337" s="109"/>
      <c r="B337" s="107"/>
      <c r="C337" s="121"/>
      <c r="D337" s="110"/>
      <c r="E337" s="111"/>
      <c r="F337" s="112"/>
    </row>
    <row r="338" spans="1:6">
      <c r="A338" s="109"/>
      <c r="B338" s="107"/>
      <c r="C338" s="121"/>
      <c r="D338" s="110"/>
      <c r="E338" s="111"/>
      <c r="F338" s="112"/>
    </row>
    <row r="339" spans="1:6">
      <c r="A339" s="109"/>
      <c r="B339" s="107"/>
      <c r="C339" s="121"/>
      <c r="D339" s="110"/>
      <c r="E339" s="111"/>
      <c r="F339" s="112"/>
    </row>
    <row r="340" spans="1:6">
      <c r="A340" s="109"/>
      <c r="B340" s="107"/>
      <c r="C340" s="121"/>
      <c r="D340" s="110"/>
      <c r="E340" s="111"/>
      <c r="F340" s="112"/>
    </row>
    <row r="341" spans="1:6">
      <c r="A341" s="109"/>
      <c r="B341" s="107"/>
      <c r="C341" s="121"/>
      <c r="D341" s="110"/>
      <c r="E341" s="111"/>
      <c r="F341" s="112"/>
    </row>
    <row r="342" spans="1:6">
      <c r="A342" s="109"/>
      <c r="B342" s="107"/>
      <c r="C342" s="121"/>
      <c r="D342" s="110"/>
      <c r="E342" s="111"/>
      <c r="F342" s="112"/>
    </row>
    <row r="343" spans="1:6">
      <c r="A343" s="109"/>
      <c r="B343" s="107"/>
      <c r="C343" s="121"/>
      <c r="D343" s="110"/>
      <c r="E343" s="111"/>
      <c r="F343" s="112"/>
    </row>
    <row r="344" spans="1:6">
      <c r="A344" s="109"/>
      <c r="B344" s="107"/>
      <c r="C344" s="121"/>
      <c r="D344" s="110"/>
      <c r="E344" s="111"/>
      <c r="F344" s="112"/>
    </row>
    <row r="345" spans="1:6">
      <c r="A345" s="109"/>
      <c r="B345" s="107"/>
      <c r="C345" s="121"/>
      <c r="D345" s="110"/>
      <c r="E345" s="111"/>
      <c r="F345" s="112"/>
    </row>
    <row r="346" spans="1:6">
      <c r="A346" s="109"/>
      <c r="B346" s="107"/>
      <c r="C346" s="121"/>
      <c r="D346" s="110"/>
      <c r="E346" s="111"/>
      <c r="F346" s="112"/>
    </row>
    <row r="347" spans="1:6">
      <c r="A347" s="109"/>
      <c r="B347" s="107"/>
      <c r="C347" s="121"/>
      <c r="D347" s="110"/>
      <c r="E347" s="111"/>
      <c r="F347" s="112"/>
    </row>
    <row r="348" spans="1:6">
      <c r="A348" s="109"/>
      <c r="B348" s="107"/>
      <c r="C348" s="121"/>
      <c r="D348" s="110"/>
      <c r="E348" s="111"/>
      <c r="F348" s="112"/>
    </row>
    <row r="349" spans="1:6">
      <c r="A349" s="109"/>
      <c r="B349" s="107"/>
      <c r="C349" s="121"/>
      <c r="D349" s="110"/>
      <c r="E349" s="111"/>
      <c r="F349" s="112"/>
    </row>
    <row r="350" spans="1:6">
      <c r="A350" s="109"/>
      <c r="B350" s="107"/>
      <c r="C350" s="121"/>
      <c r="D350" s="110"/>
      <c r="E350" s="111"/>
      <c r="F350" s="112"/>
    </row>
    <row r="351" spans="1:6">
      <c r="A351" s="109"/>
      <c r="B351" s="107"/>
      <c r="C351" s="121"/>
      <c r="D351" s="110"/>
      <c r="E351" s="111"/>
      <c r="F351" s="112"/>
    </row>
    <row r="352" spans="1:6">
      <c r="A352" s="109"/>
      <c r="B352" s="107"/>
      <c r="C352" s="121"/>
      <c r="D352" s="110"/>
      <c r="E352" s="111"/>
      <c r="F352" s="112"/>
    </row>
    <row r="353" spans="1:6">
      <c r="A353" s="109"/>
      <c r="B353" s="107"/>
      <c r="C353" s="121"/>
      <c r="D353" s="110"/>
      <c r="E353" s="111"/>
      <c r="F353" s="112"/>
    </row>
    <row r="354" spans="1:6">
      <c r="A354" s="109"/>
      <c r="B354" s="107"/>
      <c r="C354" s="121"/>
      <c r="D354" s="110"/>
      <c r="E354" s="111"/>
      <c r="F354" s="112"/>
    </row>
    <row r="355" spans="1:6">
      <c r="A355" s="109"/>
      <c r="B355" s="107"/>
      <c r="C355" s="121"/>
      <c r="D355" s="110"/>
      <c r="E355" s="111"/>
      <c r="F355" s="112"/>
    </row>
    <row r="356" spans="1:6">
      <c r="A356" s="109"/>
      <c r="B356" s="107"/>
      <c r="C356" s="121"/>
      <c r="D356" s="110"/>
      <c r="E356" s="111"/>
      <c r="F356" s="112"/>
    </row>
    <row r="357" spans="1:6">
      <c r="A357" s="109"/>
      <c r="B357" s="107"/>
      <c r="C357" s="121"/>
      <c r="D357" s="110"/>
      <c r="E357" s="111"/>
      <c r="F357" s="112"/>
    </row>
    <row r="358" spans="1:6">
      <c r="A358" s="109"/>
      <c r="B358" s="107"/>
      <c r="C358" s="121"/>
      <c r="D358" s="110"/>
      <c r="E358" s="111"/>
      <c r="F358" s="112"/>
    </row>
    <row r="359" spans="1:6">
      <c r="A359" s="109"/>
      <c r="B359" s="107"/>
      <c r="C359" s="121"/>
      <c r="D359" s="110"/>
      <c r="E359" s="111"/>
      <c r="F359" s="112"/>
    </row>
    <row r="360" spans="1:6">
      <c r="A360" s="109"/>
      <c r="B360" s="107"/>
      <c r="C360" s="121"/>
      <c r="D360" s="110"/>
      <c r="E360" s="111"/>
      <c r="F360" s="112"/>
    </row>
    <row r="361" spans="1:6">
      <c r="A361" s="109"/>
      <c r="B361" s="107"/>
      <c r="C361" s="121"/>
      <c r="D361" s="110"/>
      <c r="E361" s="111"/>
      <c r="F361" s="112"/>
    </row>
    <row r="362" spans="1:6">
      <c r="A362" s="109"/>
      <c r="B362" s="107"/>
      <c r="C362" s="121"/>
      <c r="D362" s="110"/>
      <c r="E362" s="111"/>
      <c r="F362" s="112"/>
    </row>
    <row r="363" spans="1:6">
      <c r="A363" s="109"/>
      <c r="B363" s="107"/>
      <c r="C363" s="121"/>
      <c r="D363" s="110"/>
      <c r="E363" s="111"/>
      <c r="F363" s="112"/>
    </row>
    <row r="364" spans="1:6">
      <c r="A364" s="109"/>
      <c r="B364" s="107"/>
      <c r="C364" s="121"/>
      <c r="D364" s="110"/>
      <c r="E364" s="111"/>
      <c r="F364" s="112"/>
    </row>
    <row r="365" spans="1:6">
      <c r="A365" s="109"/>
      <c r="B365" s="107"/>
      <c r="C365" s="121"/>
      <c r="D365" s="110"/>
      <c r="E365" s="111"/>
      <c r="F365" s="112"/>
    </row>
    <row r="366" spans="1:6">
      <c r="A366" s="109"/>
      <c r="B366" s="107"/>
      <c r="C366" s="121"/>
      <c r="D366" s="110"/>
      <c r="E366" s="111"/>
      <c r="F366" s="112"/>
    </row>
    <row r="367" spans="1:6">
      <c r="A367" s="109"/>
      <c r="B367" s="107"/>
      <c r="C367" s="121"/>
      <c r="D367" s="110"/>
      <c r="E367" s="111"/>
      <c r="F367" s="112"/>
    </row>
    <row r="368" spans="1:6">
      <c r="A368" s="109"/>
      <c r="B368" s="107"/>
      <c r="C368" s="121"/>
      <c r="D368" s="110"/>
      <c r="E368" s="111"/>
      <c r="F368" s="112"/>
    </row>
    <row r="369" spans="1:6">
      <c r="A369" s="109"/>
      <c r="B369" s="107"/>
      <c r="C369" s="121"/>
      <c r="D369" s="110"/>
      <c r="E369" s="111"/>
      <c r="F369" s="112"/>
    </row>
    <row r="370" spans="1:6">
      <c r="A370" s="109"/>
      <c r="B370" s="107"/>
      <c r="C370" s="121"/>
      <c r="D370" s="110"/>
      <c r="E370" s="111"/>
      <c r="F370" s="112"/>
    </row>
    <row r="371" spans="1:6">
      <c r="A371" s="109"/>
      <c r="B371" s="107"/>
      <c r="C371" s="121"/>
      <c r="D371" s="110"/>
      <c r="E371" s="111"/>
      <c r="F371" s="112"/>
    </row>
    <row r="372" spans="1:6">
      <c r="A372" s="109"/>
      <c r="B372" s="107"/>
      <c r="C372" s="121"/>
      <c r="D372" s="110"/>
      <c r="E372" s="111"/>
      <c r="F372" s="112"/>
    </row>
    <row r="373" spans="1:6">
      <c r="A373" s="109"/>
      <c r="B373" s="107"/>
      <c r="C373" s="121"/>
      <c r="D373" s="110"/>
      <c r="E373" s="111"/>
      <c r="F373" s="112"/>
    </row>
    <row r="374" spans="1:6">
      <c r="A374" s="109"/>
      <c r="B374" s="107"/>
      <c r="C374" s="121"/>
      <c r="D374" s="110"/>
      <c r="E374" s="111"/>
      <c r="F374" s="112"/>
    </row>
    <row r="375" spans="1:6">
      <c r="A375" s="109"/>
      <c r="B375" s="107"/>
      <c r="C375" s="121"/>
      <c r="D375" s="110"/>
      <c r="E375" s="111"/>
      <c r="F375" s="112"/>
    </row>
    <row r="376" spans="1:6">
      <c r="A376" s="109"/>
      <c r="B376" s="107"/>
      <c r="C376" s="121"/>
      <c r="D376" s="110"/>
      <c r="E376" s="111"/>
      <c r="F376" s="112"/>
    </row>
    <row r="377" spans="1:6">
      <c r="A377" s="109"/>
      <c r="B377" s="107"/>
      <c r="C377" s="121"/>
      <c r="D377" s="110"/>
      <c r="E377" s="111"/>
      <c r="F377" s="112"/>
    </row>
    <row r="378" spans="1:6">
      <c r="A378" s="109"/>
      <c r="B378" s="107"/>
      <c r="C378" s="121"/>
      <c r="D378" s="110"/>
      <c r="E378" s="111"/>
      <c r="F378" s="112"/>
    </row>
    <row r="379" spans="1:6">
      <c r="A379" s="109"/>
      <c r="B379" s="107"/>
      <c r="C379" s="121"/>
      <c r="D379" s="110"/>
      <c r="E379" s="111"/>
      <c r="F379" s="112"/>
    </row>
    <row r="380" spans="1:6">
      <c r="A380" s="109"/>
      <c r="B380" s="107"/>
      <c r="C380" s="121"/>
      <c r="D380" s="110"/>
      <c r="E380" s="111"/>
      <c r="F380" s="112"/>
    </row>
    <row r="381" spans="1:6">
      <c r="A381" s="109"/>
      <c r="B381" s="107"/>
      <c r="C381" s="121"/>
      <c r="D381" s="110"/>
      <c r="E381" s="111"/>
      <c r="F381" s="112"/>
    </row>
    <row r="382" spans="1:6">
      <c r="A382" s="109"/>
      <c r="B382" s="107"/>
      <c r="C382" s="121"/>
      <c r="D382" s="110"/>
      <c r="E382" s="111"/>
      <c r="F382" s="112"/>
    </row>
    <row r="383" spans="1:6">
      <c r="A383" s="109"/>
      <c r="B383" s="107"/>
      <c r="C383" s="121"/>
      <c r="D383" s="110"/>
      <c r="E383" s="111"/>
      <c r="F383" s="112"/>
    </row>
    <row r="384" spans="1:6">
      <c r="A384" s="109"/>
      <c r="B384" s="107"/>
      <c r="C384" s="121"/>
      <c r="D384" s="110"/>
      <c r="E384" s="111"/>
      <c r="F384" s="112"/>
    </row>
    <row r="385" spans="1:6">
      <c r="A385" s="109"/>
      <c r="B385" s="107"/>
      <c r="C385" s="121"/>
      <c r="D385" s="110"/>
      <c r="E385" s="111"/>
      <c r="F385" s="112"/>
    </row>
    <row r="386" spans="1:6">
      <c r="A386" s="109"/>
      <c r="B386" s="107"/>
      <c r="C386" s="121"/>
      <c r="D386" s="110"/>
      <c r="E386" s="111"/>
      <c r="F386" s="112"/>
    </row>
    <row r="387" spans="1:6">
      <c r="A387" s="109"/>
      <c r="B387" s="107"/>
      <c r="C387" s="121"/>
      <c r="D387" s="110"/>
      <c r="E387" s="111"/>
      <c r="F387" s="112"/>
    </row>
    <row r="388" spans="1:6">
      <c r="A388" s="109"/>
      <c r="B388" s="107"/>
      <c r="C388" s="121"/>
      <c r="D388" s="110"/>
      <c r="E388" s="111"/>
      <c r="F388" s="112"/>
    </row>
    <row r="389" spans="1:6">
      <c r="A389" s="109"/>
      <c r="B389" s="107"/>
      <c r="C389" s="121"/>
      <c r="D389" s="110"/>
      <c r="E389" s="111"/>
      <c r="F389" s="112"/>
    </row>
    <row r="390" spans="1:6">
      <c r="A390" s="109"/>
      <c r="B390" s="107"/>
      <c r="C390" s="121"/>
      <c r="D390" s="110"/>
      <c r="E390" s="111"/>
      <c r="F390" s="112"/>
    </row>
    <row r="391" spans="1:6">
      <c r="A391" s="109"/>
      <c r="B391" s="107"/>
      <c r="C391" s="121"/>
      <c r="D391" s="110"/>
      <c r="E391" s="111"/>
      <c r="F391" s="112"/>
    </row>
    <row r="392" spans="1:6">
      <c r="A392" s="109"/>
      <c r="B392" s="107"/>
      <c r="C392" s="121"/>
      <c r="D392" s="110"/>
      <c r="E392" s="111"/>
      <c r="F392" s="112"/>
    </row>
    <row r="393" spans="1:6">
      <c r="A393" s="109"/>
      <c r="B393" s="107"/>
      <c r="C393" s="121"/>
      <c r="D393" s="110"/>
      <c r="E393" s="111"/>
      <c r="F393" s="112"/>
    </row>
    <row r="394" spans="1:6">
      <c r="A394" s="109"/>
      <c r="B394" s="107"/>
      <c r="C394" s="121"/>
      <c r="D394" s="110"/>
      <c r="E394" s="111"/>
      <c r="F394" s="112"/>
    </row>
    <row r="395" spans="1:6">
      <c r="A395" s="109"/>
      <c r="B395" s="107"/>
      <c r="C395" s="121"/>
      <c r="D395" s="110"/>
      <c r="E395" s="111"/>
      <c r="F395" s="112"/>
    </row>
    <row r="396" spans="1:6">
      <c r="A396" s="109"/>
      <c r="B396" s="107"/>
      <c r="C396" s="121"/>
      <c r="D396" s="110"/>
      <c r="E396" s="111"/>
      <c r="F396" s="112"/>
    </row>
    <row r="397" spans="1:6">
      <c r="A397" s="109"/>
      <c r="B397" s="107"/>
      <c r="C397" s="121"/>
      <c r="D397" s="110"/>
      <c r="E397" s="111"/>
      <c r="F397" s="112"/>
    </row>
    <row r="398" spans="1:6">
      <c r="A398" s="109"/>
      <c r="B398" s="107"/>
      <c r="C398" s="121"/>
      <c r="D398" s="110"/>
      <c r="E398" s="111"/>
      <c r="F398" s="112"/>
    </row>
    <row r="399" spans="1:6">
      <c r="A399" s="109"/>
      <c r="B399" s="107"/>
      <c r="C399" s="121"/>
      <c r="D399" s="110"/>
      <c r="E399" s="111"/>
      <c r="F399" s="112"/>
    </row>
    <row r="400" spans="1:6">
      <c r="A400" s="109"/>
      <c r="B400" s="107"/>
      <c r="C400" s="121"/>
      <c r="D400" s="110"/>
      <c r="E400" s="111"/>
      <c r="F400" s="112"/>
    </row>
    <row r="401" spans="1:6">
      <c r="A401" s="109"/>
      <c r="B401" s="107"/>
      <c r="C401" s="121"/>
      <c r="D401" s="110"/>
      <c r="E401" s="111"/>
      <c r="F401" s="112"/>
    </row>
    <row r="402" spans="1:6">
      <c r="A402" s="109"/>
      <c r="B402" s="107"/>
      <c r="C402" s="121"/>
      <c r="D402" s="110"/>
      <c r="E402" s="111"/>
      <c r="F402" s="112"/>
    </row>
    <row r="403" spans="1:6">
      <c r="A403" s="109"/>
      <c r="B403" s="107"/>
      <c r="C403" s="121"/>
      <c r="D403" s="110"/>
      <c r="E403" s="111"/>
      <c r="F403" s="112"/>
    </row>
    <row r="404" spans="1:6">
      <c r="A404" s="109"/>
      <c r="B404" s="107"/>
      <c r="C404" s="121"/>
      <c r="D404" s="110"/>
      <c r="E404" s="111"/>
      <c r="F404" s="112"/>
    </row>
    <row r="405" spans="1:6">
      <c r="A405" s="109"/>
      <c r="B405" s="107"/>
      <c r="C405" s="121"/>
      <c r="D405" s="110"/>
      <c r="E405" s="111"/>
      <c r="F405" s="112"/>
    </row>
    <row r="406" spans="1:6">
      <c r="A406" s="109"/>
      <c r="B406" s="107"/>
      <c r="C406" s="121"/>
      <c r="D406" s="110"/>
      <c r="E406" s="111"/>
      <c r="F406" s="112"/>
    </row>
    <row r="407" spans="1:6">
      <c r="A407" s="109"/>
      <c r="B407" s="107"/>
      <c r="C407" s="121"/>
      <c r="D407" s="110"/>
      <c r="E407" s="111"/>
      <c r="F407" s="112"/>
    </row>
    <row r="408" spans="1:6">
      <c r="A408" s="109"/>
      <c r="B408" s="107"/>
      <c r="C408" s="121"/>
      <c r="D408" s="110"/>
      <c r="E408" s="111"/>
      <c r="F408" s="112"/>
    </row>
    <row r="409" spans="1:6">
      <c r="A409" s="109"/>
      <c r="B409" s="107"/>
      <c r="C409" s="121"/>
      <c r="D409" s="110"/>
      <c r="E409" s="111"/>
      <c r="F409" s="112"/>
    </row>
    <row r="410" spans="1:6">
      <c r="A410" s="109"/>
      <c r="B410" s="107"/>
      <c r="C410" s="121"/>
      <c r="D410" s="110"/>
      <c r="E410" s="111"/>
      <c r="F410" s="112"/>
    </row>
    <row r="411" spans="1:6">
      <c r="A411" s="109"/>
      <c r="B411" s="107"/>
      <c r="C411" s="121"/>
      <c r="D411" s="110"/>
      <c r="E411" s="111"/>
      <c r="F411" s="112"/>
    </row>
    <row r="412" spans="1:6">
      <c r="A412" s="109"/>
      <c r="B412" s="107"/>
      <c r="C412" s="121"/>
      <c r="D412" s="110"/>
      <c r="E412" s="111"/>
      <c r="F412" s="112"/>
    </row>
    <row r="413" spans="1:6">
      <c r="A413" s="109"/>
      <c r="B413" s="107"/>
      <c r="C413" s="121"/>
      <c r="D413" s="110"/>
      <c r="E413" s="111"/>
      <c r="F413" s="112"/>
    </row>
    <row r="414" spans="1:6">
      <c r="A414" s="109"/>
      <c r="B414" s="107"/>
      <c r="C414" s="121"/>
      <c r="D414" s="110"/>
      <c r="E414" s="111"/>
      <c r="F414" s="112"/>
    </row>
    <row r="415" spans="1:6">
      <c r="A415" s="109"/>
      <c r="B415" s="107"/>
      <c r="C415" s="121"/>
      <c r="D415" s="110"/>
      <c r="E415" s="111"/>
      <c r="F415" s="112"/>
    </row>
    <row r="416" spans="1:6">
      <c r="A416" s="109"/>
      <c r="B416" s="107"/>
      <c r="C416" s="121"/>
      <c r="D416" s="110"/>
      <c r="E416" s="111"/>
      <c r="F416" s="112"/>
    </row>
    <row r="417" spans="1:6">
      <c r="A417" s="109"/>
      <c r="B417" s="107"/>
      <c r="C417" s="121"/>
      <c r="D417" s="110"/>
      <c r="E417" s="111"/>
      <c r="F417" s="112"/>
    </row>
    <row r="418" spans="1:6">
      <c r="A418" s="109"/>
      <c r="B418" s="107"/>
      <c r="C418" s="121"/>
      <c r="D418" s="110"/>
      <c r="E418" s="111"/>
      <c r="F418" s="112"/>
    </row>
    <row r="419" spans="1:6">
      <c r="A419" s="109"/>
      <c r="B419" s="107"/>
      <c r="C419" s="121"/>
      <c r="D419" s="110"/>
      <c r="E419" s="111"/>
      <c r="F419" s="112"/>
    </row>
    <row r="420" spans="1:6">
      <c r="A420" s="109"/>
      <c r="B420" s="107"/>
      <c r="C420" s="121"/>
      <c r="D420" s="110"/>
      <c r="E420" s="111"/>
      <c r="F420" s="112"/>
    </row>
    <row r="421" spans="1:6">
      <c r="A421" s="109"/>
      <c r="B421" s="107"/>
      <c r="C421" s="121"/>
      <c r="D421" s="110"/>
      <c r="E421" s="111"/>
      <c r="F421" s="112"/>
    </row>
    <row r="422" spans="1:6">
      <c r="A422" s="109"/>
      <c r="B422" s="107"/>
      <c r="C422" s="121"/>
      <c r="D422" s="110"/>
      <c r="E422" s="111"/>
      <c r="F422" s="112"/>
    </row>
    <row r="423" spans="1:6">
      <c r="A423" s="109"/>
      <c r="B423" s="107"/>
      <c r="C423" s="121"/>
      <c r="D423" s="110"/>
      <c r="E423" s="111"/>
      <c r="F423" s="112"/>
    </row>
    <row r="424" spans="1:6">
      <c r="A424" s="109"/>
      <c r="B424" s="107"/>
      <c r="C424" s="121"/>
      <c r="D424" s="110"/>
      <c r="E424" s="111"/>
      <c r="F424" s="112"/>
    </row>
    <row r="425" spans="1:6">
      <c r="A425" s="109"/>
      <c r="B425" s="107"/>
      <c r="C425" s="121"/>
      <c r="D425" s="110"/>
      <c r="E425" s="111"/>
      <c r="F425" s="112"/>
    </row>
    <row r="426" spans="1:6">
      <c r="A426" s="109"/>
      <c r="B426" s="107"/>
      <c r="C426" s="121"/>
      <c r="D426" s="110"/>
      <c r="E426" s="111"/>
      <c r="F426" s="112"/>
    </row>
    <row r="427" spans="1:6">
      <c r="A427" s="109"/>
      <c r="B427" s="107"/>
      <c r="C427" s="121"/>
      <c r="D427" s="110"/>
      <c r="E427" s="111"/>
      <c r="F427" s="112"/>
    </row>
    <row r="428" spans="1:6">
      <c r="A428" s="109"/>
      <c r="B428" s="107"/>
      <c r="C428" s="121"/>
      <c r="D428" s="110"/>
      <c r="E428" s="111"/>
      <c r="F428" s="112"/>
    </row>
    <row r="429" spans="1:6">
      <c r="A429" s="109"/>
      <c r="B429" s="107"/>
      <c r="C429" s="121"/>
      <c r="D429" s="110"/>
      <c r="E429" s="111"/>
      <c r="F429" s="112"/>
    </row>
    <row r="430" spans="1:6">
      <c r="A430" s="109"/>
      <c r="B430" s="107"/>
      <c r="C430" s="121"/>
      <c r="D430" s="110"/>
      <c r="E430" s="111"/>
      <c r="F430" s="112"/>
    </row>
    <row r="431" spans="1:6">
      <c r="A431" s="109"/>
      <c r="B431" s="107"/>
      <c r="C431" s="121"/>
      <c r="D431" s="110"/>
      <c r="E431" s="111"/>
      <c r="F431" s="112"/>
    </row>
    <row r="432" spans="1:6">
      <c r="A432" s="109"/>
      <c r="B432" s="107"/>
      <c r="C432" s="121"/>
      <c r="D432" s="110"/>
      <c r="E432" s="111"/>
      <c r="F432" s="112"/>
    </row>
    <row r="433" spans="1:6">
      <c r="A433" s="109"/>
      <c r="B433" s="107"/>
      <c r="C433" s="121"/>
      <c r="D433" s="110"/>
      <c r="E433" s="111"/>
      <c r="F433" s="112"/>
    </row>
    <row r="434" spans="1:6">
      <c r="A434" s="109"/>
      <c r="B434" s="107"/>
      <c r="C434" s="121"/>
      <c r="D434" s="110"/>
      <c r="E434" s="111"/>
      <c r="F434" s="112"/>
    </row>
    <row r="435" spans="1:6">
      <c r="A435" s="109"/>
      <c r="B435" s="107"/>
      <c r="C435" s="121"/>
      <c r="D435" s="110"/>
      <c r="E435" s="111"/>
      <c r="F435" s="112"/>
    </row>
    <row r="436" spans="1:6">
      <c r="A436" s="109"/>
      <c r="B436" s="107"/>
      <c r="C436" s="121"/>
      <c r="D436" s="110"/>
      <c r="E436" s="111"/>
      <c r="F436" s="112"/>
    </row>
    <row r="437" spans="1:6">
      <c r="A437" s="109"/>
      <c r="B437" s="107"/>
      <c r="C437" s="121"/>
      <c r="D437" s="110"/>
      <c r="E437" s="111"/>
      <c r="F437" s="112"/>
    </row>
    <row r="438" spans="1:6">
      <c r="A438" s="109"/>
      <c r="B438" s="107"/>
      <c r="C438" s="121"/>
      <c r="D438" s="110"/>
      <c r="E438" s="111"/>
      <c r="F438" s="112"/>
    </row>
    <row r="439" spans="1:6">
      <c r="A439" s="109"/>
      <c r="B439" s="107"/>
      <c r="C439" s="121"/>
      <c r="D439" s="110"/>
      <c r="E439" s="111"/>
      <c r="F439" s="112"/>
    </row>
    <row r="440" spans="1:6">
      <c r="A440" s="109"/>
      <c r="B440" s="107"/>
      <c r="C440" s="121"/>
      <c r="D440" s="110"/>
      <c r="E440" s="111"/>
      <c r="F440" s="112"/>
    </row>
    <row r="441" spans="1:6">
      <c r="A441" s="109"/>
      <c r="B441" s="107"/>
      <c r="C441" s="121"/>
      <c r="D441" s="110"/>
      <c r="E441" s="111"/>
      <c r="F441" s="112"/>
    </row>
    <row r="442" spans="1:6">
      <c r="A442" s="109"/>
      <c r="B442" s="107"/>
      <c r="C442" s="121"/>
      <c r="D442" s="110"/>
      <c r="E442" s="111"/>
      <c r="F442" s="112"/>
    </row>
    <row r="443" spans="1:6">
      <c r="A443" s="109"/>
      <c r="B443" s="107"/>
      <c r="C443" s="121"/>
      <c r="D443" s="110"/>
      <c r="E443" s="111"/>
      <c r="F443" s="112"/>
    </row>
    <row r="444" spans="1:6">
      <c r="A444" s="109"/>
      <c r="B444" s="107"/>
      <c r="C444" s="121"/>
      <c r="D444" s="110"/>
      <c r="E444" s="111"/>
      <c r="F444" s="112"/>
    </row>
    <row r="445" spans="1:6">
      <c r="A445" s="109"/>
      <c r="B445" s="107"/>
      <c r="C445" s="121"/>
      <c r="D445" s="110"/>
      <c r="E445" s="111"/>
      <c r="F445" s="112"/>
    </row>
    <row r="446" spans="1:6">
      <c r="A446" s="109"/>
      <c r="B446" s="107"/>
      <c r="C446" s="121"/>
      <c r="D446" s="110"/>
      <c r="E446" s="111"/>
      <c r="F446" s="112"/>
    </row>
    <row r="447" spans="1:6">
      <c r="A447" s="109"/>
      <c r="B447" s="107"/>
      <c r="C447" s="121"/>
      <c r="D447" s="110"/>
      <c r="E447" s="111"/>
      <c r="F447" s="112"/>
    </row>
    <row r="448" spans="1:6">
      <c r="A448" s="109"/>
      <c r="B448" s="107"/>
      <c r="C448" s="121"/>
      <c r="D448" s="110"/>
      <c r="E448" s="111"/>
      <c r="F448" s="112"/>
    </row>
    <row r="449" spans="1:6">
      <c r="A449" s="109"/>
      <c r="B449" s="107"/>
      <c r="C449" s="121"/>
      <c r="D449" s="110"/>
      <c r="E449" s="111"/>
      <c r="F449" s="112"/>
    </row>
    <row r="450" spans="1:6">
      <c r="A450" s="109"/>
      <c r="B450" s="107"/>
      <c r="C450" s="121"/>
      <c r="D450" s="110"/>
      <c r="E450" s="111"/>
      <c r="F450" s="112"/>
    </row>
    <row r="451" spans="1:6">
      <c r="A451" s="109"/>
      <c r="B451" s="107"/>
      <c r="C451" s="121"/>
      <c r="D451" s="110"/>
      <c r="E451" s="111"/>
      <c r="F451" s="112"/>
    </row>
    <row r="452" spans="1:6">
      <c r="A452" s="109"/>
      <c r="B452" s="107"/>
      <c r="C452" s="121"/>
      <c r="D452" s="110"/>
      <c r="E452" s="111"/>
      <c r="F452" s="112"/>
    </row>
    <row r="453" spans="1:6">
      <c r="A453" s="109"/>
      <c r="B453" s="107"/>
      <c r="C453" s="121"/>
      <c r="D453" s="110"/>
      <c r="E453" s="111"/>
      <c r="F453" s="112"/>
    </row>
    <row r="454" spans="1:6">
      <c r="A454" s="109"/>
      <c r="B454" s="107"/>
      <c r="C454" s="121"/>
      <c r="D454" s="110"/>
      <c r="E454" s="111"/>
      <c r="F454" s="112"/>
    </row>
    <row r="455" spans="1:6">
      <c r="A455" s="109"/>
      <c r="B455" s="107"/>
      <c r="C455" s="121"/>
      <c r="D455" s="110"/>
      <c r="E455" s="111"/>
      <c r="F455" s="112"/>
    </row>
    <row r="456" spans="1:6">
      <c r="A456" s="109"/>
      <c r="B456" s="107"/>
      <c r="C456" s="121"/>
      <c r="D456" s="110"/>
      <c r="E456" s="111"/>
      <c r="F456" s="112"/>
    </row>
    <row r="457" spans="1:6">
      <c r="A457" s="109"/>
      <c r="B457" s="107"/>
      <c r="C457" s="121"/>
      <c r="D457" s="110"/>
      <c r="E457" s="111"/>
      <c r="F457" s="112"/>
    </row>
    <row r="458" spans="1:6">
      <c r="A458" s="109"/>
      <c r="B458" s="107"/>
      <c r="C458" s="121"/>
      <c r="D458" s="110"/>
      <c r="E458" s="111"/>
      <c r="F458" s="112"/>
    </row>
    <row r="459" spans="1:6">
      <c r="A459" s="109"/>
      <c r="B459" s="107"/>
      <c r="C459" s="121"/>
      <c r="D459" s="110"/>
      <c r="E459" s="111"/>
      <c r="F459" s="112"/>
    </row>
    <row r="460" spans="1:6">
      <c r="A460" s="109"/>
      <c r="B460" s="107"/>
      <c r="C460" s="121"/>
      <c r="D460" s="110"/>
      <c r="E460" s="111"/>
      <c r="F460" s="112"/>
    </row>
    <row r="461" spans="1:6">
      <c r="A461" s="109"/>
      <c r="B461" s="107"/>
      <c r="C461" s="121"/>
      <c r="D461" s="110"/>
      <c r="E461" s="111"/>
      <c r="F461" s="112"/>
    </row>
    <row r="462" spans="1:6">
      <c r="A462" s="109"/>
      <c r="B462" s="107"/>
      <c r="C462" s="121"/>
      <c r="D462" s="110"/>
      <c r="E462" s="111"/>
      <c r="F462" s="112"/>
    </row>
    <row r="463" spans="1:6">
      <c r="A463" s="109"/>
      <c r="B463" s="107"/>
      <c r="C463" s="121"/>
      <c r="D463" s="110"/>
      <c r="E463" s="111"/>
      <c r="F463" s="112"/>
    </row>
    <row r="464" spans="1:6">
      <c r="A464" s="109"/>
      <c r="B464" s="107"/>
      <c r="C464" s="121"/>
      <c r="D464" s="110"/>
      <c r="E464" s="111"/>
      <c r="F464" s="112"/>
    </row>
    <row r="465" spans="1:6">
      <c r="A465" s="109"/>
      <c r="B465" s="107"/>
      <c r="C465" s="121"/>
      <c r="D465" s="110"/>
      <c r="E465" s="111"/>
      <c r="F465" s="112"/>
    </row>
    <row r="466" spans="1:6">
      <c r="A466" s="109"/>
      <c r="B466" s="107"/>
      <c r="C466" s="121"/>
      <c r="D466" s="110"/>
      <c r="E466" s="111"/>
      <c r="F466" s="112"/>
    </row>
    <row r="467" spans="1:6">
      <c r="A467" s="109"/>
      <c r="B467" s="107"/>
      <c r="C467" s="121"/>
      <c r="D467" s="110"/>
      <c r="E467" s="111"/>
      <c r="F467" s="112"/>
    </row>
    <row r="468" spans="1:6">
      <c r="A468" s="109"/>
      <c r="B468" s="107"/>
      <c r="C468" s="121"/>
      <c r="D468" s="110"/>
      <c r="E468" s="111"/>
      <c r="F468" s="112"/>
    </row>
    <row r="469" spans="1:6">
      <c r="A469" s="109"/>
      <c r="B469" s="107"/>
      <c r="C469" s="121"/>
      <c r="D469" s="110"/>
      <c r="E469" s="111"/>
      <c r="F469" s="112"/>
    </row>
    <row r="470" spans="1:6">
      <c r="A470" s="109"/>
      <c r="B470" s="107"/>
      <c r="C470" s="121"/>
      <c r="D470" s="110"/>
      <c r="E470" s="111"/>
      <c r="F470" s="112"/>
    </row>
    <row r="471" spans="1:6">
      <c r="A471" s="109"/>
      <c r="B471" s="107"/>
      <c r="C471" s="121"/>
      <c r="D471" s="110"/>
      <c r="E471" s="111"/>
      <c r="F471" s="112"/>
    </row>
    <row r="472" spans="1:6">
      <c r="A472" s="109"/>
      <c r="B472" s="107"/>
      <c r="C472" s="121"/>
      <c r="D472" s="110"/>
      <c r="E472" s="111"/>
      <c r="F472" s="112"/>
    </row>
    <row r="473" spans="1:6">
      <c r="A473" s="109"/>
      <c r="B473" s="107"/>
      <c r="C473" s="121"/>
      <c r="D473" s="110"/>
      <c r="E473" s="111"/>
      <c r="F473" s="112"/>
    </row>
    <row r="474" spans="1:6">
      <c r="A474" s="109"/>
      <c r="B474" s="107"/>
      <c r="C474" s="121"/>
      <c r="D474" s="110"/>
      <c r="E474" s="111"/>
      <c r="F474" s="112"/>
    </row>
    <row r="475" spans="1:6">
      <c r="A475" s="109"/>
      <c r="B475" s="107"/>
      <c r="C475" s="121"/>
      <c r="D475" s="110"/>
      <c r="E475" s="111"/>
      <c r="F475" s="112"/>
    </row>
    <row r="476" spans="1:6">
      <c r="A476" s="109"/>
      <c r="B476" s="107"/>
      <c r="C476" s="121"/>
      <c r="D476" s="110"/>
      <c r="E476" s="111"/>
      <c r="F476" s="112"/>
    </row>
    <row r="477" spans="1:6">
      <c r="A477" s="109"/>
      <c r="B477" s="107"/>
      <c r="C477" s="121"/>
      <c r="D477" s="110"/>
      <c r="E477" s="111"/>
      <c r="F477" s="112"/>
    </row>
    <row r="478" spans="1:6">
      <c r="A478" s="109"/>
      <c r="B478" s="107"/>
      <c r="C478" s="121"/>
      <c r="D478" s="110"/>
      <c r="E478" s="111"/>
      <c r="F478" s="112"/>
    </row>
    <row r="479" spans="1:6">
      <c r="A479" s="109"/>
      <c r="B479" s="107"/>
      <c r="C479" s="121"/>
      <c r="D479" s="110"/>
      <c r="E479" s="111"/>
      <c r="F479" s="112"/>
    </row>
    <row r="480" spans="1:6">
      <c r="A480" s="109"/>
      <c r="B480" s="107"/>
      <c r="C480" s="121"/>
      <c r="D480" s="110"/>
      <c r="E480" s="111"/>
      <c r="F480" s="112"/>
    </row>
    <row r="481" spans="1:6">
      <c r="A481" s="109"/>
      <c r="B481" s="107"/>
      <c r="C481" s="121"/>
      <c r="D481" s="110"/>
      <c r="E481" s="111"/>
      <c r="F481" s="112"/>
    </row>
    <row r="482" spans="1:6">
      <c r="A482" s="109"/>
      <c r="B482" s="107"/>
      <c r="C482" s="121"/>
      <c r="D482" s="110"/>
      <c r="E482" s="111"/>
      <c r="F482" s="112"/>
    </row>
    <row r="483" spans="1:6">
      <c r="A483" s="109"/>
      <c r="B483" s="107"/>
      <c r="C483" s="121"/>
      <c r="D483" s="110"/>
      <c r="E483" s="111"/>
      <c r="F483" s="112"/>
    </row>
    <row r="484" spans="1:6">
      <c r="A484" s="109"/>
      <c r="B484" s="107"/>
      <c r="C484" s="121"/>
      <c r="D484" s="110"/>
      <c r="E484" s="111"/>
      <c r="F484" s="112"/>
    </row>
    <row r="485" spans="1:6">
      <c r="A485" s="109"/>
      <c r="B485" s="107"/>
      <c r="C485" s="121"/>
      <c r="D485" s="110"/>
      <c r="E485" s="111"/>
      <c r="F485" s="112"/>
    </row>
    <row r="486" spans="1:6">
      <c r="A486" s="109"/>
      <c r="B486" s="107"/>
      <c r="C486" s="121"/>
      <c r="D486" s="110"/>
      <c r="E486" s="111"/>
      <c r="F486" s="112"/>
    </row>
    <row r="487" spans="1:6">
      <c r="A487" s="109"/>
      <c r="B487" s="107"/>
      <c r="C487" s="121"/>
      <c r="D487" s="110"/>
      <c r="E487" s="111"/>
      <c r="F487" s="112"/>
    </row>
    <row r="488" spans="1:6">
      <c r="A488" s="109"/>
      <c r="B488" s="107"/>
      <c r="C488" s="121"/>
      <c r="D488" s="110"/>
      <c r="E488" s="111"/>
      <c r="F488" s="112"/>
    </row>
    <row r="489" spans="1:6">
      <c r="A489" s="109"/>
      <c r="B489" s="107"/>
      <c r="C489" s="121"/>
      <c r="D489" s="110"/>
      <c r="E489" s="111"/>
      <c r="F489" s="112"/>
    </row>
    <row r="490" spans="1:6">
      <c r="A490" s="109"/>
      <c r="B490" s="107"/>
      <c r="C490" s="121"/>
      <c r="D490" s="110"/>
      <c r="E490" s="111"/>
      <c r="F490" s="112"/>
    </row>
    <row r="491" spans="1:6">
      <c r="A491" s="109"/>
      <c r="B491" s="107"/>
      <c r="C491" s="121"/>
      <c r="D491" s="110"/>
      <c r="E491" s="111"/>
      <c r="F491" s="112"/>
    </row>
    <row r="492" spans="1:6">
      <c r="A492" s="109"/>
      <c r="B492" s="107"/>
      <c r="C492" s="121"/>
      <c r="D492" s="110"/>
      <c r="E492" s="111"/>
      <c r="F492" s="112"/>
    </row>
    <row r="493" spans="1:6">
      <c r="A493" s="109"/>
      <c r="B493" s="107"/>
      <c r="C493" s="121"/>
      <c r="D493" s="110"/>
      <c r="E493" s="111"/>
      <c r="F493" s="112"/>
    </row>
    <row r="494" spans="1:6">
      <c r="A494" s="109"/>
      <c r="B494" s="107"/>
      <c r="C494" s="121"/>
      <c r="D494" s="110"/>
      <c r="E494" s="111"/>
      <c r="F494" s="112"/>
    </row>
    <row r="495" spans="1:6">
      <c r="A495" s="109"/>
      <c r="B495" s="107"/>
      <c r="C495" s="121"/>
      <c r="D495" s="110"/>
      <c r="E495" s="111"/>
      <c r="F495" s="112"/>
    </row>
    <row r="496" spans="1:6">
      <c r="A496" s="109"/>
      <c r="B496" s="107"/>
      <c r="C496" s="121"/>
      <c r="D496" s="110"/>
      <c r="E496" s="111"/>
      <c r="F496" s="112"/>
    </row>
    <row r="497" spans="1:6">
      <c r="A497" s="109"/>
      <c r="B497" s="107"/>
      <c r="C497" s="121"/>
      <c r="D497" s="110"/>
      <c r="E497" s="111"/>
      <c r="F497" s="112"/>
    </row>
    <row r="498" spans="1:6">
      <c r="A498" s="109"/>
      <c r="B498" s="107"/>
      <c r="C498" s="121"/>
      <c r="D498" s="110"/>
      <c r="E498" s="111"/>
      <c r="F498" s="112"/>
    </row>
    <row r="499" spans="1:6">
      <c r="A499" s="109"/>
      <c r="B499" s="107"/>
      <c r="C499" s="121"/>
      <c r="D499" s="110"/>
      <c r="E499" s="111"/>
      <c r="F499" s="112"/>
    </row>
    <row r="500" spans="1:6">
      <c r="A500" s="109"/>
      <c r="B500" s="107"/>
      <c r="C500" s="121"/>
      <c r="D500" s="110"/>
      <c r="E500" s="111"/>
      <c r="F500" s="112"/>
    </row>
    <row r="501" spans="1:6">
      <c r="A501" s="109"/>
      <c r="B501" s="107"/>
      <c r="C501" s="121"/>
      <c r="D501" s="110"/>
      <c r="E501" s="111"/>
      <c r="F501" s="112"/>
    </row>
    <row r="502" spans="1:6">
      <c r="A502" s="109"/>
      <c r="B502" s="107"/>
      <c r="C502" s="121"/>
      <c r="D502" s="110"/>
      <c r="E502" s="111"/>
      <c r="F502" s="112"/>
    </row>
    <row r="503" spans="1:6">
      <c r="A503" s="109"/>
      <c r="B503" s="107"/>
      <c r="C503" s="121"/>
      <c r="D503" s="110"/>
      <c r="E503" s="111"/>
      <c r="F503" s="112"/>
    </row>
    <row r="504" spans="1:6">
      <c r="A504" s="109"/>
      <c r="B504" s="107"/>
      <c r="C504" s="121"/>
      <c r="D504" s="110"/>
      <c r="E504" s="111"/>
      <c r="F504" s="112"/>
    </row>
    <row r="505" spans="1:6">
      <c r="A505" s="109"/>
      <c r="B505" s="107"/>
      <c r="C505" s="121"/>
      <c r="D505" s="110"/>
      <c r="E505" s="111"/>
      <c r="F505" s="112"/>
    </row>
    <row r="506" spans="1:6">
      <c r="A506" s="109"/>
      <c r="B506" s="107"/>
      <c r="C506" s="121"/>
      <c r="D506" s="110"/>
      <c r="E506" s="111"/>
      <c r="F506" s="112"/>
    </row>
    <row r="507" spans="1:6">
      <c r="A507" s="109"/>
      <c r="B507" s="107"/>
      <c r="C507" s="121"/>
      <c r="D507" s="110"/>
      <c r="E507" s="111"/>
      <c r="F507" s="112"/>
    </row>
    <row r="508" spans="1:6">
      <c r="A508" s="109"/>
      <c r="B508" s="107"/>
      <c r="C508" s="121"/>
      <c r="D508" s="110"/>
      <c r="E508" s="111"/>
      <c r="F508" s="112"/>
    </row>
    <row r="509" spans="1:6">
      <c r="A509" s="109"/>
      <c r="B509" s="107"/>
      <c r="C509" s="121"/>
      <c r="D509" s="110"/>
      <c r="E509" s="111"/>
      <c r="F509" s="112"/>
    </row>
    <row r="510" spans="1:6">
      <c r="A510" s="109"/>
      <c r="B510" s="107"/>
      <c r="C510" s="121"/>
      <c r="D510" s="110"/>
      <c r="E510" s="111"/>
      <c r="F510" s="112"/>
    </row>
    <row r="511" spans="1:6">
      <c r="A511" s="109"/>
      <c r="B511" s="107"/>
      <c r="C511" s="121"/>
      <c r="D511" s="110"/>
      <c r="E511" s="111"/>
      <c r="F511" s="112"/>
    </row>
    <row r="512" spans="1:6">
      <c r="A512" s="109"/>
      <c r="B512" s="107"/>
      <c r="C512" s="121"/>
      <c r="D512" s="110"/>
      <c r="E512" s="111"/>
      <c r="F512" s="112"/>
    </row>
    <row r="513" spans="1:6">
      <c r="A513" s="109"/>
      <c r="B513" s="107"/>
      <c r="C513" s="121"/>
      <c r="D513" s="110"/>
      <c r="E513" s="111"/>
      <c r="F513" s="112"/>
    </row>
    <row r="514" spans="1:6">
      <c r="A514" s="109"/>
      <c r="B514" s="107"/>
      <c r="C514" s="121"/>
      <c r="D514" s="110"/>
      <c r="E514" s="111"/>
      <c r="F514" s="112"/>
    </row>
    <row r="515" spans="1:6">
      <c r="A515" s="109"/>
      <c r="B515" s="107"/>
      <c r="C515" s="121"/>
      <c r="D515" s="110"/>
      <c r="E515" s="111"/>
      <c r="F515" s="112"/>
    </row>
    <row r="516" spans="1:6">
      <c r="A516" s="109"/>
      <c r="B516" s="107"/>
      <c r="C516" s="121"/>
      <c r="D516" s="110"/>
      <c r="E516" s="111"/>
      <c r="F516" s="112"/>
    </row>
    <row r="517" spans="1:6">
      <c r="A517" s="109"/>
      <c r="B517" s="107"/>
      <c r="C517" s="121"/>
      <c r="D517" s="110"/>
      <c r="E517" s="111"/>
      <c r="F517" s="112"/>
    </row>
    <row r="518" spans="1:6">
      <c r="A518" s="109"/>
      <c r="B518" s="107"/>
      <c r="C518" s="121"/>
      <c r="D518" s="110"/>
      <c r="E518" s="111"/>
      <c r="F518" s="112"/>
    </row>
    <row r="519" spans="1:6">
      <c r="A519" s="109"/>
      <c r="B519" s="107"/>
      <c r="C519" s="121"/>
      <c r="D519" s="110"/>
      <c r="E519" s="111"/>
      <c r="F519" s="112"/>
    </row>
    <row r="520" spans="1:6">
      <c r="A520" s="109"/>
      <c r="B520" s="107"/>
      <c r="C520" s="121"/>
      <c r="D520" s="110"/>
      <c r="E520" s="111"/>
      <c r="F520" s="112"/>
    </row>
    <row r="521" spans="1:6">
      <c r="A521" s="109"/>
      <c r="B521" s="107"/>
      <c r="C521" s="121"/>
      <c r="D521" s="110"/>
      <c r="E521" s="111"/>
      <c r="F521" s="112"/>
    </row>
    <row r="522" spans="1:6">
      <c r="A522" s="109"/>
      <c r="B522" s="107"/>
      <c r="C522" s="121"/>
      <c r="D522" s="110"/>
      <c r="E522" s="111"/>
      <c r="F522" s="112"/>
    </row>
    <row r="523" spans="1:6">
      <c r="A523" s="109"/>
      <c r="B523" s="107"/>
      <c r="C523" s="121"/>
      <c r="D523" s="110"/>
      <c r="E523" s="111"/>
      <c r="F523" s="112"/>
    </row>
    <row r="524" spans="1:6">
      <c r="A524" s="109"/>
      <c r="B524" s="107"/>
      <c r="C524" s="121"/>
      <c r="D524" s="110"/>
      <c r="E524" s="111"/>
      <c r="F524" s="112"/>
    </row>
    <row r="525" spans="1:6">
      <c r="A525" s="109"/>
      <c r="B525" s="107"/>
      <c r="C525" s="121"/>
      <c r="D525" s="110"/>
      <c r="E525" s="111"/>
      <c r="F525" s="112"/>
    </row>
    <row r="526" spans="1:6">
      <c r="A526" s="109"/>
      <c r="B526" s="107"/>
      <c r="C526" s="121"/>
      <c r="D526" s="110"/>
      <c r="E526" s="111"/>
      <c r="F526" s="112"/>
    </row>
    <row r="527" spans="1:6">
      <c r="A527" s="109"/>
      <c r="B527" s="107"/>
      <c r="C527" s="121"/>
      <c r="D527" s="110"/>
      <c r="E527" s="111"/>
      <c r="F527" s="112"/>
    </row>
    <row r="528" spans="1:6">
      <c r="A528" s="109"/>
      <c r="B528" s="107"/>
      <c r="C528" s="121"/>
      <c r="D528" s="110"/>
      <c r="E528" s="111"/>
      <c r="F528" s="112"/>
    </row>
    <row r="529" spans="1:6">
      <c r="A529" s="109"/>
      <c r="B529" s="107"/>
      <c r="C529" s="121"/>
      <c r="D529" s="110"/>
      <c r="E529" s="111"/>
      <c r="F529" s="112"/>
    </row>
    <row r="530" spans="1:6">
      <c r="A530" s="109"/>
      <c r="B530" s="107"/>
      <c r="C530" s="121"/>
      <c r="D530" s="110"/>
      <c r="E530" s="111"/>
      <c r="F530" s="112"/>
    </row>
    <row r="531" spans="1:6">
      <c r="A531" s="109"/>
      <c r="B531" s="107"/>
      <c r="C531" s="121"/>
      <c r="D531" s="110"/>
      <c r="E531" s="111"/>
      <c r="F531" s="112"/>
    </row>
    <row r="532" spans="1:6">
      <c r="A532" s="109"/>
      <c r="B532" s="107"/>
      <c r="C532" s="121"/>
      <c r="D532" s="110"/>
      <c r="E532" s="111"/>
      <c r="F532" s="112"/>
    </row>
    <row r="533" spans="1:6">
      <c r="A533" s="109"/>
      <c r="B533" s="107"/>
      <c r="C533" s="121"/>
      <c r="D533" s="110"/>
      <c r="E533" s="111"/>
      <c r="F533" s="112"/>
    </row>
    <row r="534" spans="1:6">
      <c r="A534" s="109"/>
      <c r="B534" s="107"/>
      <c r="C534" s="121"/>
      <c r="D534" s="110"/>
      <c r="E534" s="111"/>
      <c r="F534" s="112"/>
    </row>
    <row r="535" spans="1:6">
      <c r="A535" s="109"/>
      <c r="B535" s="107"/>
      <c r="C535" s="121"/>
      <c r="D535" s="110"/>
      <c r="E535" s="111"/>
      <c r="F535" s="112"/>
    </row>
    <row r="536" spans="1:6">
      <c r="A536" s="109"/>
      <c r="B536" s="107"/>
      <c r="C536" s="121"/>
      <c r="D536" s="110"/>
      <c r="E536" s="111"/>
      <c r="F536" s="112"/>
    </row>
    <row r="537" spans="1:6">
      <c r="A537" s="109"/>
      <c r="B537" s="107"/>
      <c r="C537" s="121"/>
      <c r="D537" s="110"/>
      <c r="E537" s="111"/>
      <c r="F537" s="112"/>
    </row>
    <row r="538" spans="1:6">
      <c r="A538" s="109"/>
      <c r="B538" s="107"/>
      <c r="C538" s="121"/>
      <c r="D538" s="110"/>
      <c r="E538" s="111"/>
      <c r="F538" s="112"/>
    </row>
    <row r="539" spans="1:6">
      <c r="A539" s="109"/>
      <c r="B539" s="107"/>
      <c r="C539" s="121"/>
      <c r="D539" s="110"/>
      <c r="E539" s="111"/>
      <c r="F539" s="112"/>
    </row>
    <row r="540" spans="1:6">
      <c r="A540" s="109"/>
      <c r="B540" s="107"/>
      <c r="C540" s="121"/>
      <c r="D540" s="110"/>
      <c r="E540" s="111"/>
      <c r="F540" s="112"/>
    </row>
    <row r="541" spans="1:6">
      <c r="A541" s="109"/>
      <c r="B541" s="107"/>
      <c r="C541" s="121"/>
      <c r="D541" s="110"/>
      <c r="E541" s="111"/>
      <c r="F541" s="112"/>
    </row>
    <row r="542" spans="1:6">
      <c r="A542" s="109"/>
      <c r="B542" s="107"/>
      <c r="C542" s="121"/>
      <c r="D542" s="110"/>
      <c r="E542" s="111"/>
      <c r="F542" s="112"/>
    </row>
    <row r="543" spans="1:6">
      <c r="A543" s="109"/>
      <c r="B543" s="107"/>
      <c r="C543" s="121"/>
      <c r="D543" s="110"/>
      <c r="E543" s="111"/>
      <c r="F543" s="112"/>
    </row>
    <row r="544" spans="1:6">
      <c r="A544" s="109"/>
      <c r="B544" s="107"/>
      <c r="C544" s="121"/>
      <c r="D544" s="110"/>
      <c r="E544" s="111"/>
      <c r="F544" s="112"/>
    </row>
    <row r="545" spans="1:6">
      <c r="A545" s="109"/>
      <c r="B545" s="107"/>
      <c r="C545" s="121"/>
      <c r="D545" s="110"/>
      <c r="E545" s="111"/>
      <c r="F545" s="112"/>
    </row>
    <row r="546" spans="1:6">
      <c r="A546" s="109"/>
      <c r="B546" s="107"/>
      <c r="C546" s="121"/>
      <c r="D546" s="110"/>
      <c r="E546" s="111"/>
      <c r="F546" s="112"/>
    </row>
    <row r="547" spans="1:6">
      <c r="A547" s="109"/>
      <c r="B547" s="107"/>
      <c r="C547" s="121"/>
      <c r="D547" s="110"/>
      <c r="E547" s="111"/>
      <c r="F547" s="112"/>
    </row>
    <row r="548" spans="1:6">
      <c r="A548" s="109"/>
      <c r="B548" s="107"/>
      <c r="C548" s="121"/>
      <c r="D548" s="110"/>
      <c r="E548" s="111"/>
      <c r="F548" s="112"/>
    </row>
    <row r="549" spans="1:6">
      <c r="A549" s="109"/>
      <c r="B549" s="107"/>
      <c r="C549" s="121"/>
      <c r="D549" s="110"/>
      <c r="E549" s="111"/>
      <c r="F549" s="112"/>
    </row>
    <row r="550" spans="1:6">
      <c r="A550" s="109"/>
      <c r="B550" s="107"/>
      <c r="C550" s="121"/>
      <c r="D550" s="110"/>
      <c r="E550" s="111"/>
      <c r="F550" s="112"/>
    </row>
    <row r="551" spans="1:6">
      <c r="A551" s="109"/>
      <c r="B551" s="107"/>
      <c r="C551" s="121"/>
      <c r="D551" s="110"/>
      <c r="E551" s="111"/>
      <c r="F551" s="112"/>
    </row>
    <row r="552" spans="1:6">
      <c r="A552" s="109"/>
      <c r="B552" s="107"/>
      <c r="C552" s="121"/>
      <c r="D552" s="110"/>
      <c r="E552" s="111"/>
      <c r="F552" s="112"/>
    </row>
    <row r="553" spans="1:6">
      <c r="A553" s="109"/>
      <c r="B553" s="107"/>
      <c r="C553" s="121"/>
      <c r="D553" s="110"/>
      <c r="E553" s="111"/>
      <c r="F553" s="112"/>
    </row>
    <row r="554" spans="1:6">
      <c r="A554" s="109"/>
      <c r="B554" s="107"/>
      <c r="C554" s="121"/>
      <c r="D554" s="110"/>
      <c r="E554" s="111"/>
      <c r="F554" s="112"/>
    </row>
    <row r="555" spans="1:6">
      <c r="A555" s="109"/>
      <c r="B555" s="107"/>
      <c r="C555" s="121"/>
      <c r="D555" s="110"/>
      <c r="E555" s="111"/>
      <c r="F555" s="112"/>
    </row>
    <row r="556" spans="1:6">
      <c r="A556" s="109"/>
      <c r="B556" s="107"/>
      <c r="C556" s="121"/>
      <c r="D556" s="110"/>
      <c r="E556" s="111"/>
      <c r="F556" s="112"/>
    </row>
    <row r="557" spans="1:6">
      <c r="A557" s="109"/>
      <c r="B557" s="107"/>
      <c r="C557" s="121"/>
      <c r="D557" s="110"/>
      <c r="E557" s="111"/>
      <c r="F557" s="112"/>
    </row>
    <row r="558" spans="1:6">
      <c r="A558" s="109"/>
      <c r="B558" s="107"/>
      <c r="C558" s="121"/>
      <c r="D558" s="110"/>
      <c r="E558" s="111"/>
      <c r="F558" s="112"/>
    </row>
    <row r="559" spans="1:6">
      <c r="A559" s="109"/>
      <c r="B559" s="107"/>
      <c r="C559" s="121"/>
      <c r="D559" s="110"/>
      <c r="E559" s="111"/>
      <c r="F559" s="112"/>
    </row>
    <row r="560" spans="1:6">
      <c r="A560" s="109"/>
      <c r="B560" s="107"/>
      <c r="C560" s="121"/>
      <c r="D560" s="110"/>
      <c r="E560" s="111"/>
      <c r="F560" s="112"/>
    </row>
    <row r="561" spans="1:6">
      <c r="A561" s="109"/>
      <c r="B561" s="107"/>
      <c r="C561" s="121"/>
      <c r="D561" s="110"/>
      <c r="E561" s="111"/>
      <c r="F561" s="112"/>
    </row>
    <row r="562" spans="1:6">
      <c r="A562" s="109"/>
      <c r="B562" s="107"/>
      <c r="C562" s="121"/>
      <c r="D562" s="110"/>
      <c r="E562" s="111"/>
      <c r="F562" s="112"/>
    </row>
    <row r="563" spans="1:6">
      <c r="A563" s="109"/>
      <c r="B563" s="107"/>
      <c r="C563" s="121"/>
      <c r="D563" s="110"/>
      <c r="E563" s="111"/>
      <c r="F563" s="112"/>
    </row>
    <row r="564" spans="1:6">
      <c r="A564" s="109"/>
      <c r="B564" s="107"/>
      <c r="C564" s="121"/>
      <c r="D564" s="110"/>
      <c r="E564" s="111"/>
      <c r="F564" s="112"/>
    </row>
    <row r="565" spans="1:6">
      <c r="A565" s="109"/>
      <c r="B565" s="107"/>
      <c r="C565" s="121"/>
      <c r="D565" s="110"/>
      <c r="E565" s="111"/>
      <c r="F565" s="112"/>
    </row>
    <row r="566" spans="1:6">
      <c r="A566" s="109"/>
      <c r="B566" s="107"/>
      <c r="C566" s="121"/>
      <c r="D566" s="110"/>
      <c r="E566" s="111"/>
      <c r="F566" s="112"/>
    </row>
    <row r="567" spans="1:6">
      <c r="A567" s="109"/>
      <c r="B567" s="107"/>
      <c r="C567" s="121"/>
      <c r="D567" s="110"/>
      <c r="E567" s="111"/>
      <c r="F567" s="112"/>
    </row>
    <row r="568" spans="1:6">
      <c r="A568" s="109"/>
      <c r="B568" s="107"/>
      <c r="C568" s="121"/>
      <c r="D568" s="110"/>
      <c r="E568" s="111"/>
      <c r="F568" s="112"/>
    </row>
    <row r="569" spans="1:6">
      <c r="A569" s="109"/>
      <c r="B569" s="107"/>
      <c r="C569" s="121"/>
      <c r="D569" s="110"/>
      <c r="E569" s="111"/>
      <c r="F569" s="112"/>
    </row>
    <row r="570" spans="1:6">
      <c r="A570" s="109"/>
      <c r="B570" s="107"/>
      <c r="C570" s="121"/>
      <c r="D570" s="110"/>
      <c r="E570" s="111"/>
      <c r="F570" s="112"/>
    </row>
    <row r="571" spans="1:6">
      <c r="A571" s="109"/>
      <c r="B571" s="107"/>
      <c r="C571" s="121"/>
      <c r="D571" s="110"/>
      <c r="E571" s="111"/>
      <c r="F571" s="112"/>
    </row>
    <row r="572" spans="1:6">
      <c r="A572" s="109"/>
      <c r="B572" s="107"/>
      <c r="C572" s="121"/>
      <c r="D572" s="110"/>
      <c r="E572" s="111"/>
      <c r="F572" s="112"/>
    </row>
    <row r="573" spans="1:6">
      <c r="A573" s="109"/>
      <c r="B573" s="107"/>
      <c r="C573" s="121"/>
      <c r="D573" s="110"/>
      <c r="E573" s="111"/>
      <c r="F573" s="112"/>
    </row>
    <row r="574" spans="1:6">
      <c r="A574" s="109"/>
      <c r="B574" s="107"/>
      <c r="C574" s="121"/>
      <c r="D574" s="110"/>
      <c r="E574" s="111"/>
      <c r="F574" s="112"/>
    </row>
    <row r="575" spans="1:6">
      <c r="A575" s="109"/>
      <c r="B575" s="107"/>
      <c r="C575" s="121"/>
      <c r="D575" s="110"/>
      <c r="E575" s="111"/>
      <c r="F575" s="112"/>
    </row>
    <row r="576" spans="1:6">
      <c r="A576" s="109"/>
      <c r="B576" s="107"/>
      <c r="C576" s="121"/>
      <c r="D576" s="110"/>
      <c r="E576" s="111"/>
      <c r="F576" s="112"/>
    </row>
    <row r="577" spans="1:6">
      <c r="A577" s="109"/>
      <c r="B577" s="107"/>
      <c r="C577" s="121"/>
      <c r="D577" s="110"/>
      <c r="E577" s="111"/>
      <c r="F577" s="112"/>
    </row>
    <row r="578" spans="1:6">
      <c r="A578" s="109"/>
      <c r="B578" s="107"/>
      <c r="C578" s="121"/>
      <c r="D578" s="110"/>
      <c r="E578" s="111"/>
      <c r="F578" s="112"/>
    </row>
    <row r="579" spans="1:6">
      <c r="A579" s="109"/>
      <c r="B579" s="107"/>
      <c r="C579" s="121"/>
      <c r="D579" s="110"/>
      <c r="E579" s="111"/>
      <c r="F579" s="112"/>
    </row>
    <row r="580" spans="1:6">
      <c r="A580" s="109"/>
      <c r="B580" s="107"/>
      <c r="C580" s="121"/>
      <c r="D580" s="110"/>
      <c r="E580" s="111"/>
      <c r="F580" s="112"/>
    </row>
    <row r="581" spans="1:6">
      <c r="A581" s="109"/>
      <c r="B581" s="107"/>
      <c r="C581" s="121"/>
      <c r="D581" s="110"/>
      <c r="E581" s="111"/>
      <c r="F581" s="112"/>
    </row>
    <row r="582" spans="1:6">
      <c r="A582" s="109"/>
      <c r="B582" s="107"/>
      <c r="C582" s="121"/>
      <c r="D582" s="110"/>
      <c r="E582" s="111"/>
      <c r="F582" s="112"/>
    </row>
    <row r="583" spans="1:6">
      <c r="A583" s="109"/>
      <c r="B583" s="107"/>
      <c r="C583" s="121"/>
      <c r="D583" s="110"/>
      <c r="E583" s="111"/>
      <c r="F583" s="112"/>
    </row>
    <row r="584" spans="1:6">
      <c r="A584" s="109"/>
      <c r="B584" s="107"/>
      <c r="C584" s="121"/>
      <c r="D584" s="110"/>
      <c r="E584" s="111"/>
      <c r="F584" s="112"/>
    </row>
    <row r="585" spans="1:6">
      <c r="A585" s="109"/>
      <c r="B585" s="107"/>
      <c r="C585" s="121"/>
      <c r="D585" s="110"/>
      <c r="E585" s="111"/>
      <c r="F585" s="112"/>
    </row>
    <row r="586" spans="1:6">
      <c r="A586" s="109"/>
      <c r="B586" s="107"/>
      <c r="C586" s="121"/>
      <c r="D586" s="110"/>
      <c r="E586" s="111"/>
      <c r="F586" s="112"/>
    </row>
    <row r="587" spans="1:6">
      <c r="A587" s="109"/>
      <c r="B587" s="107"/>
      <c r="C587" s="121"/>
      <c r="D587" s="110"/>
      <c r="E587" s="111"/>
      <c r="F587" s="112"/>
    </row>
    <row r="588" spans="1:6">
      <c r="A588" s="109"/>
      <c r="B588" s="107"/>
      <c r="C588" s="121"/>
      <c r="D588" s="110"/>
      <c r="E588" s="111"/>
      <c r="F588" s="112"/>
    </row>
    <row r="589" spans="1:6">
      <c r="A589" s="109"/>
      <c r="B589" s="107"/>
      <c r="C589" s="121"/>
      <c r="D589" s="110"/>
      <c r="E589" s="111"/>
      <c r="F589" s="112"/>
    </row>
    <row r="590" spans="1:6">
      <c r="A590" s="109"/>
      <c r="B590" s="107"/>
      <c r="C590" s="121"/>
      <c r="D590" s="110"/>
      <c r="E590" s="111"/>
      <c r="F590" s="112"/>
    </row>
    <row r="591" spans="1:6">
      <c r="A591" s="109"/>
      <c r="B591" s="107"/>
      <c r="C591" s="121"/>
      <c r="D591" s="110"/>
      <c r="E591" s="111"/>
      <c r="F591" s="112"/>
    </row>
    <row r="592" spans="1:6">
      <c r="A592" s="109"/>
      <c r="B592" s="107"/>
      <c r="C592" s="121"/>
      <c r="D592" s="110"/>
      <c r="E592" s="111"/>
      <c r="F592" s="112"/>
    </row>
    <row r="593" spans="1:6">
      <c r="A593" s="109"/>
      <c r="B593" s="107"/>
      <c r="C593" s="121"/>
      <c r="D593" s="110"/>
      <c r="E593" s="111"/>
      <c r="F593" s="112"/>
    </row>
    <row r="594" spans="1:6">
      <c r="A594" s="109"/>
      <c r="B594" s="107"/>
      <c r="C594" s="121"/>
      <c r="D594" s="110"/>
      <c r="E594" s="111"/>
      <c r="F594" s="112"/>
    </row>
    <row r="595" spans="1:6">
      <c r="A595" s="109"/>
      <c r="B595" s="107"/>
      <c r="C595" s="121"/>
      <c r="D595" s="110"/>
      <c r="E595" s="111"/>
      <c r="F595" s="112"/>
    </row>
    <row r="596" spans="1:6">
      <c r="A596" s="109"/>
      <c r="B596" s="107"/>
      <c r="C596" s="121"/>
      <c r="D596" s="110"/>
      <c r="E596" s="111"/>
      <c r="F596" s="112"/>
    </row>
    <row r="597" spans="1:6">
      <c r="A597" s="109"/>
      <c r="B597" s="107"/>
      <c r="C597" s="121"/>
      <c r="D597" s="110"/>
      <c r="E597" s="111"/>
      <c r="F597" s="112"/>
    </row>
    <row r="598" spans="1:6">
      <c r="A598" s="109"/>
      <c r="B598" s="107"/>
      <c r="C598" s="121"/>
      <c r="D598" s="110"/>
      <c r="E598" s="111"/>
      <c r="F598" s="112"/>
    </row>
    <row r="599" spans="1:6">
      <c r="A599" s="109"/>
      <c r="B599" s="107"/>
      <c r="C599" s="121"/>
      <c r="D599" s="110"/>
      <c r="E599" s="111"/>
      <c r="F599" s="112"/>
    </row>
    <row r="600" spans="1:6">
      <c r="A600" s="109"/>
      <c r="B600" s="107"/>
      <c r="C600" s="121"/>
      <c r="D600" s="110"/>
      <c r="E600" s="111"/>
      <c r="F600" s="112"/>
    </row>
    <row r="601" spans="1:6">
      <c r="A601" s="109"/>
      <c r="B601" s="107"/>
      <c r="C601" s="121"/>
      <c r="D601" s="110"/>
      <c r="E601" s="111"/>
      <c r="F601" s="112"/>
    </row>
    <row r="602" spans="1:6">
      <c r="A602" s="109"/>
      <c r="B602" s="107"/>
      <c r="C602" s="121"/>
      <c r="D602" s="110"/>
      <c r="E602" s="111"/>
      <c r="F602" s="112"/>
    </row>
    <row r="603" spans="1:6">
      <c r="A603" s="109"/>
      <c r="B603" s="107"/>
      <c r="C603" s="121"/>
      <c r="D603" s="110"/>
      <c r="E603" s="111"/>
      <c r="F603" s="112"/>
    </row>
    <row r="604" spans="1:6">
      <c r="A604" s="109"/>
      <c r="B604" s="107"/>
      <c r="C604" s="121"/>
      <c r="D604" s="110"/>
      <c r="E604" s="111"/>
      <c r="F604" s="112"/>
    </row>
    <row r="605" spans="1:6">
      <c r="A605" s="109"/>
      <c r="B605" s="107"/>
      <c r="C605" s="121"/>
      <c r="D605" s="110"/>
      <c r="E605" s="111"/>
      <c r="F605" s="112"/>
    </row>
    <row r="606" spans="1:6">
      <c r="A606" s="109"/>
      <c r="B606" s="107"/>
      <c r="C606" s="121"/>
      <c r="D606" s="110"/>
      <c r="E606" s="111"/>
      <c r="F606" s="112"/>
    </row>
    <row r="607" spans="1:6">
      <c r="A607" s="109"/>
      <c r="B607" s="107"/>
      <c r="C607" s="121"/>
      <c r="D607" s="110"/>
      <c r="E607" s="111"/>
      <c r="F607" s="112"/>
    </row>
    <row r="608" spans="1:6">
      <c r="A608" s="109"/>
      <c r="B608" s="107"/>
      <c r="C608" s="121"/>
      <c r="D608" s="110"/>
      <c r="E608" s="111"/>
      <c r="F608" s="112"/>
    </row>
    <row r="609" spans="1:6">
      <c r="A609" s="109"/>
      <c r="B609" s="107"/>
      <c r="C609" s="121"/>
      <c r="D609" s="110"/>
      <c r="E609" s="111"/>
      <c r="F609" s="112"/>
    </row>
    <row r="610" spans="1:6">
      <c r="A610" s="109"/>
      <c r="B610" s="107"/>
      <c r="C610" s="121"/>
      <c r="D610" s="110"/>
      <c r="E610" s="111"/>
      <c r="F610" s="112"/>
    </row>
    <row r="611" spans="1:6">
      <c r="A611" s="109"/>
      <c r="B611" s="107"/>
      <c r="C611" s="121"/>
      <c r="D611" s="110"/>
      <c r="E611" s="111"/>
      <c r="F611" s="112"/>
    </row>
    <row r="612" spans="1:6">
      <c r="A612" s="109"/>
      <c r="B612" s="107"/>
      <c r="C612" s="121"/>
      <c r="D612" s="110"/>
      <c r="E612" s="111"/>
      <c r="F612" s="112"/>
    </row>
    <row r="613" spans="1:6">
      <c r="A613" s="109"/>
      <c r="B613" s="107"/>
      <c r="C613" s="121"/>
      <c r="D613" s="110"/>
      <c r="E613" s="111"/>
      <c r="F613" s="112"/>
    </row>
    <row r="614" spans="1:6">
      <c r="A614" s="109"/>
      <c r="B614" s="107"/>
      <c r="C614" s="121"/>
      <c r="D614" s="110"/>
      <c r="E614" s="111"/>
      <c r="F614" s="112"/>
    </row>
    <row r="615" spans="1:6">
      <c r="A615" s="109"/>
      <c r="B615" s="107"/>
      <c r="C615" s="121"/>
      <c r="D615" s="110"/>
      <c r="E615" s="111"/>
      <c r="F615" s="112"/>
    </row>
    <row r="616" spans="1:6">
      <c r="A616" s="109"/>
      <c r="B616" s="107"/>
      <c r="C616" s="121"/>
      <c r="D616" s="110"/>
      <c r="E616" s="111"/>
      <c r="F616" s="112"/>
    </row>
    <row r="617" spans="1:6">
      <c r="A617" s="109"/>
      <c r="B617" s="107"/>
      <c r="C617" s="121"/>
      <c r="D617" s="110"/>
      <c r="E617" s="111"/>
      <c r="F617" s="112"/>
    </row>
    <row r="618" spans="1:6">
      <c r="A618" s="109"/>
      <c r="B618" s="107"/>
      <c r="C618" s="121"/>
      <c r="D618" s="110"/>
      <c r="E618" s="111"/>
      <c r="F618" s="112"/>
    </row>
    <row r="619" spans="1:6">
      <c r="A619" s="109"/>
      <c r="B619" s="107"/>
      <c r="C619" s="121"/>
      <c r="D619" s="110"/>
      <c r="E619" s="111"/>
      <c r="F619" s="112"/>
    </row>
    <row r="620" spans="1:6">
      <c r="A620" s="109"/>
      <c r="B620" s="107"/>
      <c r="C620" s="121"/>
      <c r="D620" s="110"/>
      <c r="E620" s="111"/>
      <c r="F620" s="112"/>
    </row>
    <row r="621" spans="1:6">
      <c r="A621" s="109"/>
      <c r="B621" s="107"/>
      <c r="C621" s="121"/>
      <c r="D621" s="110"/>
      <c r="E621" s="111"/>
      <c r="F621" s="112"/>
    </row>
    <row r="622" spans="1:6">
      <c r="A622" s="109"/>
      <c r="B622" s="107"/>
      <c r="C622" s="121"/>
      <c r="D622" s="110"/>
      <c r="E622" s="111"/>
      <c r="F622" s="112"/>
    </row>
    <row r="623" spans="1:6">
      <c r="A623" s="109"/>
      <c r="B623" s="107"/>
      <c r="C623" s="121"/>
      <c r="D623" s="110"/>
      <c r="E623" s="111"/>
      <c r="F623" s="112"/>
    </row>
    <row r="624" spans="1:6">
      <c r="A624" s="109"/>
      <c r="B624" s="107"/>
      <c r="C624" s="121"/>
      <c r="D624" s="110"/>
      <c r="E624" s="111"/>
      <c r="F624" s="112"/>
    </row>
    <row r="625" spans="1:6">
      <c r="A625" s="109"/>
      <c r="B625" s="107"/>
      <c r="C625" s="121"/>
      <c r="D625" s="110"/>
      <c r="E625" s="111"/>
      <c r="F625" s="112"/>
    </row>
    <row r="626" spans="1:6">
      <c r="A626" s="109"/>
      <c r="B626" s="107"/>
      <c r="C626" s="121"/>
      <c r="D626" s="110"/>
      <c r="E626" s="111"/>
      <c r="F626" s="112"/>
    </row>
    <row r="627" spans="1:6">
      <c r="A627" s="109"/>
      <c r="B627" s="107"/>
      <c r="C627" s="121"/>
      <c r="D627" s="110"/>
      <c r="E627" s="111"/>
      <c r="F627" s="112"/>
    </row>
    <row r="628" spans="1:6">
      <c r="A628" s="109"/>
      <c r="B628" s="107"/>
      <c r="C628" s="121"/>
      <c r="D628" s="110"/>
      <c r="E628" s="111"/>
      <c r="F628" s="112"/>
    </row>
    <row r="629" spans="1:6">
      <c r="A629" s="109"/>
      <c r="B629" s="107"/>
      <c r="C629" s="121"/>
      <c r="D629" s="110"/>
      <c r="E629" s="111"/>
      <c r="F629" s="112"/>
    </row>
    <row r="630" spans="1:6">
      <c r="A630" s="109"/>
      <c r="B630" s="107"/>
      <c r="C630" s="121"/>
      <c r="D630" s="110"/>
      <c r="E630" s="111"/>
      <c r="F630" s="112"/>
    </row>
    <row r="631" spans="1:6">
      <c r="A631" s="109"/>
      <c r="B631" s="107"/>
      <c r="C631" s="121"/>
      <c r="D631" s="110"/>
      <c r="E631" s="111"/>
      <c r="F631" s="112"/>
    </row>
    <row r="632" spans="1:6">
      <c r="A632" s="109"/>
      <c r="B632" s="107"/>
      <c r="C632" s="121"/>
      <c r="D632" s="110"/>
      <c r="E632" s="111"/>
      <c r="F632" s="112"/>
    </row>
    <row r="633" spans="1:6">
      <c r="A633" s="109"/>
      <c r="B633" s="107"/>
      <c r="C633" s="121"/>
      <c r="D633" s="110"/>
      <c r="E633" s="111"/>
      <c r="F633" s="112"/>
    </row>
    <row r="634" spans="1:6">
      <c r="A634" s="109"/>
      <c r="B634" s="107"/>
      <c r="C634" s="121"/>
      <c r="D634" s="110"/>
      <c r="E634" s="111"/>
      <c r="F634" s="112"/>
    </row>
    <row r="635" spans="1:6">
      <c r="A635" s="109"/>
      <c r="B635" s="107"/>
      <c r="C635" s="121"/>
      <c r="D635" s="110"/>
      <c r="E635" s="111"/>
      <c r="F635" s="112"/>
    </row>
    <row r="636" spans="1:6">
      <c r="A636" s="109"/>
      <c r="B636" s="107"/>
      <c r="C636" s="121"/>
      <c r="D636" s="110"/>
      <c r="E636" s="111"/>
      <c r="F636" s="112"/>
    </row>
    <row r="637" spans="1:6">
      <c r="A637" s="109"/>
      <c r="B637" s="107"/>
      <c r="C637" s="121"/>
      <c r="D637" s="110"/>
      <c r="E637" s="111"/>
      <c r="F637" s="112"/>
    </row>
    <row r="638" spans="1:6">
      <c r="A638" s="109"/>
      <c r="B638" s="107"/>
      <c r="C638" s="121"/>
      <c r="D638" s="110"/>
      <c r="E638" s="111"/>
      <c r="F638" s="112"/>
    </row>
    <row r="639" spans="1:6">
      <c r="A639" s="109"/>
      <c r="B639" s="107"/>
      <c r="C639" s="121"/>
      <c r="D639" s="110"/>
      <c r="E639" s="111"/>
      <c r="F639" s="112"/>
    </row>
    <row r="640" spans="1:6">
      <c r="A640" s="109"/>
      <c r="B640" s="107"/>
      <c r="C640" s="121"/>
      <c r="D640" s="110"/>
      <c r="E640" s="111"/>
      <c r="F640" s="112"/>
    </row>
    <row r="641" spans="1:6">
      <c r="A641" s="109"/>
      <c r="B641" s="107"/>
      <c r="C641" s="121"/>
      <c r="D641" s="110"/>
      <c r="E641" s="111"/>
      <c r="F641" s="112"/>
    </row>
    <row r="642" spans="1:6">
      <c r="A642" s="109"/>
      <c r="B642" s="107"/>
      <c r="C642" s="121"/>
      <c r="D642" s="110"/>
      <c r="E642" s="111"/>
      <c r="F642" s="112"/>
    </row>
    <row r="643" spans="1:6">
      <c r="A643" s="109"/>
      <c r="B643" s="107"/>
      <c r="C643" s="121"/>
      <c r="D643" s="110"/>
      <c r="E643" s="111"/>
      <c r="F643" s="112"/>
    </row>
    <row r="644" spans="1:6">
      <c r="A644" s="109"/>
      <c r="B644" s="107"/>
      <c r="C644" s="121"/>
      <c r="D644" s="110"/>
      <c r="E644" s="111"/>
      <c r="F644" s="112"/>
    </row>
    <row r="645" spans="1:6">
      <c r="A645" s="109"/>
      <c r="B645" s="107"/>
      <c r="C645" s="121"/>
      <c r="D645" s="110"/>
      <c r="E645" s="111"/>
      <c r="F645" s="112"/>
    </row>
    <row r="646" spans="1:6">
      <c r="A646" s="109"/>
      <c r="B646" s="107"/>
      <c r="C646" s="121"/>
      <c r="D646" s="110"/>
      <c r="E646" s="111"/>
      <c r="F646" s="112"/>
    </row>
    <row r="647" spans="1:6">
      <c r="A647" s="109"/>
      <c r="B647" s="107"/>
      <c r="C647" s="121"/>
      <c r="D647" s="110"/>
      <c r="E647" s="111"/>
      <c r="F647" s="112"/>
    </row>
    <row r="648" spans="1:6">
      <c r="A648" s="109"/>
      <c r="B648" s="107"/>
      <c r="C648" s="121"/>
      <c r="D648" s="110"/>
      <c r="E648" s="111"/>
      <c r="F648" s="112"/>
    </row>
    <row r="649" spans="1:6">
      <c r="A649" s="109"/>
      <c r="B649" s="107"/>
      <c r="C649" s="121"/>
      <c r="D649" s="110"/>
      <c r="E649" s="111"/>
      <c r="F649" s="112"/>
    </row>
    <row r="650" spans="1:6">
      <c r="A650" s="109"/>
      <c r="B650" s="107"/>
      <c r="C650" s="121"/>
      <c r="D650" s="110"/>
      <c r="E650" s="111"/>
      <c r="F650" s="112"/>
    </row>
    <row r="651" spans="1:6">
      <c r="A651" s="109"/>
      <c r="B651" s="107"/>
      <c r="C651" s="121"/>
      <c r="D651" s="110"/>
      <c r="E651" s="111"/>
      <c r="F651" s="112"/>
    </row>
    <row r="652" spans="1:6">
      <c r="A652" s="109"/>
      <c r="B652" s="107"/>
      <c r="C652" s="121"/>
      <c r="D652" s="110"/>
      <c r="E652" s="111"/>
      <c r="F652" s="112"/>
    </row>
    <row r="653" spans="1:6">
      <c r="A653" s="109"/>
      <c r="B653" s="107"/>
      <c r="C653" s="121"/>
      <c r="D653" s="110"/>
      <c r="E653" s="111"/>
      <c r="F653" s="112"/>
    </row>
    <row r="654" spans="1:6">
      <c r="A654" s="109"/>
      <c r="B654" s="107"/>
      <c r="C654" s="121"/>
      <c r="D654" s="110"/>
      <c r="E654" s="111"/>
      <c r="F654" s="112"/>
    </row>
    <row r="655" spans="1:6">
      <c r="A655" s="109"/>
      <c r="B655" s="107"/>
      <c r="C655" s="121"/>
      <c r="D655" s="110"/>
      <c r="E655" s="111"/>
      <c r="F655" s="112"/>
    </row>
    <row r="656" spans="1:6">
      <c r="A656" s="109"/>
      <c r="B656" s="107"/>
      <c r="C656" s="121"/>
      <c r="D656" s="110"/>
      <c r="E656" s="111"/>
      <c r="F656" s="112"/>
    </row>
    <row r="657" spans="1:6">
      <c r="A657" s="109"/>
      <c r="B657" s="107"/>
      <c r="C657" s="121"/>
      <c r="D657" s="110"/>
      <c r="E657" s="111"/>
      <c r="F657" s="112"/>
    </row>
    <row r="658" spans="1:6">
      <c r="A658" s="109"/>
      <c r="B658" s="107"/>
      <c r="C658" s="121"/>
      <c r="D658" s="110"/>
      <c r="E658" s="111"/>
      <c r="F658" s="112"/>
    </row>
    <row r="659" spans="1:6">
      <c r="A659" s="109"/>
      <c r="B659" s="107"/>
      <c r="C659" s="121"/>
      <c r="D659" s="110"/>
      <c r="E659" s="111"/>
      <c r="F659" s="112"/>
    </row>
    <row r="660" spans="1:6">
      <c r="A660" s="109"/>
      <c r="B660" s="107"/>
      <c r="C660" s="121"/>
      <c r="D660" s="110"/>
      <c r="E660" s="111"/>
      <c r="F660" s="112"/>
    </row>
    <row r="661" spans="1:6">
      <c r="A661" s="109"/>
      <c r="B661" s="107"/>
      <c r="C661" s="121"/>
      <c r="D661" s="110"/>
      <c r="E661" s="111"/>
      <c r="F661" s="112"/>
    </row>
    <row r="662" spans="1:6">
      <c r="A662" s="109"/>
      <c r="B662" s="107"/>
      <c r="C662" s="121"/>
      <c r="D662" s="110"/>
      <c r="E662" s="111"/>
      <c r="F662" s="112"/>
    </row>
    <row r="663" spans="1:6">
      <c r="A663" s="109"/>
      <c r="B663" s="107"/>
      <c r="C663" s="121"/>
      <c r="D663" s="110"/>
      <c r="E663" s="111"/>
      <c r="F663" s="112"/>
    </row>
    <row r="664" spans="1:6">
      <c r="A664" s="109"/>
      <c r="B664" s="107"/>
      <c r="C664" s="121"/>
      <c r="D664" s="110"/>
      <c r="E664" s="111"/>
      <c r="F664" s="112"/>
    </row>
    <row r="665" spans="1:6">
      <c r="A665" s="109"/>
      <c r="B665" s="107"/>
      <c r="C665" s="121"/>
      <c r="D665" s="110"/>
      <c r="E665" s="111"/>
      <c r="F665" s="112"/>
    </row>
    <row r="666" spans="1:6">
      <c r="A666" s="109"/>
      <c r="B666" s="107"/>
      <c r="C666" s="121"/>
      <c r="D666" s="110"/>
      <c r="E666" s="111"/>
      <c r="F666" s="112"/>
    </row>
    <row r="667" spans="1:6">
      <c r="A667" s="109"/>
      <c r="B667" s="107"/>
      <c r="C667" s="121"/>
      <c r="D667" s="110"/>
      <c r="E667" s="111"/>
      <c r="F667" s="112"/>
    </row>
    <row r="668" spans="1:6">
      <c r="A668" s="109"/>
      <c r="B668" s="107"/>
      <c r="C668" s="121"/>
      <c r="D668" s="110"/>
      <c r="E668" s="111"/>
      <c r="F668" s="112"/>
    </row>
    <row r="669" spans="1:6">
      <c r="A669" s="109"/>
      <c r="B669" s="107"/>
      <c r="C669" s="121"/>
      <c r="D669" s="110"/>
      <c r="E669" s="111"/>
      <c r="F669" s="112"/>
    </row>
    <row r="670" spans="1:6">
      <c r="A670" s="109"/>
      <c r="B670" s="107"/>
      <c r="C670" s="121"/>
      <c r="D670" s="110"/>
      <c r="E670" s="111"/>
      <c r="F670" s="112"/>
    </row>
    <row r="671" spans="1:6">
      <c r="A671" s="109"/>
      <c r="B671" s="107"/>
      <c r="C671" s="121"/>
      <c r="D671" s="110"/>
      <c r="E671" s="111"/>
      <c r="F671" s="112"/>
    </row>
    <row r="672" spans="1:6">
      <c r="A672" s="109"/>
      <c r="B672" s="107"/>
      <c r="C672" s="121"/>
      <c r="D672" s="110"/>
      <c r="E672" s="111"/>
      <c r="F672" s="112"/>
    </row>
    <row r="673" spans="1:6">
      <c r="A673" s="109"/>
      <c r="B673" s="107"/>
      <c r="C673" s="121"/>
      <c r="D673" s="110"/>
      <c r="E673" s="111"/>
      <c r="F673" s="112"/>
    </row>
    <row r="674" spans="1:6">
      <c r="A674" s="109"/>
      <c r="B674" s="107"/>
      <c r="C674" s="121"/>
      <c r="D674" s="110"/>
      <c r="E674" s="111"/>
      <c r="F674" s="112"/>
    </row>
    <row r="675" spans="1:6">
      <c r="A675" s="109"/>
      <c r="B675" s="107"/>
      <c r="C675" s="121"/>
      <c r="D675" s="110"/>
      <c r="E675" s="111"/>
      <c r="F675" s="112"/>
    </row>
    <row r="676" spans="1:6">
      <c r="A676" s="109"/>
      <c r="B676" s="107"/>
      <c r="C676" s="121"/>
      <c r="D676" s="110"/>
      <c r="E676" s="111"/>
      <c r="F676" s="112"/>
    </row>
    <row r="677" spans="1:6">
      <c r="A677" s="109"/>
      <c r="B677" s="107"/>
      <c r="C677" s="121"/>
      <c r="D677" s="110"/>
      <c r="E677" s="111"/>
      <c r="F677" s="112"/>
    </row>
    <row r="678" spans="1:6">
      <c r="A678" s="109"/>
      <c r="B678" s="107"/>
      <c r="C678" s="121"/>
      <c r="D678" s="110"/>
      <c r="E678" s="111"/>
      <c r="F678" s="112"/>
    </row>
    <row r="679" spans="1:6">
      <c r="A679" s="109"/>
      <c r="B679" s="107"/>
      <c r="C679" s="121"/>
      <c r="D679" s="110"/>
      <c r="E679" s="111"/>
      <c r="F679" s="112"/>
    </row>
    <row r="680" spans="1:6">
      <c r="A680" s="109"/>
      <c r="B680" s="107"/>
      <c r="C680" s="121"/>
      <c r="D680" s="110"/>
      <c r="E680" s="111"/>
      <c r="F680" s="112"/>
    </row>
    <row r="681" spans="1:6">
      <c r="A681" s="109"/>
      <c r="B681" s="107"/>
      <c r="C681" s="121"/>
      <c r="D681" s="110"/>
      <c r="E681" s="111"/>
      <c r="F681" s="112"/>
    </row>
    <row r="682" spans="1:6">
      <c r="A682" s="109"/>
      <c r="B682" s="107"/>
      <c r="C682" s="121"/>
      <c r="D682" s="110"/>
      <c r="E682" s="111"/>
      <c r="F682" s="112"/>
    </row>
    <row r="683" spans="1:6">
      <c r="A683" s="109"/>
      <c r="B683" s="107"/>
      <c r="C683" s="121"/>
      <c r="D683" s="110"/>
      <c r="E683" s="111"/>
      <c r="F683" s="112"/>
    </row>
    <row r="684" spans="1:6">
      <c r="A684" s="109"/>
      <c r="B684" s="107"/>
      <c r="C684" s="121"/>
      <c r="D684" s="110"/>
      <c r="E684" s="111"/>
      <c r="F684" s="112"/>
    </row>
    <row r="685" spans="1:6">
      <c r="A685" s="109"/>
      <c r="B685" s="107"/>
      <c r="C685" s="121"/>
      <c r="D685" s="110"/>
      <c r="E685" s="111"/>
      <c r="F685" s="112"/>
    </row>
    <row r="686" spans="1:6">
      <c r="A686" s="109"/>
      <c r="B686" s="107"/>
      <c r="C686" s="121"/>
      <c r="D686" s="110"/>
      <c r="E686" s="111"/>
      <c r="F686" s="112"/>
    </row>
    <row r="687" spans="1:6">
      <c r="A687" s="109"/>
      <c r="B687" s="107"/>
      <c r="C687" s="121"/>
      <c r="D687" s="110"/>
      <c r="E687" s="111"/>
      <c r="F687" s="112"/>
    </row>
    <row r="688" spans="1:6">
      <c r="A688" s="109"/>
      <c r="B688" s="107"/>
      <c r="C688" s="121"/>
      <c r="D688" s="110"/>
      <c r="E688" s="111"/>
      <c r="F688" s="112"/>
    </row>
    <row r="689" spans="1:6">
      <c r="A689" s="109"/>
      <c r="B689" s="107"/>
      <c r="C689" s="121"/>
      <c r="D689" s="110"/>
      <c r="E689" s="111"/>
      <c r="F689" s="112"/>
    </row>
    <row r="690" spans="1:6">
      <c r="A690" s="109"/>
      <c r="B690" s="107"/>
      <c r="C690" s="121"/>
      <c r="D690" s="110"/>
      <c r="E690" s="111"/>
      <c r="F690" s="112"/>
    </row>
    <row r="691" spans="1:6">
      <c r="A691" s="109"/>
      <c r="B691" s="107"/>
      <c r="C691" s="121"/>
      <c r="D691" s="110"/>
      <c r="E691" s="111"/>
      <c r="F691" s="112"/>
    </row>
    <row r="692" spans="1:6">
      <c r="A692" s="109"/>
      <c r="B692" s="107"/>
      <c r="C692" s="121"/>
      <c r="D692" s="110"/>
      <c r="E692" s="111"/>
      <c r="F692" s="112"/>
    </row>
    <row r="693" spans="1:6">
      <c r="A693" s="109"/>
      <c r="B693" s="107"/>
      <c r="C693" s="121"/>
      <c r="D693" s="110"/>
      <c r="E693" s="111"/>
      <c r="F693" s="112"/>
    </row>
    <row r="694" spans="1:6">
      <c r="A694" s="109"/>
      <c r="B694" s="107"/>
      <c r="C694" s="121"/>
      <c r="D694" s="110"/>
      <c r="E694" s="111"/>
      <c r="F694" s="112"/>
    </row>
    <row r="695" spans="1:6">
      <c r="A695" s="109"/>
      <c r="B695" s="107"/>
      <c r="C695" s="121"/>
      <c r="D695" s="110"/>
      <c r="E695" s="111"/>
      <c r="F695" s="112"/>
    </row>
    <row r="696" spans="1:6">
      <c r="A696" s="109"/>
      <c r="B696" s="107"/>
      <c r="C696" s="121"/>
      <c r="D696" s="110"/>
      <c r="E696" s="111"/>
      <c r="F696" s="112"/>
    </row>
    <row r="697" spans="1:6">
      <c r="A697" s="109"/>
      <c r="B697" s="107"/>
      <c r="C697" s="121"/>
      <c r="D697" s="110"/>
      <c r="E697" s="111"/>
      <c r="F697" s="112"/>
    </row>
    <row r="698" spans="1:6">
      <c r="A698" s="109"/>
      <c r="B698" s="107"/>
      <c r="C698" s="121"/>
      <c r="D698" s="110"/>
      <c r="E698" s="111"/>
      <c r="F698" s="112"/>
    </row>
    <row r="699" spans="1:6">
      <c r="A699" s="109"/>
      <c r="B699" s="107"/>
      <c r="C699" s="121"/>
      <c r="D699" s="110"/>
      <c r="E699" s="111"/>
      <c r="F699" s="112"/>
    </row>
    <row r="700" spans="1:6">
      <c r="A700" s="109"/>
      <c r="B700" s="107"/>
      <c r="C700" s="121"/>
      <c r="D700" s="110"/>
      <c r="E700" s="111"/>
      <c r="F700" s="112"/>
    </row>
    <row r="701" spans="1:6">
      <c r="A701" s="109"/>
      <c r="B701" s="107"/>
      <c r="C701" s="121"/>
      <c r="D701" s="110"/>
      <c r="E701" s="111"/>
      <c r="F701" s="112"/>
    </row>
    <row r="702" spans="1:6">
      <c r="A702" s="109"/>
      <c r="B702" s="107"/>
      <c r="C702" s="121"/>
      <c r="D702" s="110"/>
      <c r="E702" s="111"/>
      <c r="F702" s="112"/>
    </row>
    <row r="703" spans="1:6">
      <c r="A703" s="109"/>
      <c r="B703" s="107"/>
      <c r="C703" s="121"/>
      <c r="D703" s="110"/>
      <c r="E703" s="111"/>
      <c r="F703" s="112"/>
    </row>
    <row r="704" spans="1:6">
      <c r="A704" s="109"/>
      <c r="B704" s="107"/>
      <c r="C704" s="121"/>
      <c r="D704" s="110"/>
      <c r="E704" s="111"/>
      <c r="F704" s="112"/>
    </row>
    <row r="705" spans="1:6">
      <c r="A705" s="109"/>
      <c r="B705" s="107"/>
      <c r="C705" s="121"/>
      <c r="D705" s="110"/>
      <c r="E705" s="111"/>
      <c r="F705" s="112"/>
    </row>
    <row r="706" spans="1:6">
      <c r="A706" s="109"/>
      <c r="B706" s="107"/>
      <c r="C706" s="121"/>
      <c r="D706" s="110"/>
      <c r="E706" s="111"/>
      <c r="F706" s="112"/>
    </row>
    <row r="707" spans="1:6">
      <c r="A707" s="109"/>
      <c r="B707" s="107"/>
      <c r="C707" s="121"/>
      <c r="D707" s="110"/>
      <c r="E707" s="111"/>
      <c r="F707" s="112"/>
    </row>
    <row r="708" spans="1:6">
      <c r="A708" s="109"/>
      <c r="B708" s="107"/>
      <c r="C708" s="121"/>
      <c r="D708" s="110"/>
      <c r="E708" s="111"/>
      <c r="F708" s="112"/>
    </row>
    <row r="709" spans="1:6">
      <c r="A709" s="109"/>
      <c r="B709" s="107"/>
      <c r="C709" s="121"/>
      <c r="D709" s="110"/>
      <c r="E709" s="111"/>
      <c r="F709" s="112"/>
    </row>
    <row r="710" spans="1:6">
      <c r="A710" s="109"/>
      <c r="B710" s="107"/>
      <c r="C710" s="121"/>
      <c r="D710" s="110"/>
      <c r="E710" s="111"/>
      <c r="F710" s="112"/>
    </row>
    <row r="711" spans="1:6">
      <c r="A711" s="109"/>
      <c r="B711" s="107"/>
      <c r="C711" s="121"/>
      <c r="D711" s="110"/>
      <c r="E711" s="111"/>
      <c r="F711" s="112"/>
    </row>
    <row r="712" spans="1:6">
      <c r="A712" s="109"/>
      <c r="B712" s="107"/>
      <c r="C712" s="121"/>
      <c r="D712" s="110"/>
      <c r="E712" s="111"/>
      <c r="F712" s="112"/>
    </row>
    <row r="713" spans="1:6">
      <c r="A713" s="109"/>
      <c r="B713" s="107"/>
      <c r="C713" s="121"/>
      <c r="D713" s="110"/>
      <c r="E713" s="111"/>
      <c r="F713" s="112"/>
    </row>
    <row r="714" spans="1:6">
      <c r="A714" s="109"/>
      <c r="B714" s="107"/>
      <c r="C714" s="121"/>
      <c r="D714" s="110"/>
      <c r="E714" s="111"/>
      <c r="F714" s="112"/>
    </row>
    <row r="715" spans="1:6">
      <c r="A715" s="109"/>
      <c r="B715" s="107"/>
      <c r="C715" s="121"/>
      <c r="D715" s="110"/>
      <c r="E715" s="111"/>
      <c r="F715" s="112"/>
    </row>
    <row r="716" spans="1:6">
      <c r="A716" s="109"/>
      <c r="B716" s="107"/>
      <c r="C716" s="121"/>
      <c r="D716" s="110"/>
      <c r="E716" s="111"/>
      <c r="F716" s="112"/>
    </row>
    <row r="717" spans="1:6">
      <c r="A717" s="109"/>
      <c r="B717" s="107"/>
      <c r="C717" s="121"/>
      <c r="D717" s="110"/>
      <c r="E717" s="111"/>
      <c r="F717" s="112"/>
    </row>
    <row r="718" spans="1:6">
      <c r="A718" s="109"/>
      <c r="B718" s="107"/>
      <c r="C718" s="121"/>
      <c r="D718" s="110"/>
      <c r="E718" s="111"/>
      <c r="F718" s="112"/>
    </row>
    <row r="719" spans="1:6">
      <c r="A719" s="109"/>
      <c r="B719" s="107"/>
      <c r="C719" s="121"/>
      <c r="D719" s="110"/>
      <c r="E719" s="111"/>
      <c r="F719" s="112"/>
    </row>
    <row r="720" spans="1:6">
      <c r="A720" s="109"/>
      <c r="B720" s="107"/>
      <c r="C720" s="121"/>
      <c r="D720" s="110"/>
      <c r="E720" s="111"/>
      <c r="F720" s="112"/>
    </row>
    <row r="721" spans="1:6">
      <c r="A721" s="109"/>
      <c r="B721" s="107"/>
      <c r="C721" s="121"/>
      <c r="D721" s="110"/>
      <c r="E721" s="111"/>
      <c r="F721" s="112"/>
    </row>
    <row r="722" spans="1:6">
      <c r="A722" s="109"/>
      <c r="B722" s="107"/>
      <c r="C722" s="121"/>
      <c r="D722" s="110"/>
      <c r="E722" s="111"/>
      <c r="F722" s="112"/>
    </row>
    <row r="723" spans="1:6">
      <c r="A723" s="109"/>
      <c r="B723" s="107"/>
      <c r="C723" s="121"/>
      <c r="D723" s="110"/>
      <c r="E723" s="111"/>
      <c r="F723" s="112"/>
    </row>
    <row r="724" spans="1:6">
      <c r="A724" s="109"/>
      <c r="B724" s="107"/>
      <c r="C724" s="121"/>
      <c r="D724" s="110"/>
      <c r="E724" s="111"/>
      <c r="F724" s="112"/>
    </row>
    <row r="725" spans="1:6">
      <c r="A725" s="109"/>
      <c r="B725" s="107"/>
      <c r="C725" s="121"/>
      <c r="D725" s="110"/>
      <c r="E725" s="111"/>
      <c r="F725" s="112"/>
    </row>
    <row r="726" spans="1:6">
      <c r="A726" s="109"/>
      <c r="B726" s="107"/>
      <c r="C726" s="121"/>
      <c r="D726" s="110"/>
      <c r="E726" s="111"/>
      <c r="F726" s="112"/>
    </row>
    <row r="727" spans="1:6">
      <c r="A727" s="109"/>
      <c r="B727" s="107"/>
      <c r="C727" s="121"/>
      <c r="D727" s="110"/>
      <c r="E727" s="111"/>
      <c r="F727" s="112"/>
    </row>
    <row r="728" spans="1:6">
      <c r="A728" s="109"/>
      <c r="B728" s="107"/>
      <c r="C728" s="121"/>
      <c r="D728" s="110"/>
      <c r="E728" s="111"/>
      <c r="F728" s="112"/>
    </row>
    <row r="729" spans="1:6">
      <c r="A729" s="109"/>
      <c r="B729" s="107"/>
      <c r="C729" s="121"/>
      <c r="D729" s="110"/>
      <c r="E729" s="111"/>
      <c r="F729" s="112"/>
    </row>
    <row r="730" spans="1:6">
      <c r="A730" s="109"/>
      <c r="B730" s="107"/>
      <c r="C730" s="121"/>
      <c r="D730" s="110"/>
      <c r="E730" s="111"/>
      <c r="F730" s="112"/>
    </row>
    <row r="731" spans="1:6">
      <c r="A731" s="109"/>
      <c r="B731" s="107"/>
      <c r="C731" s="121"/>
      <c r="D731" s="110"/>
      <c r="E731" s="111"/>
      <c r="F731" s="112"/>
    </row>
    <row r="732" spans="1:6">
      <c r="A732" s="109"/>
      <c r="B732" s="107"/>
      <c r="C732" s="121"/>
      <c r="D732" s="110"/>
      <c r="E732" s="111"/>
      <c r="F732" s="112"/>
    </row>
    <row r="733" spans="1:6">
      <c r="A733" s="109"/>
      <c r="B733" s="107"/>
      <c r="C733" s="121"/>
      <c r="D733" s="110"/>
      <c r="E733" s="111"/>
      <c r="F733" s="112"/>
    </row>
    <row r="734" spans="1:6">
      <c r="A734" s="109"/>
      <c r="B734" s="107"/>
      <c r="C734" s="121"/>
      <c r="D734" s="110"/>
      <c r="E734" s="111"/>
      <c r="F734" s="112"/>
    </row>
    <row r="735" spans="1:6">
      <c r="A735" s="109"/>
      <c r="B735" s="107"/>
      <c r="C735" s="121"/>
      <c r="D735" s="110"/>
      <c r="E735" s="111"/>
      <c r="F735" s="112"/>
    </row>
    <row r="736" spans="1:6">
      <c r="A736" s="109"/>
      <c r="B736" s="107"/>
      <c r="C736" s="121"/>
      <c r="D736" s="110"/>
      <c r="E736" s="111"/>
      <c r="F736" s="112"/>
    </row>
    <row r="737" spans="1:6">
      <c r="A737" s="109"/>
      <c r="B737" s="107"/>
      <c r="C737" s="121"/>
      <c r="D737" s="110"/>
      <c r="E737" s="111"/>
      <c r="F737" s="112"/>
    </row>
    <row r="738" spans="1:6">
      <c r="A738" s="109"/>
      <c r="B738" s="107"/>
      <c r="C738" s="121"/>
      <c r="D738" s="110"/>
      <c r="E738" s="111"/>
      <c r="F738" s="112"/>
    </row>
    <row r="739" spans="1:6">
      <c r="A739" s="109"/>
      <c r="B739" s="107"/>
      <c r="C739" s="121"/>
      <c r="D739" s="110"/>
      <c r="E739" s="111"/>
      <c r="F739" s="112"/>
    </row>
    <row r="740" spans="1:6">
      <c r="A740" s="109"/>
      <c r="B740" s="107"/>
      <c r="C740" s="121"/>
      <c r="D740" s="110"/>
      <c r="E740" s="111"/>
      <c r="F740" s="112"/>
    </row>
    <row r="741" spans="1:6">
      <c r="A741" s="109"/>
      <c r="B741" s="107"/>
      <c r="C741" s="121"/>
      <c r="D741" s="110"/>
      <c r="E741" s="111"/>
      <c r="F741" s="112"/>
    </row>
    <row r="742" spans="1:6">
      <c r="A742" s="109"/>
      <c r="B742" s="107"/>
      <c r="C742" s="121"/>
      <c r="D742" s="110"/>
      <c r="E742" s="111"/>
      <c r="F742" s="112"/>
    </row>
    <row r="743" spans="1:6">
      <c r="A743" s="109"/>
      <c r="B743" s="107"/>
      <c r="C743" s="121"/>
      <c r="D743" s="110"/>
      <c r="E743" s="111"/>
      <c r="F743" s="112"/>
    </row>
    <row r="744" spans="1:6">
      <c r="A744" s="109"/>
      <c r="B744" s="107"/>
      <c r="C744" s="121"/>
      <c r="D744" s="110"/>
      <c r="E744" s="111"/>
      <c r="F744" s="112"/>
    </row>
    <row r="745" spans="1:6">
      <c r="A745" s="109"/>
      <c r="B745" s="107"/>
      <c r="C745" s="121"/>
      <c r="D745" s="110"/>
      <c r="E745" s="111"/>
      <c r="F745" s="112"/>
    </row>
    <row r="746" spans="1:6">
      <c r="A746" s="109"/>
      <c r="B746" s="107"/>
      <c r="C746" s="121"/>
      <c r="D746" s="110"/>
      <c r="E746" s="111"/>
      <c r="F746" s="112"/>
    </row>
    <row r="747" spans="1:6">
      <c r="A747" s="109"/>
      <c r="B747" s="107"/>
      <c r="C747" s="121"/>
      <c r="D747" s="110"/>
      <c r="E747" s="111"/>
      <c r="F747" s="112"/>
    </row>
    <row r="748" spans="1:6">
      <c r="A748" s="109"/>
      <c r="B748" s="107"/>
      <c r="C748" s="121"/>
      <c r="D748" s="110"/>
      <c r="E748" s="111"/>
      <c r="F748" s="112"/>
    </row>
    <row r="749" spans="1:6">
      <c r="A749" s="109"/>
      <c r="B749" s="107"/>
      <c r="C749" s="121"/>
      <c r="D749" s="110"/>
      <c r="E749" s="111"/>
      <c r="F749" s="112"/>
    </row>
    <row r="750" spans="1:6">
      <c r="A750" s="109"/>
      <c r="B750" s="107"/>
      <c r="C750" s="121"/>
      <c r="D750" s="110"/>
      <c r="E750" s="111"/>
      <c r="F750" s="112"/>
    </row>
    <row r="751" spans="1:6">
      <c r="A751" s="109"/>
      <c r="B751" s="107"/>
      <c r="C751" s="121"/>
      <c r="D751" s="110"/>
      <c r="E751" s="111"/>
      <c r="F751" s="112"/>
    </row>
    <row r="752" spans="1:6">
      <c r="A752" s="109"/>
      <c r="B752" s="107"/>
      <c r="C752" s="121"/>
      <c r="D752" s="110"/>
      <c r="E752" s="111"/>
      <c r="F752" s="112"/>
    </row>
    <row r="753" spans="1:6">
      <c r="A753" s="109"/>
      <c r="B753" s="107"/>
      <c r="C753" s="121"/>
      <c r="D753" s="110"/>
      <c r="E753" s="111"/>
      <c r="F753" s="112"/>
    </row>
    <row r="754" spans="1:6">
      <c r="A754" s="109"/>
      <c r="B754" s="107"/>
      <c r="C754" s="121"/>
      <c r="D754" s="110"/>
      <c r="E754" s="111"/>
      <c r="F754" s="112"/>
    </row>
    <row r="755" spans="1:6">
      <c r="A755" s="109"/>
      <c r="B755" s="107"/>
      <c r="C755" s="121"/>
      <c r="D755" s="110"/>
      <c r="E755" s="111"/>
      <c r="F755" s="112"/>
    </row>
    <row r="756" spans="1:6">
      <c r="A756" s="109"/>
      <c r="B756" s="107"/>
      <c r="C756" s="121"/>
      <c r="D756" s="110"/>
      <c r="E756" s="111"/>
      <c r="F756" s="112"/>
    </row>
    <row r="757" spans="1:6">
      <c r="A757" s="109"/>
      <c r="B757" s="107"/>
      <c r="C757" s="121"/>
      <c r="D757" s="110"/>
      <c r="E757" s="111"/>
      <c r="F757" s="112"/>
    </row>
    <row r="758" spans="1:6">
      <c r="A758" s="109"/>
      <c r="B758" s="107"/>
      <c r="C758" s="121"/>
      <c r="D758" s="110"/>
      <c r="E758" s="111"/>
      <c r="F758" s="112"/>
    </row>
    <row r="759" spans="1:6">
      <c r="A759" s="109"/>
      <c r="B759" s="107"/>
      <c r="C759" s="121"/>
      <c r="D759" s="110"/>
      <c r="E759" s="111"/>
      <c r="F759" s="112"/>
    </row>
    <row r="760" spans="1:6">
      <c r="A760" s="109"/>
      <c r="B760" s="107"/>
      <c r="C760" s="121"/>
      <c r="D760" s="110"/>
      <c r="E760" s="111"/>
      <c r="F760" s="112"/>
    </row>
    <row r="761" spans="1:6">
      <c r="A761" s="109"/>
      <c r="B761" s="107"/>
      <c r="C761" s="121"/>
      <c r="D761" s="110"/>
      <c r="E761" s="111"/>
      <c r="F761" s="112"/>
    </row>
    <row r="762" spans="1:6">
      <c r="A762" s="109"/>
      <c r="B762" s="107"/>
      <c r="C762" s="121"/>
      <c r="D762" s="110"/>
      <c r="E762" s="111"/>
      <c r="F762" s="112"/>
    </row>
    <row r="763" spans="1:6">
      <c r="A763" s="109"/>
      <c r="B763" s="107"/>
      <c r="C763" s="121"/>
      <c r="D763" s="110"/>
      <c r="E763" s="111"/>
      <c r="F763" s="112"/>
    </row>
    <row r="764" spans="1:6">
      <c r="A764" s="109"/>
      <c r="B764" s="107"/>
      <c r="C764" s="121"/>
      <c r="D764" s="110"/>
      <c r="E764" s="111"/>
      <c r="F764" s="112"/>
    </row>
    <row r="765" spans="1:6">
      <c r="A765" s="109"/>
      <c r="B765" s="107"/>
      <c r="C765" s="121"/>
      <c r="D765" s="110"/>
      <c r="E765" s="111"/>
      <c r="F765" s="112"/>
    </row>
    <row r="766" spans="1:6">
      <c r="A766" s="109"/>
      <c r="B766" s="107"/>
      <c r="C766" s="121"/>
      <c r="D766" s="110"/>
      <c r="E766" s="111"/>
      <c r="F766" s="112"/>
    </row>
    <row r="767" spans="1:6">
      <c r="A767" s="109"/>
      <c r="B767" s="107"/>
      <c r="C767" s="121"/>
      <c r="D767" s="110"/>
      <c r="E767" s="111"/>
      <c r="F767" s="112"/>
    </row>
    <row r="768" spans="1:6">
      <c r="A768" s="109"/>
      <c r="B768" s="107"/>
      <c r="C768" s="121"/>
      <c r="D768" s="110"/>
      <c r="E768" s="111"/>
      <c r="F768" s="112"/>
    </row>
    <row r="769" spans="1:6">
      <c r="A769" s="109"/>
      <c r="B769" s="107"/>
      <c r="C769" s="121"/>
      <c r="D769" s="110"/>
      <c r="E769" s="111"/>
      <c r="F769" s="112"/>
    </row>
    <row r="770" spans="1:6">
      <c r="A770" s="109"/>
      <c r="B770" s="107"/>
      <c r="C770" s="121"/>
      <c r="D770" s="110"/>
      <c r="E770" s="111"/>
      <c r="F770" s="112"/>
    </row>
    <row r="771" spans="1:6">
      <c r="A771" s="109"/>
      <c r="B771" s="107"/>
      <c r="C771" s="121"/>
      <c r="D771" s="110"/>
      <c r="E771" s="111"/>
      <c r="F771" s="112"/>
    </row>
    <row r="772" spans="1:6">
      <c r="A772" s="109"/>
      <c r="B772" s="107"/>
      <c r="C772" s="121"/>
      <c r="D772" s="110"/>
      <c r="E772" s="111"/>
      <c r="F772" s="112"/>
    </row>
    <row r="773" spans="1:6">
      <c r="A773" s="109"/>
      <c r="B773" s="107"/>
      <c r="C773" s="121"/>
      <c r="D773" s="110"/>
      <c r="E773" s="111"/>
      <c r="F773" s="112"/>
    </row>
    <row r="774" spans="1:6">
      <c r="A774" s="109"/>
      <c r="B774" s="107"/>
      <c r="C774" s="121"/>
      <c r="D774" s="110"/>
      <c r="E774" s="111"/>
      <c r="F774" s="112"/>
    </row>
    <row r="775" spans="1:6">
      <c r="A775" s="109"/>
      <c r="B775" s="107"/>
      <c r="C775" s="121"/>
      <c r="D775" s="110"/>
      <c r="E775" s="111"/>
      <c r="F775" s="112"/>
    </row>
    <row r="776" spans="1:6">
      <c r="A776" s="109"/>
      <c r="B776" s="107"/>
      <c r="C776" s="121"/>
      <c r="D776" s="110"/>
      <c r="E776" s="111"/>
      <c r="F776" s="112"/>
    </row>
    <row r="777" spans="1:6">
      <c r="A777" s="109"/>
      <c r="B777" s="107"/>
      <c r="C777" s="121"/>
      <c r="D777" s="110"/>
      <c r="E777" s="111"/>
      <c r="F777" s="112"/>
    </row>
    <row r="778" spans="1:6">
      <c r="A778" s="109"/>
      <c r="B778" s="107"/>
      <c r="C778" s="121"/>
      <c r="D778" s="110"/>
      <c r="E778" s="111"/>
      <c r="F778" s="112"/>
    </row>
    <row r="779" spans="1:6">
      <c r="A779" s="109"/>
      <c r="B779" s="107"/>
      <c r="C779" s="121"/>
      <c r="D779" s="110"/>
      <c r="E779" s="111"/>
      <c r="F779" s="112"/>
    </row>
    <row r="780" spans="1:6">
      <c r="A780" s="109"/>
      <c r="B780" s="107"/>
      <c r="C780" s="121"/>
      <c r="D780" s="110"/>
      <c r="E780" s="111"/>
      <c r="F780" s="112"/>
    </row>
    <row r="781" spans="1:6">
      <c r="A781" s="109"/>
      <c r="B781" s="107"/>
      <c r="C781" s="121"/>
      <c r="D781" s="110"/>
      <c r="E781" s="111"/>
      <c r="F781" s="112"/>
    </row>
    <row r="782" spans="1:6">
      <c r="A782" s="109"/>
      <c r="B782" s="107"/>
      <c r="C782" s="121"/>
      <c r="D782" s="110"/>
      <c r="E782" s="111"/>
      <c r="F782" s="112"/>
    </row>
    <row r="783" spans="1:6">
      <c r="A783" s="109"/>
      <c r="B783" s="107"/>
      <c r="C783" s="121"/>
      <c r="D783" s="110"/>
      <c r="E783" s="111"/>
      <c r="F783" s="112"/>
    </row>
    <row r="784" spans="1:6">
      <c r="A784" s="109"/>
      <c r="B784" s="107"/>
      <c r="C784" s="121"/>
      <c r="D784" s="110"/>
      <c r="E784" s="111"/>
      <c r="F784" s="112"/>
    </row>
    <row r="785" spans="1:6">
      <c r="A785" s="109"/>
      <c r="B785" s="107"/>
      <c r="C785" s="121"/>
      <c r="D785" s="110"/>
      <c r="E785" s="111"/>
      <c r="F785" s="112"/>
    </row>
    <row r="786" spans="1:6">
      <c r="A786" s="109"/>
      <c r="B786" s="107"/>
      <c r="C786" s="121"/>
      <c r="D786" s="110"/>
      <c r="E786" s="111"/>
      <c r="F786" s="112"/>
    </row>
    <row r="787" spans="1:6">
      <c r="A787" s="109"/>
      <c r="B787" s="107"/>
      <c r="C787" s="121"/>
      <c r="D787" s="110"/>
      <c r="E787" s="111"/>
      <c r="F787" s="112"/>
    </row>
    <row r="788" spans="1:6">
      <c r="A788" s="109"/>
      <c r="B788" s="107"/>
      <c r="C788" s="121"/>
      <c r="D788" s="110"/>
      <c r="E788" s="111"/>
      <c r="F788" s="112"/>
    </row>
    <row r="789" spans="1:6">
      <c r="A789" s="109"/>
      <c r="B789" s="107"/>
      <c r="C789" s="121"/>
      <c r="D789" s="110"/>
      <c r="E789" s="111"/>
      <c r="F789" s="112"/>
    </row>
    <row r="790" spans="1:6">
      <c r="A790" s="109"/>
      <c r="B790" s="107"/>
      <c r="C790" s="121"/>
      <c r="D790" s="110"/>
      <c r="E790" s="111"/>
      <c r="F790" s="112"/>
    </row>
    <row r="791" spans="1:6">
      <c r="A791" s="109"/>
      <c r="B791" s="107"/>
      <c r="C791" s="121"/>
      <c r="D791" s="110"/>
      <c r="E791" s="111"/>
      <c r="F791" s="112"/>
    </row>
    <row r="792" spans="1:6">
      <c r="A792" s="109"/>
      <c r="B792" s="107"/>
      <c r="C792" s="121"/>
      <c r="D792" s="110"/>
      <c r="E792" s="111"/>
      <c r="F792" s="112"/>
    </row>
    <row r="793" spans="1:6">
      <c r="A793" s="109"/>
      <c r="B793" s="107"/>
      <c r="C793" s="121"/>
      <c r="D793" s="110"/>
      <c r="E793" s="111"/>
      <c r="F793" s="112"/>
    </row>
    <row r="794" spans="1:6">
      <c r="A794" s="109"/>
      <c r="B794" s="107"/>
      <c r="C794" s="121"/>
      <c r="D794" s="110"/>
      <c r="E794" s="111"/>
      <c r="F794" s="112"/>
    </row>
    <row r="795" spans="1:6">
      <c r="A795" s="109"/>
      <c r="B795" s="107"/>
      <c r="C795" s="121"/>
      <c r="D795" s="110"/>
      <c r="E795" s="111"/>
      <c r="F795" s="112"/>
    </row>
    <row r="796" spans="1:6">
      <c r="A796" s="109"/>
      <c r="B796" s="107"/>
      <c r="C796" s="121"/>
      <c r="D796" s="110"/>
      <c r="E796" s="111"/>
      <c r="F796" s="112"/>
    </row>
    <row r="797" spans="1:6">
      <c r="A797" s="109"/>
      <c r="B797" s="107"/>
      <c r="C797" s="121"/>
      <c r="D797" s="110"/>
      <c r="E797" s="111"/>
      <c r="F797" s="112"/>
    </row>
    <row r="798" spans="1:6">
      <c r="A798" s="109"/>
      <c r="B798" s="107"/>
      <c r="C798" s="121"/>
      <c r="D798" s="110"/>
      <c r="E798" s="111"/>
      <c r="F798" s="112"/>
    </row>
    <row r="799" spans="1:6">
      <c r="A799" s="109"/>
      <c r="B799" s="107"/>
      <c r="C799" s="121"/>
      <c r="D799" s="110"/>
      <c r="E799" s="111"/>
      <c r="F799" s="112"/>
    </row>
    <row r="800" spans="1:6">
      <c r="A800" s="109"/>
      <c r="B800" s="107"/>
      <c r="C800" s="121"/>
      <c r="D800" s="110"/>
      <c r="E800" s="111"/>
      <c r="F800" s="112"/>
    </row>
    <row r="801" spans="1:6">
      <c r="A801" s="109"/>
      <c r="B801" s="107"/>
      <c r="C801" s="121"/>
      <c r="D801" s="110"/>
      <c r="E801" s="111"/>
      <c r="F801" s="112"/>
    </row>
    <row r="802" spans="1:6">
      <c r="A802" s="109"/>
      <c r="B802" s="107"/>
      <c r="C802" s="121"/>
      <c r="D802" s="110"/>
      <c r="E802" s="111"/>
      <c r="F802" s="112"/>
    </row>
    <row r="803" spans="1:6">
      <c r="A803" s="109"/>
      <c r="B803" s="107"/>
      <c r="C803" s="121"/>
      <c r="D803" s="110"/>
      <c r="E803" s="111"/>
      <c r="F803" s="112"/>
    </row>
    <row r="804" spans="1:6">
      <c r="A804" s="109"/>
      <c r="B804" s="107"/>
      <c r="C804" s="121"/>
      <c r="D804" s="110"/>
      <c r="E804" s="111"/>
      <c r="F804" s="112"/>
    </row>
    <row r="805" spans="1:6">
      <c r="A805" s="109"/>
      <c r="B805" s="107"/>
      <c r="C805" s="121"/>
      <c r="D805" s="110"/>
      <c r="E805" s="111"/>
      <c r="F805" s="112"/>
    </row>
    <row r="806" spans="1:6">
      <c r="A806" s="109"/>
      <c r="B806" s="107"/>
      <c r="C806" s="121"/>
      <c r="D806" s="110"/>
      <c r="E806" s="111"/>
      <c r="F806" s="112"/>
    </row>
    <row r="807" spans="1:6">
      <c r="A807" s="109"/>
      <c r="B807" s="107"/>
      <c r="C807" s="121"/>
      <c r="D807" s="110"/>
      <c r="E807" s="111"/>
      <c r="F807" s="112"/>
    </row>
    <row r="808" spans="1:6">
      <c r="A808" s="109"/>
      <c r="B808" s="107"/>
      <c r="C808" s="121"/>
      <c r="D808" s="110"/>
      <c r="E808" s="111"/>
      <c r="F808" s="112"/>
    </row>
    <row r="809" spans="1:6">
      <c r="A809" s="109"/>
      <c r="B809" s="107"/>
      <c r="C809" s="121"/>
      <c r="D809" s="110"/>
      <c r="E809" s="111"/>
      <c r="F809" s="112"/>
    </row>
    <row r="810" spans="1:6">
      <c r="A810" s="109"/>
      <c r="B810" s="107"/>
      <c r="C810" s="121"/>
      <c r="D810" s="110"/>
      <c r="E810" s="111"/>
      <c r="F810" s="112"/>
    </row>
    <row r="811" spans="1:6">
      <c r="A811" s="109"/>
      <c r="B811" s="107"/>
      <c r="C811" s="121"/>
      <c r="D811" s="110"/>
      <c r="E811" s="111"/>
      <c r="F811" s="112"/>
    </row>
    <row r="812" spans="1:6">
      <c r="A812" s="109"/>
      <c r="B812" s="107"/>
      <c r="C812" s="121"/>
      <c r="D812" s="110"/>
      <c r="E812" s="111"/>
      <c r="F812" s="112"/>
    </row>
    <row r="813" spans="1:6">
      <c r="A813" s="109"/>
      <c r="B813" s="107"/>
      <c r="C813" s="121"/>
      <c r="D813" s="110"/>
      <c r="E813" s="111"/>
      <c r="F813" s="112"/>
    </row>
    <row r="814" spans="1:6">
      <c r="A814" s="109"/>
      <c r="B814" s="107"/>
      <c r="C814" s="121"/>
      <c r="D814" s="110"/>
      <c r="E814" s="111"/>
      <c r="F814" s="112"/>
    </row>
    <row r="815" spans="1:6">
      <c r="A815" s="109"/>
      <c r="B815" s="107"/>
      <c r="C815" s="121"/>
      <c r="D815" s="110"/>
      <c r="E815" s="111"/>
      <c r="F815" s="112"/>
    </row>
    <row r="816" spans="1:6">
      <c r="A816" s="109"/>
      <c r="B816" s="107"/>
      <c r="C816" s="121"/>
      <c r="D816" s="110"/>
      <c r="E816" s="111"/>
      <c r="F816" s="112"/>
    </row>
    <row r="817" spans="1:6">
      <c r="A817" s="109"/>
      <c r="B817" s="107"/>
      <c r="C817" s="121"/>
      <c r="D817" s="110"/>
      <c r="E817" s="111"/>
      <c r="F817" s="112"/>
    </row>
    <row r="818" spans="1:6">
      <c r="A818" s="109"/>
      <c r="B818" s="107"/>
      <c r="C818" s="121"/>
      <c r="D818" s="110"/>
      <c r="E818" s="111"/>
      <c r="F818" s="112"/>
    </row>
    <row r="819" spans="1:6">
      <c r="A819" s="109"/>
      <c r="B819" s="107"/>
      <c r="C819" s="121"/>
      <c r="D819" s="110"/>
      <c r="E819" s="111"/>
      <c r="F819" s="112"/>
    </row>
    <row r="820" spans="1:6">
      <c r="A820" s="109"/>
      <c r="B820" s="107"/>
      <c r="C820" s="121"/>
      <c r="D820" s="110"/>
      <c r="E820" s="111"/>
      <c r="F820" s="112"/>
    </row>
    <row r="821" spans="1:6">
      <c r="A821" s="109"/>
      <c r="B821" s="107"/>
      <c r="C821" s="121"/>
      <c r="D821" s="110"/>
      <c r="E821" s="111"/>
      <c r="F821" s="112"/>
    </row>
    <row r="822" spans="1:6">
      <c r="A822" s="109"/>
      <c r="B822" s="107"/>
      <c r="C822" s="121"/>
      <c r="D822" s="110"/>
      <c r="E822" s="111"/>
      <c r="F822" s="112"/>
    </row>
    <row r="823" spans="1:6">
      <c r="A823" s="109"/>
      <c r="B823" s="107"/>
      <c r="C823" s="121"/>
      <c r="D823" s="110"/>
      <c r="E823" s="111"/>
      <c r="F823" s="112"/>
    </row>
    <row r="824" spans="1:6">
      <c r="A824" s="109"/>
      <c r="B824" s="107"/>
      <c r="C824" s="121"/>
      <c r="D824" s="110"/>
      <c r="E824" s="111"/>
      <c r="F824" s="112"/>
    </row>
    <row r="825" spans="1:6">
      <c r="A825" s="109"/>
      <c r="B825" s="107"/>
      <c r="C825" s="121"/>
      <c r="D825" s="110"/>
      <c r="E825" s="111"/>
      <c r="F825" s="112"/>
    </row>
    <row r="826" spans="1:6">
      <c r="A826" s="109"/>
      <c r="B826" s="107"/>
      <c r="C826" s="121"/>
      <c r="D826" s="110"/>
      <c r="E826" s="111"/>
      <c r="F826" s="112"/>
    </row>
    <row r="827" spans="1:6">
      <c r="A827" s="109"/>
      <c r="B827" s="107"/>
      <c r="C827" s="121"/>
      <c r="D827" s="110"/>
      <c r="E827" s="111"/>
      <c r="F827" s="112"/>
    </row>
    <row r="828" spans="1:6">
      <c r="A828" s="109"/>
      <c r="B828" s="107"/>
      <c r="C828" s="121"/>
      <c r="D828" s="110"/>
      <c r="E828" s="111"/>
      <c r="F828" s="112"/>
    </row>
    <row r="829" spans="1:6">
      <c r="A829" s="109"/>
      <c r="B829" s="107"/>
      <c r="C829" s="121"/>
      <c r="D829" s="110"/>
      <c r="E829" s="111"/>
      <c r="F829" s="112"/>
    </row>
    <row r="830" spans="1:6">
      <c r="A830" s="109"/>
      <c r="B830" s="107"/>
      <c r="C830" s="121"/>
      <c r="D830" s="110"/>
      <c r="E830" s="111"/>
      <c r="F830" s="112"/>
    </row>
    <row r="831" spans="1:6">
      <c r="A831" s="109"/>
      <c r="B831" s="107"/>
      <c r="C831" s="121"/>
      <c r="D831" s="110"/>
      <c r="E831" s="111"/>
      <c r="F831" s="112"/>
    </row>
    <row r="832" spans="1:6">
      <c r="A832" s="109"/>
      <c r="B832" s="107"/>
      <c r="C832" s="121"/>
      <c r="D832" s="110"/>
      <c r="E832" s="111"/>
      <c r="F832" s="112"/>
    </row>
    <row r="833" spans="1:6">
      <c r="A833" s="109"/>
      <c r="B833" s="107"/>
      <c r="C833" s="121"/>
      <c r="D833" s="110"/>
      <c r="E833" s="111"/>
      <c r="F833" s="112"/>
    </row>
    <row r="834" spans="1:6">
      <c r="A834" s="109"/>
      <c r="B834" s="107"/>
      <c r="C834" s="121"/>
      <c r="D834" s="110"/>
      <c r="E834" s="111"/>
      <c r="F834" s="112"/>
    </row>
    <row r="835" spans="1:6">
      <c r="A835" s="109"/>
      <c r="B835" s="107"/>
      <c r="C835" s="121"/>
      <c r="D835" s="110"/>
      <c r="E835" s="111"/>
      <c r="F835" s="112"/>
    </row>
    <row r="836" spans="1:6">
      <c r="A836" s="109"/>
      <c r="B836" s="107"/>
      <c r="C836" s="121"/>
      <c r="D836" s="110"/>
      <c r="E836" s="111"/>
      <c r="F836" s="112"/>
    </row>
    <row r="837" spans="1:6">
      <c r="A837" s="109"/>
      <c r="B837" s="107"/>
      <c r="C837" s="121"/>
      <c r="D837" s="110"/>
      <c r="E837" s="111"/>
      <c r="F837" s="112"/>
    </row>
    <row r="838" spans="1:6">
      <c r="A838" s="109"/>
      <c r="B838" s="107"/>
      <c r="C838" s="121"/>
      <c r="D838" s="110"/>
      <c r="E838" s="111"/>
      <c r="F838" s="112"/>
    </row>
    <row r="839" spans="1:6">
      <c r="A839" s="109"/>
      <c r="B839" s="107"/>
      <c r="C839" s="121"/>
      <c r="D839" s="110"/>
      <c r="E839" s="111"/>
      <c r="F839" s="112"/>
    </row>
    <row r="840" spans="1:6">
      <c r="A840" s="109"/>
      <c r="B840" s="107"/>
      <c r="C840" s="121"/>
      <c r="D840" s="110"/>
      <c r="E840" s="111"/>
      <c r="F840" s="112"/>
    </row>
    <row r="841" spans="1:6">
      <c r="A841" s="109"/>
      <c r="B841" s="107"/>
      <c r="C841" s="121"/>
      <c r="D841" s="110"/>
      <c r="E841" s="111"/>
      <c r="F841" s="112"/>
    </row>
    <row r="842" spans="1:6">
      <c r="A842" s="109"/>
      <c r="B842" s="107"/>
      <c r="C842" s="121"/>
      <c r="D842" s="110"/>
      <c r="E842" s="111"/>
      <c r="F842" s="112"/>
    </row>
    <row r="843" spans="1:6">
      <c r="A843" s="109"/>
      <c r="B843" s="107"/>
      <c r="C843" s="121"/>
      <c r="D843" s="110"/>
      <c r="E843" s="111"/>
      <c r="F843" s="112"/>
    </row>
    <row r="844" spans="1:6">
      <c r="A844" s="109"/>
      <c r="B844" s="107"/>
      <c r="C844" s="121"/>
      <c r="D844" s="110"/>
      <c r="E844" s="111"/>
      <c r="F844" s="112"/>
    </row>
    <row r="845" spans="1:6">
      <c r="A845" s="109"/>
      <c r="B845" s="107"/>
      <c r="C845" s="121"/>
      <c r="D845" s="110"/>
      <c r="E845" s="111"/>
      <c r="F845" s="112"/>
    </row>
    <row r="846" spans="1:6">
      <c r="A846" s="109"/>
      <c r="B846" s="107"/>
      <c r="C846" s="121"/>
      <c r="D846" s="110"/>
      <c r="E846" s="111"/>
      <c r="F846" s="112"/>
    </row>
    <row r="847" spans="1:6">
      <c r="A847" s="109"/>
      <c r="B847" s="107"/>
      <c r="C847" s="121"/>
      <c r="D847" s="110"/>
      <c r="E847" s="111"/>
      <c r="F847" s="112"/>
    </row>
    <row r="848" spans="1:6">
      <c r="A848" s="109"/>
      <c r="B848" s="107"/>
      <c r="C848" s="121"/>
      <c r="D848" s="110"/>
      <c r="E848" s="111"/>
      <c r="F848" s="112"/>
    </row>
    <row r="849" spans="1:6">
      <c r="A849" s="109"/>
      <c r="B849" s="107"/>
      <c r="C849" s="121"/>
      <c r="D849" s="110"/>
      <c r="E849" s="111"/>
      <c r="F849" s="112"/>
    </row>
    <row r="850" spans="1:6">
      <c r="A850" s="109"/>
      <c r="B850" s="107"/>
      <c r="C850" s="121"/>
      <c r="D850" s="110"/>
      <c r="E850" s="111"/>
      <c r="F850" s="112"/>
    </row>
    <row r="851" spans="1:6">
      <c r="A851" s="109"/>
      <c r="B851" s="107"/>
      <c r="C851" s="121"/>
      <c r="D851" s="110"/>
      <c r="E851" s="111"/>
      <c r="F851" s="112"/>
    </row>
    <row r="852" spans="1:6">
      <c r="A852" s="109"/>
      <c r="B852" s="107"/>
      <c r="C852" s="121"/>
      <c r="D852" s="110"/>
      <c r="E852" s="111"/>
      <c r="F852" s="112"/>
    </row>
    <row r="853" spans="1:6">
      <c r="A853" s="109"/>
      <c r="B853" s="107"/>
      <c r="C853" s="121"/>
      <c r="D853" s="110"/>
      <c r="E853" s="111"/>
      <c r="F853" s="112"/>
    </row>
    <row r="854" spans="1:6">
      <c r="A854" s="109"/>
      <c r="B854" s="107"/>
      <c r="C854" s="121"/>
      <c r="D854" s="110"/>
      <c r="E854" s="111"/>
      <c r="F854" s="112"/>
    </row>
    <row r="855" spans="1:6">
      <c r="A855" s="109"/>
      <c r="B855" s="107"/>
      <c r="C855" s="121"/>
      <c r="D855" s="110"/>
      <c r="E855" s="111"/>
      <c r="F855" s="112"/>
    </row>
    <row r="856" spans="1:6">
      <c r="A856" s="109"/>
      <c r="B856" s="107"/>
      <c r="C856" s="121"/>
      <c r="D856" s="110"/>
      <c r="E856" s="111"/>
      <c r="F856" s="112"/>
    </row>
    <row r="857" spans="1:6">
      <c r="A857" s="109"/>
      <c r="B857" s="107"/>
      <c r="C857" s="121"/>
      <c r="D857" s="110"/>
      <c r="E857" s="111"/>
      <c r="F857" s="112"/>
    </row>
    <row r="858" spans="1:6">
      <c r="A858" s="109"/>
      <c r="B858" s="107"/>
      <c r="C858" s="121"/>
      <c r="D858" s="110"/>
      <c r="E858" s="111"/>
      <c r="F858" s="112"/>
    </row>
    <row r="859" spans="1:6">
      <c r="A859" s="109"/>
      <c r="B859" s="107"/>
      <c r="C859" s="121"/>
      <c r="D859" s="110"/>
      <c r="E859" s="111"/>
      <c r="F859" s="112"/>
    </row>
    <row r="860" spans="1:6">
      <c r="A860" s="109"/>
      <c r="B860" s="107"/>
      <c r="C860" s="121"/>
      <c r="D860" s="110"/>
      <c r="E860" s="111"/>
      <c r="F860" s="112"/>
    </row>
    <row r="861" spans="1:6">
      <c r="A861" s="109"/>
      <c r="B861" s="107"/>
      <c r="C861" s="121"/>
      <c r="D861" s="110"/>
      <c r="E861" s="111"/>
      <c r="F861" s="112"/>
    </row>
    <row r="862" spans="1:6">
      <c r="A862" s="109"/>
      <c r="B862" s="107"/>
      <c r="C862" s="121"/>
      <c r="D862" s="110"/>
      <c r="E862" s="111"/>
      <c r="F862" s="112"/>
    </row>
    <row r="863" spans="1:6">
      <c r="A863" s="109"/>
      <c r="B863" s="107"/>
      <c r="C863" s="121"/>
      <c r="D863" s="110"/>
      <c r="E863" s="111"/>
      <c r="F863" s="112"/>
    </row>
    <row r="864" spans="1:6">
      <c r="A864" s="109"/>
      <c r="B864" s="107"/>
      <c r="C864" s="121"/>
      <c r="D864" s="110"/>
      <c r="E864" s="111"/>
      <c r="F864" s="112"/>
    </row>
    <row r="865" spans="1:6">
      <c r="A865" s="109"/>
      <c r="B865" s="107"/>
      <c r="C865" s="121"/>
      <c r="D865" s="110"/>
      <c r="E865" s="111"/>
      <c r="F865" s="112"/>
    </row>
    <row r="866" spans="1:6">
      <c r="A866" s="109"/>
      <c r="B866" s="107"/>
      <c r="C866" s="121"/>
      <c r="D866" s="110"/>
      <c r="E866" s="111"/>
      <c r="F866" s="112"/>
    </row>
    <row r="867" spans="1:6">
      <c r="A867" s="109"/>
      <c r="B867" s="107"/>
      <c r="C867" s="121"/>
      <c r="D867" s="110"/>
      <c r="E867" s="111"/>
      <c r="F867" s="112"/>
    </row>
    <row r="868" spans="1:6">
      <c r="A868" s="109"/>
      <c r="B868" s="107"/>
      <c r="C868" s="121"/>
      <c r="D868" s="110"/>
      <c r="E868" s="111"/>
      <c r="F868" s="112"/>
    </row>
    <row r="869" spans="1:6">
      <c r="A869" s="109"/>
      <c r="B869" s="107"/>
      <c r="C869" s="121"/>
      <c r="D869" s="110"/>
      <c r="E869" s="111"/>
      <c r="F869" s="112"/>
    </row>
    <row r="870" spans="1:6">
      <c r="A870" s="109"/>
      <c r="B870" s="107"/>
      <c r="C870" s="121"/>
      <c r="D870" s="110"/>
      <c r="E870" s="111"/>
      <c r="F870" s="112"/>
    </row>
    <row r="871" spans="1:6">
      <c r="A871" s="109"/>
      <c r="B871" s="107"/>
      <c r="C871" s="121"/>
      <c r="D871" s="110"/>
      <c r="E871" s="111"/>
      <c r="F871" s="112"/>
    </row>
    <row r="872" spans="1:6">
      <c r="A872" s="109"/>
      <c r="B872" s="107"/>
      <c r="C872" s="121"/>
      <c r="D872" s="110"/>
      <c r="E872" s="111"/>
      <c r="F872" s="112"/>
    </row>
    <row r="873" spans="1:6">
      <c r="A873" s="109"/>
      <c r="B873" s="107"/>
      <c r="C873" s="121"/>
      <c r="D873" s="110"/>
      <c r="E873" s="111"/>
      <c r="F873" s="112"/>
    </row>
    <row r="874" spans="1:6">
      <c r="A874" s="109"/>
      <c r="B874" s="107"/>
      <c r="C874" s="121"/>
      <c r="D874" s="110"/>
      <c r="E874" s="111"/>
      <c r="F874" s="112"/>
    </row>
    <row r="875" spans="1:6">
      <c r="A875" s="109"/>
      <c r="B875" s="107"/>
      <c r="C875" s="121"/>
      <c r="D875" s="110"/>
      <c r="E875" s="111"/>
      <c r="F875" s="112"/>
    </row>
    <row r="876" spans="1:6">
      <c r="A876" s="109"/>
      <c r="B876" s="107"/>
      <c r="C876" s="121"/>
      <c r="D876" s="110"/>
      <c r="E876" s="111"/>
      <c r="F876" s="112"/>
    </row>
    <row r="877" spans="1:6">
      <c r="A877" s="109"/>
      <c r="B877" s="107"/>
      <c r="C877" s="121"/>
      <c r="D877" s="110"/>
      <c r="E877" s="111"/>
      <c r="F877" s="112"/>
    </row>
    <row r="878" spans="1:6">
      <c r="A878" s="109"/>
      <c r="B878" s="107"/>
      <c r="C878" s="121"/>
      <c r="D878" s="110"/>
      <c r="E878" s="111"/>
      <c r="F878" s="112"/>
    </row>
    <row r="879" spans="1:6">
      <c r="A879" s="109"/>
      <c r="B879" s="107"/>
      <c r="C879" s="121"/>
      <c r="D879" s="110"/>
      <c r="E879" s="111"/>
      <c r="F879" s="112"/>
    </row>
    <row r="880" spans="1:6">
      <c r="A880" s="109"/>
      <c r="B880" s="107"/>
      <c r="C880" s="121"/>
      <c r="D880" s="110"/>
      <c r="E880" s="111"/>
      <c r="F880" s="112"/>
    </row>
    <row r="881" spans="1:6">
      <c r="A881" s="109"/>
      <c r="B881" s="107"/>
      <c r="C881" s="121"/>
      <c r="D881" s="110"/>
      <c r="E881" s="111"/>
      <c r="F881" s="112"/>
    </row>
    <row r="882" spans="1:6">
      <c r="A882" s="109"/>
      <c r="B882" s="107"/>
      <c r="C882" s="121"/>
      <c r="D882" s="110"/>
      <c r="E882" s="111"/>
      <c r="F882" s="112"/>
    </row>
    <row r="883" spans="1:6">
      <c r="A883" s="109"/>
      <c r="B883" s="107"/>
      <c r="C883" s="121"/>
      <c r="D883" s="110"/>
      <c r="E883" s="111"/>
      <c r="F883" s="112"/>
    </row>
    <row r="884" spans="1:6">
      <c r="A884" s="109"/>
      <c r="B884" s="107"/>
      <c r="C884" s="121"/>
      <c r="D884" s="110"/>
      <c r="E884" s="111"/>
      <c r="F884" s="112"/>
    </row>
    <row r="885" spans="1:6">
      <c r="A885" s="109"/>
      <c r="B885" s="107"/>
      <c r="C885" s="121"/>
      <c r="D885" s="110"/>
      <c r="E885" s="111"/>
      <c r="F885" s="112"/>
    </row>
    <row r="886" spans="1:6">
      <c r="A886" s="109"/>
      <c r="B886" s="107"/>
      <c r="C886" s="121"/>
      <c r="D886" s="110"/>
      <c r="E886" s="111"/>
      <c r="F886" s="112"/>
    </row>
    <row r="887" spans="1:6">
      <c r="A887" s="109"/>
      <c r="B887" s="107"/>
      <c r="C887" s="121"/>
      <c r="D887" s="110"/>
      <c r="E887" s="111"/>
      <c r="F887" s="112"/>
    </row>
    <row r="888" spans="1:6">
      <c r="A888" s="109"/>
      <c r="B888" s="107"/>
      <c r="C888" s="121"/>
      <c r="D888" s="110"/>
      <c r="E888" s="111"/>
      <c r="F888" s="112"/>
    </row>
    <row r="889" spans="1:6">
      <c r="A889" s="109"/>
      <c r="B889" s="107"/>
      <c r="C889" s="121"/>
      <c r="D889" s="110"/>
      <c r="E889" s="111"/>
      <c r="F889" s="112"/>
    </row>
    <row r="890" spans="1:6">
      <c r="A890" s="109"/>
      <c r="B890" s="107"/>
      <c r="C890" s="121"/>
      <c r="D890" s="110"/>
      <c r="E890" s="111"/>
      <c r="F890" s="112"/>
    </row>
    <row r="891" spans="1:6">
      <c r="A891" s="109"/>
      <c r="B891" s="107"/>
      <c r="C891" s="121"/>
      <c r="D891" s="110"/>
      <c r="E891" s="111"/>
      <c r="F891" s="112"/>
    </row>
    <row r="892" spans="1:6">
      <c r="A892" s="109"/>
      <c r="B892" s="107"/>
      <c r="C892" s="121"/>
      <c r="D892" s="110"/>
      <c r="E892" s="111"/>
      <c r="F892" s="112"/>
    </row>
    <row r="893" spans="1:6">
      <c r="A893" s="109"/>
      <c r="B893" s="107"/>
      <c r="C893" s="121"/>
      <c r="D893" s="110"/>
      <c r="E893" s="111"/>
      <c r="F893" s="112"/>
    </row>
    <row r="894" spans="1:6">
      <c r="A894" s="109"/>
      <c r="B894" s="107"/>
      <c r="C894" s="121"/>
      <c r="D894" s="110"/>
      <c r="E894" s="111"/>
      <c r="F894" s="112"/>
    </row>
    <row r="895" spans="1:6">
      <c r="A895" s="109"/>
      <c r="B895" s="107"/>
      <c r="C895" s="121"/>
      <c r="D895" s="110"/>
      <c r="E895" s="111"/>
      <c r="F895" s="112"/>
    </row>
    <row r="896" spans="1:6">
      <c r="A896" s="109"/>
      <c r="B896" s="107"/>
      <c r="C896" s="121"/>
      <c r="D896" s="110"/>
      <c r="E896" s="111"/>
      <c r="F896" s="112"/>
    </row>
    <row r="897" spans="1:6">
      <c r="A897" s="109"/>
      <c r="B897" s="107"/>
      <c r="C897" s="121"/>
      <c r="D897" s="110"/>
      <c r="E897" s="111"/>
      <c r="F897" s="112"/>
    </row>
    <row r="898" spans="1:6">
      <c r="A898" s="109"/>
      <c r="B898" s="107"/>
      <c r="C898" s="121"/>
      <c r="D898" s="110"/>
      <c r="E898" s="111"/>
      <c r="F898" s="112"/>
    </row>
    <row r="899" spans="1:6">
      <c r="A899" s="109"/>
      <c r="B899" s="107"/>
      <c r="C899" s="121"/>
      <c r="D899" s="110"/>
      <c r="E899" s="111"/>
      <c r="F899" s="112"/>
    </row>
    <row r="900" spans="1:6">
      <c r="A900" s="109"/>
      <c r="B900" s="107"/>
      <c r="C900" s="121"/>
      <c r="D900" s="110"/>
      <c r="E900" s="111"/>
      <c r="F900" s="112"/>
    </row>
    <row r="901" spans="1:6">
      <c r="A901" s="109"/>
      <c r="B901" s="107"/>
      <c r="C901" s="121"/>
      <c r="D901" s="110"/>
      <c r="E901" s="111"/>
      <c r="F901" s="112"/>
    </row>
    <row r="902" spans="1:6">
      <c r="A902" s="109"/>
      <c r="B902" s="107"/>
      <c r="C902" s="121"/>
      <c r="D902" s="110"/>
      <c r="E902" s="111"/>
      <c r="F902" s="112"/>
    </row>
    <row r="903" spans="1:6">
      <c r="A903" s="109"/>
      <c r="B903" s="107"/>
      <c r="C903" s="121"/>
      <c r="D903" s="110"/>
      <c r="E903" s="111"/>
      <c r="F903" s="112"/>
    </row>
    <row r="904" spans="1:6">
      <c r="A904" s="109"/>
      <c r="B904" s="107"/>
      <c r="C904" s="121"/>
      <c r="D904" s="110"/>
      <c r="E904" s="111"/>
      <c r="F904" s="112"/>
    </row>
    <row r="905" spans="1:6">
      <c r="A905" s="109"/>
      <c r="B905" s="107"/>
      <c r="C905" s="121"/>
      <c r="D905" s="110"/>
      <c r="E905" s="111"/>
      <c r="F905" s="112"/>
    </row>
    <row r="906" spans="1:6">
      <c r="A906" s="109"/>
      <c r="B906" s="107"/>
      <c r="C906" s="121"/>
      <c r="D906" s="110"/>
      <c r="E906" s="111"/>
      <c r="F906" s="112"/>
    </row>
    <row r="907" spans="1:6">
      <c r="A907" s="109"/>
      <c r="B907" s="107"/>
      <c r="C907" s="121"/>
      <c r="D907" s="110"/>
      <c r="E907" s="111"/>
      <c r="F907" s="112"/>
    </row>
    <row r="908" spans="1:6">
      <c r="A908" s="109"/>
      <c r="B908" s="107"/>
      <c r="C908" s="121"/>
      <c r="D908" s="110"/>
      <c r="E908" s="111"/>
      <c r="F908" s="112"/>
    </row>
    <row r="909" spans="1:6">
      <c r="A909" s="109"/>
      <c r="B909" s="107"/>
      <c r="C909" s="121"/>
      <c r="D909" s="110"/>
      <c r="E909" s="111"/>
      <c r="F909" s="112"/>
    </row>
    <row r="910" spans="1:6">
      <c r="A910" s="109"/>
      <c r="B910" s="107"/>
      <c r="C910" s="121"/>
      <c r="D910" s="110"/>
      <c r="E910" s="111"/>
      <c r="F910" s="112"/>
    </row>
    <row r="911" spans="1:6">
      <c r="A911" s="109"/>
      <c r="B911" s="107"/>
      <c r="C911" s="121"/>
      <c r="D911" s="110"/>
      <c r="E911" s="111"/>
      <c r="F911" s="112"/>
    </row>
    <row r="912" spans="1:6">
      <c r="A912" s="109"/>
      <c r="B912" s="107"/>
      <c r="C912" s="121"/>
      <c r="D912" s="110"/>
      <c r="E912" s="111"/>
      <c r="F912" s="112"/>
    </row>
    <row r="913" spans="1:6">
      <c r="A913" s="109"/>
      <c r="B913" s="107"/>
      <c r="C913" s="121"/>
      <c r="D913" s="110"/>
      <c r="E913" s="111"/>
      <c r="F913" s="112"/>
    </row>
    <row r="914" spans="1:6">
      <c r="A914" s="109"/>
      <c r="B914" s="107"/>
      <c r="C914" s="121"/>
      <c r="D914" s="110"/>
      <c r="E914" s="111"/>
      <c r="F914" s="112"/>
    </row>
    <row r="915" spans="1:6">
      <c r="A915" s="109"/>
      <c r="B915" s="107"/>
      <c r="C915" s="121"/>
      <c r="D915" s="110"/>
      <c r="E915" s="111"/>
      <c r="F915" s="112"/>
    </row>
    <row r="916" spans="1:6">
      <c r="A916" s="109"/>
      <c r="B916" s="107"/>
      <c r="C916" s="121"/>
      <c r="D916" s="110"/>
      <c r="E916" s="111"/>
      <c r="F916" s="112"/>
    </row>
    <row r="917" spans="1:6">
      <c r="A917" s="109"/>
      <c r="B917" s="107"/>
      <c r="C917" s="121"/>
      <c r="D917" s="110"/>
      <c r="E917" s="111"/>
      <c r="F917" s="112"/>
    </row>
    <row r="918" spans="1:6">
      <c r="A918" s="109"/>
      <c r="B918" s="107"/>
      <c r="C918" s="121"/>
      <c r="D918" s="110"/>
      <c r="E918" s="111"/>
      <c r="F918" s="112"/>
    </row>
    <row r="919" spans="1:6">
      <c r="A919" s="109"/>
      <c r="B919" s="107"/>
      <c r="C919" s="121"/>
      <c r="D919" s="110"/>
      <c r="E919" s="111"/>
      <c r="F919" s="112"/>
    </row>
    <row r="920" spans="1:6">
      <c r="A920" s="109"/>
      <c r="B920" s="107"/>
      <c r="C920" s="121"/>
      <c r="D920" s="110"/>
      <c r="E920" s="111"/>
      <c r="F920" s="112"/>
    </row>
    <row r="921" spans="1:6">
      <c r="A921" s="109"/>
      <c r="B921" s="107"/>
      <c r="C921" s="121"/>
      <c r="D921" s="110"/>
      <c r="E921" s="111"/>
      <c r="F921" s="112"/>
    </row>
    <row r="922" spans="1:6">
      <c r="A922" s="109"/>
      <c r="B922" s="107"/>
      <c r="C922" s="121"/>
      <c r="D922" s="110"/>
      <c r="E922" s="111"/>
      <c r="F922" s="112"/>
    </row>
    <row r="923" spans="1:6">
      <c r="A923" s="109"/>
      <c r="B923" s="107"/>
      <c r="C923" s="121"/>
      <c r="D923" s="110"/>
      <c r="E923" s="111"/>
      <c r="F923" s="112"/>
    </row>
    <row r="924" spans="1:6">
      <c r="A924" s="109"/>
      <c r="B924" s="107"/>
      <c r="C924" s="121"/>
      <c r="D924" s="110"/>
      <c r="E924" s="111"/>
      <c r="F924" s="112"/>
    </row>
    <row r="925" spans="1:6">
      <c r="A925" s="109"/>
      <c r="B925" s="107"/>
      <c r="C925" s="121"/>
      <c r="D925" s="110"/>
      <c r="E925" s="111"/>
      <c r="F925" s="112"/>
    </row>
    <row r="926" spans="1:6">
      <c r="A926" s="109"/>
      <c r="B926" s="107"/>
      <c r="C926" s="121"/>
      <c r="D926" s="110"/>
      <c r="E926" s="111"/>
      <c r="F926" s="112"/>
    </row>
    <row r="927" spans="1:6">
      <c r="A927" s="109"/>
      <c r="B927" s="107"/>
      <c r="C927" s="121"/>
      <c r="D927" s="110"/>
      <c r="E927" s="111"/>
      <c r="F927" s="112"/>
    </row>
    <row r="928" spans="1:6">
      <c r="A928" s="109"/>
      <c r="B928" s="107"/>
      <c r="C928" s="121"/>
      <c r="D928" s="110"/>
      <c r="E928" s="111"/>
      <c r="F928" s="112"/>
    </row>
    <row r="929" spans="1:6">
      <c r="A929" s="109"/>
      <c r="B929" s="107"/>
      <c r="C929" s="121"/>
      <c r="D929" s="110"/>
      <c r="E929" s="111"/>
      <c r="F929" s="112"/>
    </row>
    <row r="930" spans="1:6">
      <c r="A930" s="109"/>
      <c r="B930" s="107"/>
      <c r="C930" s="121"/>
      <c r="D930" s="110"/>
      <c r="E930" s="111"/>
      <c r="F930" s="112"/>
    </row>
    <row r="931" spans="1:6">
      <c r="A931" s="109"/>
      <c r="B931" s="107"/>
      <c r="C931" s="121"/>
      <c r="D931" s="110"/>
      <c r="E931" s="111"/>
      <c r="F931" s="112"/>
    </row>
    <row r="932" spans="1:6">
      <c r="A932" s="109"/>
      <c r="B932" s="107"/>
      <c r="C932" s="121"/>
      <c r="D932" s="110"/>
      <c r="E932" s="111"/>
      <c r="F932" s="112"/>
    </row>
    <row r="933" spans="1:6">
      <c r="A933" s="109"/>
      <c r="B933" s="107"/>
      <c r="C933" s="121"/>
      <c r="D933" s="110"/>
      <c r="E933" s="111"/>
      <c r="F933" s="112"/>
    </row>
    <row r="934" spans="1:6">
      <c r="A934" s="109"/>
      <c r="B934" s="107"/>
      <c r="C934" s="121"/>
      <c r="D934" s="110"/>
      <c r="E934" s="111"/>
      <c r="F934" s="112"/>
    </row>
    <row r="935" spans="1:6">
      <c r="A935" s="109"/>
      <c r="B935" s="107"/>
      <c r="C935" s="121"/>
      <c r="D935" s="110"/>
      <c r="E935" s="111"/>
      <c r="F935" s="112"/>
    </row>
    <row r="936" spans="1:6">
      <c r="A936" s="109"/>
      <c r="B936" s="107"/>
      <c r="C936" s="121"/>
      <c r="D936" s="110"/>
      <c r="E936" s="111"/>
      <c r="F936" s="112"/>
    </row>
    <row r="937" spans="1:6">
      <c r="A937" s="109"/>
      <c r="B937" s="107"/>
      <c r="C937" s="121"/>
      <c r="D937" s="110"/>
      <c r="E937" s="111"/>
      <c r="F937" s="112"/>
    </row>
    <row r="938" spans="1:6">
      <c r="A938" s="109"/>
      <c r="B938" s="107"/>
      <c r="C938" s="121"/>
      <c r="D938" s="110"/>
      <c r="E938" s="111"/>
      <c r="F938" s="112"/>
    </row>
    <row r="939" spans="1:6">
      <c r="A939" s="109"/>
      <c r="B939" s="107"/>
      <c r="C939" s="121"/>
      <c r="D939" s="110"/>
      <c r="E939" s="111"/>
      <c r="F939" s="112"/>
    </row>
    <row r="940" spans="1:6">
      <c r="A940" s="109"/>
      <c r="B940" s="107"/>
      <c r="C940" s="121"/>
      <c r="D940" s="110"/>
      <c r="E940" s="111"/>
      <c r="F940" s="112"/>
    </row>
    <row r="941" spans="1:6">
      <c r="A941" s="109"/>
      <c r="B941" s="107"/>
      <c r="C941" s="121"/>
      <c r="D941" s="110"/>
      <c r="E941" s="111"/>
      <c r="F941" s="112"/>
    </row>
    <row r="942" spans="1:6">
      <c r="A942" s="109"/>
      <c r="B942" s="107"/>
      <c r="C942" s="121"/>
      <c r="D942" s="110"/>
      <c r="E942" s="111"/>
      <c r="F942" s="112"/>
    </row>
    <row r="943" spans="1:6">
      <c r="A943" s="109"/>
      <c r="B943" s="107"/>
      <c r="C943" s="121"/>
      <c r="D943" s="110"/>
      <c r="E943" s="111"/>
      <c r="F943" s="112"/>
    </row>
    <row r="944" spans="1:6">
      <c r="A944" s="109"/>
      <c r="B944" s="107"/>
      <c r="C944" s="121"/>
      <c r="D944" s="110"/>
      <c r="E944" s="111"/>
      <c r="F944" s="112"/>
    </row>
    <row r="945" spans="1:6">
      <c r="A945" s="109"/>
      <c r="B945" s="107"/>
      <c r="C945" s="121"/>
      <c r="D945" s="110"/>
      <c r="E945" s="111"/>
      <c r="F945" s="112"/>
    </row>
    <row r="946" spans="1:6">
      <c r="A946" s="109"/>
      <c r="B946" s="107"/>
      <c r="C946" s="121"/>
      <c r="D946" s="110"/>
      <c r="E946" s="111"/>
      <c r="F946" s="112"/>
    </row>
    <row r="947" spans="1:6">
      <c r="A947" s="109"/>
      <c r="B947" s="107"/>
      <c r="C947" s="121"/>
      <c r="D947" s="110"/>
      <c r="E947" s="111"/>
      <c r="F947" s="112"/>
    </row>
    <row r="948" spans="1:6">
      <c r="A948" s="109"/>
      <c r="B948" s="107"/>
      <c r="C948" s="121"/>
      <c r="D948" s="110"/>
      <c r="E948" s="111"/>
      <c r="F948" s="112"/>
    </row>
    <row r="949" spans="1:6">
      <c r="A949" s="109"/>
      <c r="B949" s="107"/>
      <c r="C949" s="121"/>
      <c r="D949" s="110"/>
      <c r="E949" s="111"/>
      <c r="F949" s="112"/>
    </row>
    <row r="950" spans="1:6">
      <c r="A950" s="109"/>
      <c r="B950" s="107"/>
      <c r="C950" s="121"/>
      <c r="D950" s="110"/>
      <c r="E950" s="111"/>
      <c r="F950" s="112"/>
    </row>
    <row r="951" spans="1:6">
      <c r="A951" s="109"/>
      <c r="B951" s="107"/>
      <c r="C951" s="121"/>
      <c r="D951" s="110"/>
      <c r="E951" s="111"/>
      <c r="F951" s="112"/>
    </row>
    <row r="952" spans="1:6">
      <c r="A952" s="109"/>
      <c r="B952" s="107"/>
      <c r="C952" s="121"/>
      <c r="D952" s="110"/>
      <c r="E952" s="111"/>
      <c r="F952" s="112"/>
    </row>
    <row r="953" spans="1:6">
      <c r="A953" s="109"/>
      <c r="B953" s="107"/>
      <c r="C953" s="121"/>
      <c r="D953" s="110"/>
      <c r="E953" s="111"/>
      <c r="F953" s="112"/>
    </row>
    <row r="954" spans="1:6">
      <c r="A954" s="109"/>
      <c r="B954" s="107"/>
      <c r="C954" s="121"/>
      <c r="D954" s="110"/>
      <c r="E954" s="111"/>
      <c r="F954" s="112"/>
    </row>
    <row r="955" spans="1:6">
      <c r="A955" s="109"/>
      <c r="B955" s="107"/>
      <c r="C955" s="121"/>
      <c r="D955" s="110"/>
      <c r="E955" s="111"/>
      <c r="F955" s="112"/>
    </row>
    <row r="956" spans="1:6">
      <c r="A956" s="109"/>
      <c r="B956" s="107"/>
      <c r="C956" s="121"/>
      <c r="D956" s="110"/>
      <c r="E956" s="111"/>
      <c r="F956" s="112"/>
    </row>
    <row r="957" spans="1:6">
      <c r="A957" s="109"/>
      <c r="B957" s="107"/>
      <c r="C957" s="121"/>
      <c r="D957" s="110"/>
      <c r="E957" s="111"/>
      <c r="F957" s="112"/>
    </row>
    <row r="958" spans="1:6">
      <c r="A958" s="109"/>
      <c r="B958" s="107"/>
      <c r="C958" s="121"/>
      <c r="D958" s="110"/>
      <c r="E958" s="111"/>
      <c r="F958" s="112"/>
    </row>
    <row r="959" spans="1:6">
      <c r="A959" s="109"/>
      <c r="B959" s="107"/>
      <c r="C959" s="121"/>
      <c r="D959" s="110"/>
      <c r="E959" s="111"/>
      <c r="F959" s="112"/>
    </row>
    <row r="960" spans="1:6">
      <c r="A960" s="109"/>
      <c r="B960" s="107"/>
      <c r="C960" s="121"/>
      <c r="D960" s="110"/>
      <c r="E960" s="111"/>
      <c r="F960" s="112"/>
    </row>
    <row r="961" spans="1:6">
      <c r="A961" s="109"/>
      <c r="B961" s="107"/>
      <c r="C961" s="121"/>
      <c r="D961" s="110"/>
      <c r="E961" s="111"/>
      <c r="F961" s="112"/>
    </row>
    <row r="962" spans="1:6">
      <c r="A962" s="109"/>
      <c r="B962" s="107"/>
      <c r="C962" s="121"/>
      <c r="D962" s="110"/>
      <c r="E962" s="111"/>
      <c r="F962" s="112"/>
    </row>
    <row r="963" spans="1:6">
      <c r="A963" s="109"/>
      <c r="B963" s="107"/>
      <c r="C963" s="121"/>
      <c r="D963" s="110"/>
      <c r="E963" s="111"/>
      <c r="F963" s="112"/>
    </row>
    <row r="964" spans="1:6">
      <c r="A964" s="109"/>
      <c r="B964" s="107"/>
      <c r="C964" s="121"/>
      <c r="D964" s="110"/>
      <c r="E964" s="111"/>
      <c r="F964" s="112"/>
    </row>
    <row r="965" spans="1:6">
      <c r="A965" s="109"/>
      <c r="B965" s="107"/>
      <c r="C965" s="121"/>
      <c r="D965" s="110"/>
      <c r="E965" s="111"/>
      <c r="F965" s="112"/>
    </row>
    <row r="966" spans="1:6">
      <c r="A966" s="109"/>
      <c r="B966" s="107"/>
      <c r="C966" s="121"/>
      <c r="D966" s="110"/>
      <c r="E966" s="111"/>
      <c r="F966" s="112"/>
    </row>
    <row r="967" spans="1:6">
      <c r="A967" s="109"/>
      <c r="B967" s="107"/>
      <c r="C967" s="121"/>
      <c r="D967" s="110"/>
      <c r="E967" s="111"/>
      <c r="F967" s="112"/>
    </row>
    <row r="968" spans="1:6">
      <c r="A968" s="109"/>
      <c r="B968" s="107"/>
      <c r="C968" s="121"/>
      <c r="D968" s="110"/>
      <c r="E968" s="111"/>
      <c r="F968" s="112"/>
    </row>
    <row r="969" spans="1:6">
      <c r="A969" s="109"/>
      <c r="B969" s="107"/>
      <c r="C969" s="121"/>
      <c r="D969" s="110"/>
      <c r="E969" s="111"/>
      <c r="F969" s="112"/>
    </row>
    <row r="970" spans="1:6">
      <c r="A970" s="109"/>
      <c r="B970" s="107"/>
      <c r="C970" s="121"/>
      <c r="D970" s="110"/>
      <c r="E970" s="111"/>
      <c r="F970" s="112"/>
    </row>
    <row r="971" spans="1:6">
      <c r="A971" s="109"/>
      <c r="B971" s="107"/>
      <c r="C971" s="121"/>
      <c r="D971" s="110"/>
      <c r="E971" s="111"/>
      <c r="F971" s="112"/>
    </row>
    <row r="972" spans="1:6">
      <c r="A972" s="109"/>
      <c r="B972" s="107"/>
      <c r="C972" s="121"/>
      <c r="D972" s="110"/>
      <c r="E972" s="111"/>
      <c r="F972" s="112"/>
    </row>
    <row r="973" spans="1:6">
      <c r="A973" s="109"/>
      <c r="B973" s="107"/>
      <c r="C973" s="121"/>
      <c r="D973" s="110"/>
      <c r="E973" s="111"/>
      <c r="F973" s="112"/>
    </row>
    <row r="974" spans="1:6">
      <c r="A974" s="109"/>
      <c r="B974" s="107"/>
      <c r="C974" s="121"/>
      <c r="D974" s="110"/>
      <c r="E974" s="111"/>
      <c r="F974" s="112"/>
    </row>
    <row r="975" spans="1:6">
      <c r="A975" s="109"/>
      <c r="B975" s="107"/>
      <c r="C975" s="121"/>
      <c r="D975" s="110"/>
      <c r="E975" s="111"/>
      <c r="F975" s="112"/>
    </row>
    <row r="976" spans="1:6">
      <c r="A976" s="109"/>
      <c r="B976" s="107"/>
      <c r="C976" s="121"/>
      <c r="D976" s="110"/>
      <c r="E976" s="111"/>
      <c r="F976" s="112"/>
    </row>
    <row r="977" spans="1:6">
      <c r="A977" s="109"/>
      <c r="B977" s="107"/>
      <c r="C977" s="121"/>
      <c r="D977" s="110"/>
      <c r="E977" s="111"/>
      <c r="F977" s="112"/>
    </row>
    <row r="978" spans="1:6">
      <c r="A978" s="109"/>
      <c r="B978" s="107"/>
      <c r="C978" s="121"/>
      <c r="D978" s="110"/>
      <c r="E978" s="111"/>
      <c r="F978" s="112"/>
    </row>
    <row r="979" spans="1:6">
      <c r="A979" s="109"/>
      <c r="B979" s="107"/>
      <c r="C979" s="121"/>
      <c r="D979" s="110"/>
      <c r="E979" s="111"/>
      <c r="F979" s="112"/>
    </row>
    <row r="980" spans="1:6">
      <c r="A980" s="109"/>
      <c r="B980" s="107"/>
      <c r="C980" s="121"/>
      <c r="D980" s="110"/>
      <c r="E980" s="111"/>
      <c r="F980" s="112"/>
    </row>
    <row r="981" spans="1:6">
      <c r="A981" s="109"/>
      <c r="B981" s="107"/>
      <c r="C981" s="121"/>
      <c r="D981" s="110"/>
      <c r="E981" s="111"/>
      <c r="F981" s="112"/>
    </row>
    <row r="982" spans="1:6">
      <c r="A982" s="109"/>
      <c r="B982" s="107"/>
      <c r="C982" s="121"/>
      <c r="D982" s="110"/>
      <c r="E982" s="111"/>
      <c r="F982" s="112"/>
    </row>
    <row r="983" spans="1:6">
      <c r="A983" s="109"/>
      <c r="B983" s="107"/>
      <c r="C983" s="121"/>
      <c r="D983" s="110"/>
      <c r="E983" s="111"/>
      <c r="F983" s="112"/>
    </row>
    <row r="984" spans="1:6">
      <c r="A984" s="109"/>
      <c r="B984" s="107"/>
      <c r="C984" s="121"/>
      <c r="D984" s="110"/>
      <c r="E984" s="111"/>
      <c r="F984" s="112"/>
    </row>
    <row r="985" spans="1:6">
      <c r="A985" s="109"/>
      <c r="B985" s="107"/>
      <c r="C985" s="121"/>
      <c r="D985" s="110"/>
      <c r="E985" s="111"/>
      <c r="F985" s="112"/>
    </row>
    <row r="986" spans="1:6">
      <c r="A986" s="109"/>
      <c r="B986" s="107"/>
      <c r="C986" s="121"/>
      <c r="D986" s="110"/>
      <c r="E986" s="111"/>
      <c r="F986" s="112"/>
    </row>
    <row r="987" spans="1:6">
      <c r="A987" s="109"/>
      <c r="B987" s="107"/>
      <c r="C987" s="121"/>
      <c r="D987" s="110"/>
      <c r="E987" s="111"/>
      <c r="F987" s="112"/>
    </row>
    <row r="988" spans="1:6">
      <c r="A988" s="109"/>
      <c r="B988" s="107"/>
      <c r="C988" s="121"/>
      <c r="D988" s="110"/>
      <c r="E988" s="111"/>
      <c r="F988" s="112"/>
    </row>
    <row r="989" spans="1:6">
      <c r="A989" s="109"/>
      <c r="B989" s="107"/>
      <c r="C989" s="121"/>
      <c r="D989" s="110"/>
      <c r="E989" s="111"/>
      <c r="F989" s="112"/>
    </row>
    <row r="990" spans="1:6">
      <c r="A990" s="109"/>
      <c r="B990" s="107"/>
      <c r="C990" s="121"/>
      <c r="D990" s="110"/>
      <c r="E990" s="111"/>
      <c r="F990" s="112"/>
    </row>
    <row r="991" spans="1:6">
      <c r="A991" s="109"/>
      <c r="B991" s="107"/>
      <c r="C991" s="121"/>
      <c r="D991" s="110"/>
      <c r="E991" s="111"/>
      <c r="F991" s="112"/>
    </row>
    <row r="992" spans="1:6">
      <c r="A992" s="109"/>
      <c r="B992" s="107"/>
      <c r="C992" s="121"/>
      <c r="D992" s="110"/>
      <c r="E992" s="111"/>
      <c r="F992" s="112"/>
    </row>
    <row r="993" spans="1:6">
      <c r="A993" s="109"/>
      <c r="B993" s="107"/>
      <c r="C993" s="121"/>
      <c r="D993" s="110"/>
      <c r="E993" s="111"/>
      <c r="F993" s="112"/>
    </row>
    <row r="994" spans="1:6">
      <c r="A994" s="109"/>
      <c r="B994" s="107"/>
      <c r="C994" s="121"/>
      <c r="D994" s="110"/>
      <c r="E994" s="111"/>
      <c r="F994" s="112"/>
    </row>
    <row r="995" spans="1:6">
      <c r="A995" s="109"/>
      <c r="B995" s="107"/>
      <c r="C995" s="121"/>
      <c r="D995" s="110"/>
      <c r="E995" s="111"/>
      <c r="F995" s="112"/>
    </row>
    <row r="996" spans="1:6">
      <c r="A996" s="109"/>
      <c r="B996" s="107"/>
      <c r="C996" s="121"/>
      <c r="D996" s="110"/>
      <c r="E996" s="111"/>
      <c r="F996" s="112"/>
    </row>
    <row r="997" spans="1:6">
      <c r="A997" s="109"/>
      <c r="B997" s="107"/>
      <c r="C997" s="121"/>
      <c r="D997" s="110"/>
      <c r="E997" s="111"/>
      <c r="F997" s="112"/>
    </row>
    <row r="998" spans="1:6">
      <c r="A998" s="109"/>
      <c r="B998" s="107"/>
      <c r="C998" s="121"/>
      <c r="D998" s="110"/>
      <c r="E998" s="111"/>
      <c r="F998" s="112"/>
    </row>
    <row r="999" spans="1:6">
      <c r="A999" s="109"/>
      <c r="B999" s="107"/>
      <c r="C999" s="121"/>
      <c r="D999" s="110"/>
      <c r="E999" s="111"/>
      <c r="F999" s="112"/>
    </row>
    <row r="1000" spans="1:6">
      <c r="A1000" s="109"/>
      <c r="B1000" s="107"/>
      <c r="C1000" s="121"/>
      <c r="D1000" s="110"/>
      <c r="E1000" s="111"/>
      <c r="F1000" s="112"/>
    </row>
    <row r="1001" spans="1:6">
      <c r="A1001" s="109"/>
      <c r="B1001" s="107"/>
      <c r="C1001" s="121"/>
      <c r="D1001" s="110"/>
      <c r="E1001" s="111"/>
      <c r="F1001" s="112"/>
    </row>
    <row r="1002" spans="1:6">
      <c r="A1002" s="109"/>
      <c r="B1002" s="107"/>
      <c r="C1002" s="121"/>
      <c r="D1002" s="110"/>
      <c r="E1002" s="111"/>
      <c r="F1002" s="112"/>
    </row>
    <row r="1003" spans="1:6">
      <c r="A1003" s="109"/>
      <c r="B1003" s="107"/>
      <c r="C1003" s="121"/>
      <c r="D1003" s="110"/>
      <c r="E1003" s="111"/>
      <c r="F1003" s="112"/>
    </row>
    <row r="1004" spans="1:6">
      <c r="A1004" s="109"/>
      <c r="B1004" s="107"/>
      <c r="C1004" s="121"/>
      <c r="D1004" s="110"/>
      <c r="E1004" s="111"/>
      <c r="F1004" s="112"/>
    </row>
    <row r="1005" spans="1:6">
      <c r="A1005" s="109"/>
      <c r="B1005" s="107"/>
      <c r="C1005" s="121"/>
      <c r="D1005" s="110"/>
      <c r="E1005" s="111"/>
      <c r="F1005" s="112"/>
    </row>
    <row r="1006" spans="1:6">
      <c r="A1006" s="109"/>
      <c r="B1006" s="107"/>
      <c r="C1006" s="121"/>
      <c r="D1006" s="110"/>
      <c r="E1006" s="111"/>
      <c r="F1006" s="112"/>
    </row>
    <row r="1007" spans="1:6">
      <c r="A1007" s="109"/>
      <c r="B1007" s="107"/>
      <c r="C1007" s="121"/>
      <c r="D1007" s="110"/>
      <c r="E1007" s="111"/>
      <c r="F1007" s="112"/>
    </row>
    <row r="1008" spans="1:6">
      <c r="A1008" s="109"/>
      <c r="B1008" s="107"/>
      <c r="C1008" s="121"/>
      <c r="D1008" s="110"/>
      <c r="E1008" s="111"/>
      <c r="F1008" s="112"/>
    </row>
    <row r="1009" spans="1:6">
      <c r="A1009" s="109"/>
      <c r="B1009" s="107"/>
      <c r="C1009" s="121"/>
      <c r="D1009" s="110"/>
      <c r="E1009" s="111"/>
      <c r="F1009" s="112"/>
    </row>
    <row r="1010" spans="1:6">
      <c r="A1010" s="109"/>
      <c r="B1010" s="107"/>
      <c r="C1010" s="121"/>
      <c r="D1010" s="110"/>
      <c r="E1010" s="111"/>
      <c r="F1010" s="112"/>
    </row>
    <row r="1011" spans="1:6">
      <c r="A1011" s="109"/>
      <c r="B1011" s="107"/>
      <c r="C1011" s="121"/>
      <c r="D1011" s="110"/>
      <c r="E1011" s="111"/>
      <c r="F1011" s="112"/>
    </row>
    <row r="1012" spans="1:6">
      <c r="A1012" s="109"/>
      <c r="B1012" s="107"/>
      <c r="C1012" s="121"/>
      <c r="D1012" s="110"/>
      <c r="E1012" s="111"/>
      <c r="F1012" s="112"/>
    </row>
    <row r="1013" spans="1:6">
      <c r="A1013" s="109"/>
      <c r="B1013" s="107"/>
      <c r="C1013" s="121"/>
      <c r="D1013" s="110"/>
      <c r="E1013" s="111"/>
      <c r="F1013" s="112"/>
    </row>
    <row r="1014" spans="1:6">
      <c r="A1014" s="109"/>
      <c r="B1014" s="107"/>
      <c r="C1014" s="121"/>
      <c r="D1014" s="110"/>
      <c r="E1014" s="111"/>
      <c r="F1014" s="112"/>
    </row>
    <row r="1015" spans="1:6">
      <c r="A1015" s="109"/>
      <c r="B1015" s="107"/>
      <c r="C1015" s="121"/>
      <c r="D1015" s="110"/>
      <c r="E1015" s="111"/>
      <c r="F1015" s="112"/>
    </row>
    <row r="1016" spans="1:6">
      <c r="A1016" s="109"/>
      <c r="B1016" s="107"/>
      <c r="C1016" s="121"/>
      <c r="D1016" s="110"/>
      <c r="E1016" s="111"/>
      <c r="F1016" s="112"/>
    </row>
    <row r="1017" spans="1:6">
      <c r="A1017" s="109"/>
      <c r="B1017" s="107"/>
      <c r="C1017" s="121"/>
      <c r="D1017" s="110"/>
      <c r="E1017" s="111"/>
      <c r="F1017" s="112"/>
    </row>
    <row r="1018" spans="1:6">
      <c r="A1018" s="109"/>
      <c r="B1018" s="107"/>
      <c r="C1018" s="121"/>
      <c r="D1018" s="110"/>
      <c r="E1018" s="111"/>
      <c r="F1018" s="112"/>
    </row>
    <row r="1019" spans="1:6">
      <c r="A1019" s="109"/>
      <c r="B1019" s="107"/>
      <c r="C1019" s="121"/>
      <c r="D1019" s="110"/>
      <c r="E1019" s="111"/>
      <c r="F1019" s="112"/>
    </row>
    <row r="1020" spans="1:6">
      <c r="A1020" s="109"/>
      <c r="B1020" s="107"/>
      <c r="C1020" s="121"/>
      <c r="D1020" s="110"/>
      <c r="E1020" s="111"/>
      <c r="F1020" s="112"/>
    </row>
    <row r="1021" spans="1:6">
      <c r="A1021" s="109"/>
      <c r="B1021" s="107"/>
      <c r="C1021" s="121"/>
      <c r="D1021" s="110"/>
      <c r="E1021" s="111"/>
      <c r="F1021" s="112"/>
    </row>
    <row r="1022" spans="1:6">
      <c r="A1022" s="109"/>
      <c r="B1022" s="107"/>
      <c r="C1022" s="121"/>
      <c r="D1022" s="110"/>
      <c r="E1022" s="111"/>
      <c r="F1022" s="112"/>
    </row>
    <row r="1023" spans="1:6">
      <c r="A1023" s="109"/>
      <c r="B1023" s="107"/>
      <c r="C1023" s="121"/>
      <c r="D1023" s="110"/>
      <c r="E1023" s="111"/>
      <c r="F1023" s="112"/>
    </row>
    <row r="1024" spans="1:6">
      <c r="A1024" s="109"/>
      <c r="B1024" s="107"/>
      <c r="C1024" s="121"/>
      <c r="D1024" s="110"/>
      <c r="E1024" s="111"/>
      <c r="F1024" s="112"/>
    </row>
    <row r="1025" spans="1:6">
      <c r="A1025" s="109"/>
      <c r="B1025" s="107"/>
      <c r="C1025" s="121"/>
      <c r="D1025" s="110"/>
      <c r="E1025" s="111"/>
      <c r="F1025" s="112"/>
    </row>
    <row r="1026" spans="1:6">
      <c r="A1026" s="109"/>
      <c r="B1026" s="107"/>
      <c r="C1026" s="121"/>
      <c r="D1026" s="110"/>
      <c r="E1026" s="111"/>
      <c r="F1026" s="112"/>
    </row>
    <row r="1027" spans="1:6">
      <c r="A1027" s="109"/>
      <c r="B1027" s="107"/>
      <c r="C1027" s="121"/>
      <c r="D1027" s="110"/>
      <c r="E1027" s="111"/>
      <c r="F1027" s="112"/>
    </row>
    <row r="1028" spans="1:6">
      <c r="A1028" s="109"/>
      <c r="B1028" s="107"/>
      <c r="C1028" s="121"/>
      <c r="D1028" s="110"/>
      <c r="E1028" s="111"/>
      <c r="F1028" s="112"/>
    </row>
    <row r="1029" spans="1:6">
      <c r="A1029" s="109"/>
      <c r="B1029" s="107"/>
      <c r="C1029" s="121"/>
      <c r="D1029" s="110"/>
      <c r="E1029" s="111"/>
      <c r="F1029" s="112"/>
    </row>
    <row r="1030" spans="1:6">
      <c r="A1030" s="109"/>
      <c r="B1030" s="107"/>
      <c r="C1030" s="121"/>
      <c r="D1030" s="110"/>
      <c r="E1030" s="111"/>
      <c r="F1030" s="112"/>
    </row>
    <row r="1031" spans="1:6">
      <c r="A1031" s="109"/>
      <c r="B1031" s="107"/>
      <c r="C1031" s="121"/>
      <c r="D1031" s="110"/>
      <c r="E1031" s="111"/>
      <c r="F1031" s="112"/>
    </row>
    <row r="1032" spans="1:6">
      <c r="A1032" s="109"/>
      <c r="B1032" s="107"/>
      <c r="C1032" s="121"/>
      <c r="D1032" s="110"/>
      <c r="E1032" s="111"/>
      <c r="F1032" s="112"/>
    </row>
    <row r="1033" spans="1:6">
      <c r="A1033" s="109"/>
      <c r="B1033" s="107"/>
      <c r="C1033" s="121"/>
      <c r="D1033" s="110"/>
      <c r="E1033" s="111"/>
      <c r="F1033" s="112"/>
    </row>
    <row r="1034" spans="1:6">
      <c r="A1034" s="109"/>
      <c r="B1034" s="107"/>
      <c r="C1034" s="121"/>
      <c r="D1034" s="110"/>
      <c r="E1034" s="111"/>
      <c r="F1034" s="112"/>
    </row>
    <row r="1035" spans="1:6">
      <c r="A1035" s="109"/>
      <c r="B1035" s="107"/>
      <c r="C1035" s="121"/>
      <c r="D1035" s="110"/>
      <c r="E1035" s="111"/>
      <c r="F1035" s="112"/>
    </row>
    <row r="1036" spans="1:6">
      <c r="A1036" s="109"/>
      <c r="B1036" s="107"/>
      <c r="C1036" s="121"/>
      <c r="D1036" s="110"/>
      <c r="E1036" s="111"/>
      <c r="F1036" s="112"/>
    </row>
    <row r="1037" spans="1:6">
      <c r="A1037" s="109"/>
      <c r="B1037" s="107"/>
      <c r="C1037" s="121"/>
      <c r="D1037" s="110"/>
      <c r="E1037" s="111"/>
      <c r="F1037" s="112"/>
    </row>
    <row r="1038" spans="1:6">
      <c r="A1038" s="109"/>
      <c r="B1038" s="107"/>
      <c r="C1038" s="121"/>
      <c r="D1038" s="110"/>
      <c r="E1038" s="111"/>
      <c r="F1038" s="112"/>
    </row>
    <row r="1039" spans="1:6">
      <c r="A1039" s="109"/>
      <c r="B1039" s="107"/>
      <c r="C1039" s="121"/>
      <c r="D1039" s="110"/>
      <c r="E1039" s="111"/>
      <c r="F1039" s="112"/>
    </row>
    <row r="1040" spans="1:6">
      <c r="A1040" s="109"/>
      <c r="B1040" s="107"/>
      <c r="C1040" s="121"/>
      <c r="D1040" s="110"/>
      <c r="E1040" s="111"/>
      <c r="F1040" s="112"/>
    </row>
    <row r="1041" spans="1:6">
      <c r="A1041" s="109"/>
      <c r="B1041" s="107"/>
      <c r="C1041" s="121"/>
      <c r="D1041" s="110"/>
      <c r="E1041" s="111"/>
      <c r="F1041" s="112"/>
    </row>
    <row r="1042" spans="1:6">
      <c r="A1042" s="109"/>
      <c r="B1042" s="107"/>
      <c r="C1042" s="121"/>
      <c r="D1042" s="110"/>
      <c r="E1042" s="111"/>
      <c r="F1042" s="112"/>
    </row>
    <row r="1043" spans="1:6">
      <c r="A1043" s="109"/>
      <c r="B1043" s="107"/>
      <c r="C1043" s="121"/>
      <c r="D1043" s="110"/>
      <c r="E1043" s="111"/>
      <c r="F1043" s="112"/>
    </row>
    <row r="1044" spans="1:6">
      <c r="A1044" s="109"/>
      <c r="B1044" s="107"/>
      <c r="C1044" s="121"/>
      <c r="D1044" s="110"/>
      <c r="E1044" s="111"/>
      <c r="F1044" s="112"/>
    </row>
    <row r="1045" spans="1:6">
      <c r="A1045" s="109"/>
      <c r="B1045" s="107"/>
      <c r="C1045" s="121"/>
      <c r="D1045" s="110"/>
      <c r="E1045" s="111"/>
      <c r="F1045" s="112"/>
    </row>
    <row r="1046" spans="1:6">
      <c r="A1046" s="109"/>
      <c r="B1046" s="107"/>
      <c r="C1046" s="121"/>
      <c r="D1046" s="110"/>
      <c r="E1046" s="111"/>
      <c r="F1046" s="112"/>
    </row>
    <row r="1047" spans="1:6">
      <c r="A1047" s="109"/>
      <c r="B1047" s="107"/>
      <c r="C1047" s="121"/>
      <c r="D1047" s="110"/>
      <c r="E1047" s="111"/>
      <c r="F1047" s="112"/>
    </row>
    <row r="1048" spans="1:6">
      <c r="A1048" s="109"/>
      <c r="B1048" s="107"/>
      <c r="C1048" s="121"/>
      <c r="D1048" s="110"/>
      <c r="E1048" s="111"/>
      <c r="F1048" s="112"/>
    </row>
    <row r="1049" spans="1:6">
      <c r="A1049" s="109"/>
      <c r="B1049" s="107"/>
      <c r="C1049" s="121"/>
      <c r="D1049" s="110"/>
      <c r="E1049" s="111"/>
      <c r="F1049" s="112"/>
    </row>
    <row r="1050" spans="1:6">
      <c r="A1050" s="109"/>
      <c r="B1050" s="107"/>
      <c r="C1050" s="121"/>
      <c r="D1050" s="110"/>
      <c r="E1050" s="111"/>
      <c r="F1050" s="112"/>
    </row>
    <row r="1051" spans="1:6">
      <c r="A1051" s="109"/>
      <c r="B1051" s="107"/>
      <c r="C1051" s="121"/>
      <c r="D1051" s="110"/>
      <c r="E1051" s="111"/>
      <c r="F1051" s="112"/>
    </row>
    <row r="1052" spans="1:6">
      <c r="A1052" s="109"/>
      <c r="B1052" s="107"/>
      <c r="C1052" s="121"/>
      <c r="D1052" s="110"/>
      <c r="E1052" s="111"/>
      <c r="F1052" s="112"/>
    </row>
    <row r="1053" spans="1:6">
      <c r="A1053" s="109"/>
      <c r="B1053" s="107"/>
      <c r="C1053" s="121"/>
      <c r="D1053" s="110"/>
      <c r="E1053" s="111"/>
      <c r="F1053" s="112"/>
    </row>
    <row r="1054" spans="1:6">
      <c r="A1054" s="109"/>
      <c r="B1054" s="107"/>
      <c r="C1054" s="121"/>
      <c r="D1054" s="110"/>
      <c r="E1054" s="111"/>
      <c r="F1054" s="112"/>
    </row>
    <row r="1055" spans="1:6">
      <c r="A1055" s="109"/>
      <c r="B1055" s="107"/>
      <c r="C1055" s="121"/>
      <c r="D1055" s="110"/>
      <c r="E1055" s="111"/>
      <c r="F1055" s="112"/>
    </row>
    <row r="1056" spans="1:6">
      <c r="A1056" s="109"/>
      <c r="B1056" s="107"/>
      <c r="C1056" s="121"/>
      <c r="D1056" s="110"/>
      <c r="E1056" s="111"/>
      <c r="F1056" s="112"/>
    </row>
    <row r="1057" spans="1:6">
      <c r="A1057" s="109"/>
      <c r="B1057" s="107"/>
      <c r="C1057" s="121"/>
      <c r="D1057" s="110"/>
      <c r="E1057" s="111"/>
      <c r="F1057" s="112"/>
    </row>
    <row r="1058" spans="1:6">
      <c r="A1058" s="109"/>
      <c r="B1058" s="107"/>
      <c r="C1058" s="121"/>
      <c r="D1058" s="110"/>
      <c r="E1058" s="111"/>
      <c r="F1058" s="112"/>
    </row>
    <row r="1059" spans="1:6">
      <c r="A1059" s="109"/>
      <c r="B1059" s="107"/>
      <c r="C1059" s="121"/>
      <c r="D1059" s="110"/>
      <c r="E1059" s="111"/>
      <c r="F1059" s="112"/>
    </row>
    <row r="1060" spans="1:6">
      <c r="A1060" s="109"/>
      <c r="B1060" s="107"/>
      <c r="C1060" s="121"/>
      <c r="D1060" s="110"/>
      <c r="E1060" s="111"/>
      <c r="F1060" s="112"/>
    </row>
    <row r="1061" spans="1:6">
      <c r="A1061" s="109"/>
      <c r="B1061" s="107"/>
      <c r="C1061" s="121"/>
      <c r="D1061" s="110"/>
      <c r="E1061" s="111"/>
      <c r="F1061" s="112"/>
    </row>
    <row r="1062" spans="1:6">
      <c r="A1062" s="109"/>
      <c r="B1062" s="107"/>
      <c r="C1062" s="121"/>
      <c r="D1062" s="110"/>
      <c r="E1062" s="111"/>
      <c r="F1062" s="112"/>
    </row>
    <row r="1063" spans="1:6">
      <c r="A1063" s="109"/>
      <c r="B1063" s="107"/>
      <c r="C1063" s="121"/>
      <c r="D1063" s="110"/>
      <c r="E1063" s="111"/>
      <c r="F1063" s="112"/>
    </row>
    <row r="1064" spans="1:6">
      <c r="A1064" s="109"/>
      <c r="B1064" s="107"/>
      <c r="C1064" s="121"/>
      <c r="D1064" s="110"/>
      <c r="E1064" s="111"/>
      <c r="F1064" s="112"/>
    </row>
    <row r="1065" spans="1:6">
      <c r="A1065" s="109"/>
      <c r="B1065" s="107"/>
      <c r="C1065" s="121"/>
      <c r="D1065" s="110"/>
      <c r="E1065" s="111"/>
      <c r="F1065" s="112"/>
    </row>
    <row r="1066" spans="1:6">
      <c r="A1066" s="109"/>
      <c r="B1066" s="107"/>
      <c r="C1066" s="121"/>
      <c r="D1066" s="110"/>
      <c r="E1066" s="111"/>
      <c r="F1066" s="112"/>
    </row>
    <row r="1067" spans="1:6">
      <c r="A1067" s="109"/>
      <c r="B1067" s="107"/>
      <c r="C1067" s="121"/>
      <c r="D1067" s="110"/>
      <c r="E1067" s="111"/>
      <c r="F1067" s="112"/>
    </row>
    <row r="1068" spans="1:6">
      <c r="A1068" s="109"/>
      <c r="B1068" s="107"/>
      <c r="C1068" s="121"/>
      <c r="D1068" s="110"/>
      <c r="E1068" s="111"/>
      <c r="F1068" s="112"/>
    </row>
    <row r="1069" spans="1:6">
      <c r="A1069" s="109"/>
      <c r="B1069" s="107"/>
      <c r="C1069" s="121"/>
      <c r="D1069" s="110"/>
      <c r="E1069" s="111"/>
      <c r="F1069" s="112"/>
    </row>
    <row r="1070" spans="1:6">
      <c r="A1070" s="109"/>
      <c r="B1070" s="107"/>
      <c r="C1070" s="121"/>
      <c r="D1070" s="110"/>
      <c r="E1070" s="111"/>
      <c r="F1070" s="112"/>
    </row>
    <row r="1071" spans="1:6">
      <c r="A1071" s="109"/>
      <c r="B1071" s="107"/>
      <c r="C1071" s="121"/>
      <c r="D1071" s="110"/>
      <c r="E1071" s="111"/>
      <c r="F1071" s="112"/>
    </row>
    <row r="1072" spans="1:6">
      <c r="A1072" s="109"/>
      <c r="B1072" s="107"/>
      <c r="C1072" s="121"/>
      <c r="D1072" s="110"/>
      <c r="E1072" s="111"/>
      <c r="F1072" s="112"/>
    </row>
    <row r="1073" spans="1:6">
      <c r="A1073" s="109"/>
      <c r="B1073" s="107"/>
      <c r="C1073" s="121"/>
      <c r="D1073" s="110"/>
      <c r="E1073" s="111"/>
      <c r="F1073" s="112"/>
    </row>
    <row r="1074" spans="1:6">
      <c r="A1074" s="109"/>
      <c r="B1074" s="107"/>
      <c r="C1074" s="121"/>
      <c r="D1074" s="110"/>
      <c r="E1074" s="111"/>
      <c r="F1074" s="112"/>
    </row>
    <row r="1075" spans="1:6">
      <c r="A1075" s="109"/>
      <c r="B1075" s="107"/>
      <c r="C1075" s="121"/>
      <c r="D1075" s="110"/>
      <c r="E1075" s="111"/>
      <c r="F1075" s="112"/>
    </row>
    <row r="1076" spans="1:6">
      <c r="A1076" s="109"/>
      <c r="B1076" s="107"/>
      <c r="C1076" s="121"/>
      <c r="D1076" s="110"/>
      <c r="E1076" s="111"/>
      <c r="F1076" s="112"/>
    </row>
    <row r="1077" spans="1:6">
      <c r="A1077" s="109"/>
      <c r="B1077" s="107"/>
      <c r="C1077" s="121"/>
      <c r="D1077" s="110"/>
      <c r="E1077" s="111"/>
      <c r="F1077" s="112"/>
    </row>
    <row r="1078" spans="1:6">
      <c r="A1078" s="109"/>
      <c r="B1078" s="107"/>
      <c r="C1078" s="121"/>
      <c r="D1078" s="110"/>
      <c r="E1078" s="111"/>
      <c r="F1078" s="112"/>
    </row>
    <row r="1079" spans="1:6">
      <c r="A1079" s="109"/>
      <c r="B1079" s="107"/>
      <c r="C1079" s="121"/>
      <c r="D1079" s="110"/>
      <c r="E1079" s="111"/>
      <c r="F1079" s="112"/>
    </row>
    <row r="1080" spans="1:6">
      <c r="A1080" s="109"/>
      <c r="B1080" s="107"/>
      <c r="C1080" s="121"/>
      <c r="D1080" s="110"/>
      <c r="E1080" s="111"/>
      <c r="F1080" s="112"/>
    </row>
    <row r="1081" spans="1:6">
      <c r="A1081" s="109"/>
      <c r="B1081" s="107"/>
      <c r="C1081" s="121"/>
      <c r="D1081" s="110"/>
      <c r="E1081" s="111"/>
      <c r="F1081" s="112"/>
    </row>
    <row r="1082" spans="1:6">
      <c r="A1082" s="109"/>
      <c r="B1082" s="107"/>
      <c r="C1082" s="121"/>
      <c r="D1082" s="110"/>
      <c r="E1082" s="111"/>
      <c r="F1082" s="112"/>
    </row>
    <row r="1083" spans="1:6">
      <c r="A1083" s="109"/>
      <c r="B1083" s="107"/>
      <c r="C1083" s="121"/>
      <c r="D1083" s="110"/>
      <c r="E1083" s="111"/>
      <c r="F1083" s="112"/>
    </row>
    <row r="1084" spans="1:6">
      <c r="A1084" s="109"/>
      <c r="B1084" s="107"/>
      <c r="C1084" s="121"/>
      <c r="D1084" s="110"/>
      <c r="E1084" s="111"/>
      <c r="F1084" s="112"/>
    </row>
    <row r="1085" spans="1:6">
      <c r="A1085" s="109"/>
      <c r="B1085" s="107"/>
      <c r="C1085" s="121"/>
      <c r="D1085" s="110"/>
      <c r="E1085" s="111"/>
      <c r="F1085" s="112"/>
    </row>
    <row r="1086" spans="1:6">
      <c r="A1086" s="109"/>
      <c r="B1086" s="107"/>
      <c r="C1086" s="121"/>
      <c r="D1086" s="110"/>
      <c r="E1086" s="111"/>
      <c r="F1086" s="112"/>
    </row>
    <row r="1087" spans="1:6">
      <c r="A1087" s="109"/>
      <c r="B1087" s="107"/>
      <c r="C1087" s="121"/>
      <c r="D1087" s="110"/>
      <c r="E1087" s="111"/>
      <c r="F1087" s="112"/>
    </row>
    <row r="1088" spans="1:6">
      <c r="A1088" s="109"/>
      <c r="B1088" s="107"/>
      <c r="C1088" s="121"/>
      <c r="D1088" s="110"/>
      <c r="E1088" s="111"/>
      <c r="F1088" s="112"/>
    </row>
    <row r="1089" spans="1:6">
      <c r="A1089" s="109"/>
      <c r="B1089" s="107"/>
      <c r="C1089" s="121"/>
      <c r="D1089" s="110"/>
      <c r="E1089" s="111"/>
      <c r="F1089" s="112"/>
    </row>
    <row r="1090" spans="1:6">
      <c r="A1090" s="109"/>
      <c r="B1090" s="107"/>
      <c r="C1090" s="121"/>
      <c r="D1090" s="110"/>
      <c r="E1090" s="111"/>
      <c r="F1090" s="112"/>
    </row>
    <row r="1091" spans="1:6">
      <c r="A1091" s="109"/>
      <c r="B1091" s="107"/>
      <c r="C1091" s="121"/>
      <c r="D1091" s="110"/>
      <c r="E1091" s="111"/>
      <c r="F1091" s="112"/>
    </row>
    <row r="1092" spans="1:6">
      <c r="A1092" s="109"/>
      <c r="B1092" s="107"/>
      <c r="C1092" s="121"/>
      <c r="D1092" s="110"/>
      <c r="E1092" s="111"/>
      <c r="F1092" s="112"/>
    </row>
    <row r="1093" spans="1:6">
      <c r="A1093" s="109"/>
      <c r="B1093" s="107"/>
      <c r="C1093" s="121"/>
      <c r="D1093" s="110"/>
      <c r="E1093" s="111"/>
      <c r="F1093" s="112"/>
    </row>
    <row r="1094" spans="1:6">
      <c r="A1094" s="109"/>
      <c r="B1094" s="107"/>
      <c r="C1094" s="121"/>
      <c r="D1094" s="110"/>
      <c r="E1094" s="111"/>
      <c r="F1094" s="112"/>
    </row>
    <row r="1095" spans="1:6">
      <c r="A1095" s="109"/>
      <c r="B1095" s="107"/>
      <c r="C1095" s="121"/>
      <c r="D1095" s="110"/>
      <c r="E1095" s="111"/>
      <c r="F1095" s="112"/>
    </row>
    <row r="1096" spans="1:6">
      <c r="A1096" s="109"/>
      <c r="B1096" s="107"/>
      <c r="C1096" s="121"/>
      <c r="D1096" s="110"/>
      <c r="E1096" s="111"/>
      <c r="F1096" s="112"/>
    </row>
    <row r="1097" spans="1:6">
      <c r="A1097" s="109"/>
      <c r="B1097" s="107"/>
      <c r="C1097" s="121"/>
      <c r="D1097" s="110"/>
      <c r="E1097" s="111"/>
      <c r="F1097" s="112"/>
    </row>
    <row r="1098" spans="1:6">
      <c r="A1098" s="109"/>
      <c r="B1098" s="107"/>
      <c r="C1098" s="121"/>
      <c r="D1098" s="110"/>
      <c r="E1098" s="111"/>
      <c r="F1098" s="112"/>
    </row>
    <row r="1099" spans="1:6">
      <c r="A1099" s="109"/>
      <c r="B1099" s="107"/>
      <c r="C1099" s="121"/>
      <c r="D1099" s="110"/>
      <c r="E1099" s="111"/>
      <c r="F1099" s="112"/>
    </row>
    <row r="1100" spans="1:6">
      <c r="A1100" s="109"/>
      <c r="B1100" s="107"/>
      <c r="C1100" s="121"/>
      <c r="D1100" s="110"/>
      <c r="E1100" s="111"/>
      <c r="F1100" s="112"/>
    </row>
    <row r="1101" spans="1:6">
      <c r="A1101" s="109"/>
      <c r="B1101" s="107"/>
      <c r="C1101" s="121"/>
      <c r="D1101" s="110"/>
      <c r="E1101" s="111"/>
      <c r="F1101" s="112"/>
    </row>
    <row r="1102" spans="1:6">
      <c r="A1102" s="109"/>
      <c r="B1102" s="107"/>
      <c r="C1102" s="121"/>
      <c r="D1102" s="110"/>
      <c r="E1102" s="111"/>
      <c r="F1102" s="112"/>
    </row>
    <row r="1103" spans="1:6">
      <c r="A1103" s="109"/>
      <c r="B1103" s="107"/>
      <c r="C1103" s="121"/>
      <c r="D1103" s="110"/>
      <c r="E1103" s="111"/>
      <c r="F1103" s="112"/>
    </row>
    <row r="1104" spans="1:6">
      <c r="A1104" s="109"/>
      <c r="B1104" s="107"/>
      <c r="C1104" s="121"/>
      <c r="D1104" s="110"/>
      <c r="E1104" s="111"/>
      <c r="F1104" s="112"/>
    </row>
    <row r="1105" spans="1:6">
      <c r="A1105" s="109"/>
      <c r="B1105" s="107"/>
      <c r="C1105" s="121"/>
      <c r="D1105" s="110"/>
      <c r="E1105" s="111"/>
      <c r="F1105" s="112"/>
    </row>
    <row r="1106" spans="1:6">
      <c r="A1106" s="109"/>
      <c r="B1106" s="107"/>
      <c r="C1106" s="121"/>
      <c r="D1106" s="110"/>
      <c r="E1106" s="111"/>
      <c r="F1106" s="112"/>
    </row>
    <row r="1107" spans="1:6">
      <c r="A1107" s="109"/>
      <c r="B1107" s="107"/>
      <c r="C1107" s="121"/>
      <c r="D1107" s="110"/>
      <c r="E1107" s="111"/>
      <c r="F1107" s="112"/>
    </row>
    <row r="1108" spans="1:6">
      <c r="A1108" s="109"/>
      <c r="B1108" s="107"/>
      <c r="C1108" s="121"/>
      <c r="D1108" s="110"/>
      <c r="E1108" s="111"/>
      <c r="F1108" s="112"/>
    </row>
    <row r="1109" spans="1:6">
      <c r="A1109" s="109"/>
      <c r="B1109" s="107"/>
      <c r="C1109" s="121"/>
      <c r="D1109" s="110"/>
      <c r="E1109" s="111"/>
      <c r="F1109" s="112"/>
    </row>
    <row r="1110" spans="1:6">
      <c r="A1110" s="109"/>
      <c r="B1110" s="107"/>
      <c r="C1110" s="121"/>
      <c r="D1110" s="110"/>
      <c r="E1110" s="111"/>
      <c r="F1110" s="112"/>
    </row>
    <row r="1111" spans="1:6">
      <c r="A1111" s="109"/>
      <c r="B1111" s="107"/>
      <c r="C1111" s="121"/>
      <c r="D1111" s="110"/>
      <c r="E1111" s="111"/>
      <c r="F1111" s="112"/>
    </row>
    <row r="1112" spans="1:6">
      <c r="A1112" s="109"/>
      <c r="B1112" s="107"/>
      <c r="C1112" s="121"/>
      <c r="D1112" s="110"/>
      <c r="E1112" s="111"/>
      <c r="F1112" s="112"/>
    </row>
    <row r="1113" spans="1:6">
      <c r="A1113" s="109"/>
      <c r="B1113" s="107"/>
      <c r="C1113" s="121"/>
      <c r="D1113" s="110"/>
      <c r="E1113" s="111"/>
      <c r="F1113" s="112"/>
    </row>
    <row r="1114" spans="1:6">
      <c r="A1114" s="109"/>
      <c r="B1114" s="107"/>
      <c r="C1114" s="121"/>
      <c r="D1114" s="110"/>
      <c r="E1114" s="111"/>
      <c r="F1114" s="112"/>
    </row>
    <row r="1115" spans="1:6">
      <c r="A1115" s="109"/>
      <c r="B1115" s="107"/>
      <c r="C1115" s="121"/>
      <c r="D1115" s="110"/>
      <c r="E1115" s="111"/>
      <c r="F1115" s="112"/>
    </row>
    <row r="1116" spans="1:6">
      <c r="A1116" s="109"/>
      <c r="B1116" s="107"/>
      <c r="C1116" s="121"/>
      <c r="D1116" s="110"/>
      <c r="E1116" s="111"/>
      <c r="F1116" s="112"/>
    </row>
    <row r="1117" spans="1:6">
      <c r="A1117" s="109"/>
      <c r="B1117" s="107"/>
      <c r="C1117" s="121"/>
      <c r="D1117" s="110"/>
      <c r="E1117" s="111"/>
      <c r="F1117" s="112"/>
    </row>
    <row r="1118" spans="1:6">
      <c r="A1118" s="109"/>
      <c r="B1118" s="107"/>
      <c r="C1118" s="121"/>
      <c r="D1118" s="110"/>
      <c r="E1118" s="111"/>
      <c r="F1118" s="112"/>
    </row>
    <row r="1119" spans="1:6">
      <c r="A1119" s="109"/>
      <c r="B1119" s="107"/>
      <c r="C1119" s="121"/>
      <c r="D1119" s="110"/>
      <c r="E1119" s="111"/>
      <c r="F1119" s="112"/>
    </row>
    <row r="1120" spans="1:6">
      <c r="A1120" s="109"/>
      <c r="B1120" s="107"/>
      <c r="C1120" s="121"/>
      <c r="D1120" s="110"/>
      <c r="E1120" s="111"/>
      <c r="F1120" s="112"/>
    </row>
    <row r="1121" spans="1:6">
      <c r="A1121" s="109"/>
      <c r="B1121" s="107"/>
      <c r="C1121" s="121"/>
      <c r="D1121" s="110"/>
      <c r="E1121" s="111"/>
      <c r="F1121" s="112"/>
    </row>
    <row r="1122" spans="1:6">
      <c r="A1122" s="109"/>
      <c r="B1122" s="107"/>
      <c r="C1122" s="121"/>
      <c r="D1122" s="110"/>
      <c r="E1122" s="111"/>
      <c r="F1122" s="112"/>
    </row>
    <row r="1123" spans="1:6">
      <c r="A1123" s="109"/>
      <c r="B1123" s="107"/>
      <c r="C1123" s="121"/>
      <c r="D1123" s="110"/>
      <c r="E1123" s="111"/>
      <c r="F1123" s="112"/>
    </row>
    <row r="1124" spans="1:6">
      <c r="A1124" s="109"/>
      <c r="B1124" s="107"/>
      <c r="C1124" s="121"/>
      <c r="D1124" s="110"/>
      <c r="E1124" s="111"/>
      <c r="F1124" s="112"/>
    </row>
    <row r="1125" spans="1:6">
      <c r="A1125" s="109"/>
      <c r="B1125" s="107"/>
      <c r="C1125" s="121"/>
      <c r="D1125" s="110"/>
      <c r="E1125" s="111"/>
      <c r="F1125" s="112"/>
    </row>
    <row r="1126" spans="1:6">
      <c r="A1126" s="109"/>
      <c r="B1126" s="107"/>
      <c r="C1126" s="121"/>
      <c r="D1126" s="110"/>
      <c r="E1126" s="111"/>
      <c r="F1126" s="112"/>
    </row>
    <row r="1127" spans="1:6">
      <c r="A1127" s="109"/>
      <c r="B1127" s="107"/>
      <c r="C1127" s="121"/>
      <c r="D1127" s="110"/>
      <c r="E1127" s="111"/>
      <c r="F1127" s="112"/>
    </row>
    <row r="1128" spans="1:6">
      <c r="A1128" s="109"/>
      <c r="B1128" s="107"/>
      <c r="C1128" s="121"/>
      <c r="D1128" s="110"/>
      <c r="E1128" s="111"/>
      <c r="F1128" s="112"/>
    </row>
    <row r="1129" spans="1:6">
      <c r="A1129" s="109"/>
      <c r="B1129" s="107"/>
      <c r="C1129" s="121"/>
      <c r="D1129" s="110"/>
      <c r="E1129" s="111"/>
      <c r="F1129" s="112"/>
    </row>
    <row r="1130" spans="1:6">
      <c r="A1130" s="109"/>
      <c r="B1130" s="107"/>
      <c r="C1130" s="121"/>
      <c r="D1130" s="110"/>
      <c r="E1130" s="111"/>
      <c r="F1130" s="112"/>
    </row>
    <row r="1131" spans="1:6">
      <c r="A1131" s="109"/>
      <c r="B1131" s="107"/>
      <c r="C1131" s="121"/>
      <c r="D1131" s="110"/>
      <c r="E1131" s="111"/>
      <c r="F1131" s="112"/>
    </row>
    <row r="1132" spans="1:6">
      <c r="A1132" s="109"/>
      <c r="B1132" s="107"/>
      <c r="C1132" s="121"/>
      <c r="D1132" s="110"/>
      <c r="E1132" s="111"/>
      <c r="F1132" s="112"/>
    </row>
    <row r="1133" spans="1:6">
      <c r="A1133" s="109"/>
      <c r="B1133" s="107"/>
      <c r="C1133" s="121"/>
      <c r="D1133" s="110"/>
      <c r="E1133" s="111"/>
      <c r="F1133" s="112"/>
    </row>
    <row r="1134" spans="1:6">
      <c r="A1134" s="109"/>
      <c r="B1134" s="107"/>
      <c r="C1134" s="121"/>
      <c r="D1134" s="110"/>
      <c r="E1134" s="111"/>
      <c r="F1134" s="112"/>
    </row>
    <row r="1135" spans="1:6">
      <c r="A1135" s="109"/>
      <c r="B1135" s="107"/>
      <c r="C1135" s="121"/>
      <c r="D1135" s="110"/>
      <c r="E1135" s="111"/>
      <c r="F1135" s="112"/>
    </row>
    <row r="1136" spans="1:6">
      <c r="A1136" s="109"/>
      <c r="B1136" s="107"/>
      <c r="C1136" s="121"/>
      <c r="D1136" s="110"/>
      <c r="E1136" s="111"/>
      <c r="F1136" s="112"/>
    </row>
    <row r="1137" spans="1:6">
      <c r="A1137" s="109"/>
      <c r="B1137" s="107"/>
      <c r="C1137" s="121"/>
      <c r="D1137" s="110"/>
      <c r="E1137" s="111"/>
      <c r="F1137" s="112"/>
    </row>
    <row r="1138" spans="1:6">
      <c r="A1138" s="109"/>
      <c r="B1138" s="107"/>
      <c r="C1138" s="121"/>
      <c r="D1138" s="110"/>
      <c r="E1138" s="111"/>
      <c r="F1138" s="112"/>
    </row>
    <row r="1139" spans="1:6">
      <c r="A1139" s="109"/>
      <c r="B1139" s="107"/>
      <c r="C1139" s="121"/>
      <c r="D1139" s="110"/>
      <c r="E1139" s="111"/>
      <c r="F1139" s="112"/>
    </row>
    <row r="1140" spans="1:6">
      <c r="A1140" s="109"/>
      <c r="B1140" s="107"/>
      <c r="C1140" s="121"/>
      <c r="D1140" s="110"/>
      <c r="E1140" s="111"/>
      <c r="F1140" s="112"/>
    </row>
    <row r="1141" spans="1:6">
      <c r="A1141" s="109"/>
      <c r="B1141" s="107"/>
      <c r="C1141" s="121"/>
      <c r="D1141" s="110"/>
      <c r="E1141" s="111"/>
      <c r="F1141" s="112"/>
    </row>
    <row r="1142" spans="1:6">
      <c r="A1142" s="109"/>
      <c r="B1142" s="107"/>
      <c r="C1142" s="121"/>
      <c r="D1142" s="110"/>
      <c r="E1142" s="111"/>
      <c r="F1142" s="112"/>
    </row>
    <row r="1143" spans="1:6">
      <c r="A1143" s="109"/>
      <c r="B1143" s="107"/>
      <c r="C1143" s="121"/>
      <c r="D1143" s="110"/>
      <c r="E1143" s="111"/>
      <c r="F1143" s="112"/>
    </row>
    <row r="1144" spans="1:6">
      <c r="A1144" s="109"/>
      <c r="B1144" s="107"/>
      <c r="C1144" s="121"/>
      <c r="D1144" s="110"/>
      <c r="E1144" s="111"/>
      <c r="F1144" s="112"/>
    </row>
    <row r="1145" spans="1:6">
      <c r="A1145" s="109"/>
      <c r="B1145" s="107"/>
      <c r="C1145" s="121"/>
      <c r="D1145" s="110"/>
      <c r="E1145" s="111"/>
      <c r="F1145" s="112"/>
    </row>
    <row r="1146" spans="1:6">
      <c r="A1146" s="109"/>
      <c r="B1146" s="107"/>
      <c r="C1146" s="121"/>
      <c r="D1146" s="110"/>
      <c r="E1146" s="111"/>
      <c r="F1146" s="112"/>
    </row>
    <row r="1147" spans="1:6">
      <c r="A1147" s="109"/>
      <c r="B1147" s="107"/>
      <c r="C1147" s="121"/>
      <c r="D1147" s="110"/>
      <c r="E1147" s="111"/>
      <c r="F1147" s="112"/>
    </row>
    <row r="1148" spans="1:6">
      <c r="A1148" s="109"/>
      <c r="B1148" s="107"/>
      <c r="C1148" s="121"/>
      <c r="D1148" s="110"/>
      <c r="E1148" s="111"/>
      <c r="F1148" s="112"/>
    </row>
    <row r="1149" spans="1:6">
      <c r="A1149" s="109"/>
      <c r="B1149" s="107"/>
      <c r="C1149" s="121"/>
      <c r="D1149" s="110"/>
      <c r="E1149" s="111"/>
      <c r="F1149" s="112"/>
    </row>
    <row r="1150" spans="1:6">
      <c r="A1150" s="109"/>
      <c r="B1150" s="107"/>
      <c r="C1150" s="121"/>
      <c r="D1150" s="110"/>
      <c r="E1150" s="111"/>
      <c r="F1150" s="112"/>
    </row>
    <row r="1151" spans="1:6">
      <c r="A1151" s="109"/>
      <c r="B1151" s="107"/>
      <c r="C1151" s="121"/>
      <c r="D1151" s="110"/>
      <c r="E1151" s="111"/>
      <c r="F1151" s="112"/>
    </row>
    <row r="1152" spans="1:6">
      <c r="A1152" s="109"/>
      <c r="B1152" s="107"/>
      <c r="C1152" s="121"/>
      <c r="D1152" s="110"/>
      <c r="E1152" s="111"/>
      <c r="F1152" s="112"/>
    </row>
    <row r="1153" spans="1:6">
      <c r="A1153" s="109"/>
      <c r="B1153" s="107"/>
      <c r="C1153" s="121"/>
      <c r="D1153" s="110"/>
      <c r="E1153" s="111"/>
      <c r="F1153" s="112"/>
    </row>
    <row r="1154" spans="1:6">
      <c r="A1154" s="109"/>
      <c r="B1154" s="107"/>
      <c r="C1154" s="121"/>
      <c r="D1154" s="110"/>
      <c r="E1154" s="111"/>
      <c r="F1154" s="112"/>
    </row>
    <row r="1155" spans="1:6">
      <c r="A1155" s="109"/>
      <c r="B1155" s="107"/>
      <c r="C1155" s="121"/>
      <c r="D1155" s="110"/>
      <c r="E1155" s="111"/>
      <c r="F1155" s="112"/>
    </row>
    <row r="1156" spans="1:6">
      <c r="A1156" s="109"/>
      <c r="B1156" s="107"/>
      <c r="C1156" s="121"/>
      <c r="D1156" s="110"/>
      <c r="E1156" s="111"/>
      <c r="F1156" s="112"/>
    </row>
    <row r="1157" spans="1:6">
      <c r="A1157" s="109"/>
      <c r="B1157" s="107"/>
      <c r="C1157" s="121"/>
      <c r="D1157" s="110"/>
      <c r="E1157" s="111"/>
      <c r="F1157" s="112"/>
    </row>
    <row r="1158" spans="1:6">
      <c r="A1158" s="109"/>
      <c r="B1158" s="107"/>
      <c r="C1158" s="121"/>
      <c r="D1158" s="110"/>
      <c r="E1158" s="111"/>
      <c r="F1158" s="112"/>
    </row>
    <row r="1159" spans="1:6">
      <c r="A1159" s="109"/>
      <c r="B1159" s="107"/>
      <c r="C1159" s="121"/>
      <c r="D1159" s="110"/>
      <c r="E1159" s="111"/>
      <c r="F1159" s="112"/>
    </row>
    <row r="1160" spans="1:6">
      <c r="A1160" s="109"/>
      <c r="B1160" s="107"/>
      <c r="C1160" s="121"/>
      <c r="D1160" s="110"/>
      <c r="E1160" s="111"/>
      <c r="F1160" s="112"/>
    </row>
    <row r="1161" spans="1:6">
      <c r="A1161" s="109"/>
      <c r="B1161" s="107"/>
      <c r="C1161" s="121"/>
      <c r="D1161" s="110"/>
      <c r="E1161" s="111"/>
      <c r="F1161" s="112"/>
    </row>
    <row r="1162" spans="1:6">
      <c r="A1162" s="109"/>
      <c r="B1162" s="107"/>
      <c r="C1162" s="121"/>
      <c r="D1162" s="110"/>
      <c r="E1162" s="111"/>
      <c r="F1162" s="112"/>
    </row>
    <row r="1163" spans="1:6">
      <c r="A1163" s="109"/>
      <c r="B1163" s="107"/>
      <c r="C1163" s="121"/>
      <c r="D1163" s="110"/>
      <c r="E1163" s="111"/>
      <c r="F1163" s="112"/>
    </row>
    <row r="1164" spans="1:6">
      <c r="A1164" s="109"/>
      <c r="B1164" s="107"/>
      <c r="C1164" s="121"/>
      <c r="D1164" s="110"/>
      <c r="E1164" s="111"/>
      <c r="F1164" s="112"/>
    </row>
    <row r="1165" spans="1:6">
      <c r="A1165" s="109"/>
      <c r="B1165" s="107"/>
      <c r="C1165" s="121"/>
      <c r="D1165" s="110"/>
      <c r="E1165" s="111"/>
      <c r="F1165" s="112"/>
    </row>
    <row r="1166" spans="1:6">
      <c r="A1166" s="109"/>
      <c r="B1166" s="107"/>
      <c r="C1166" s="121"/>
      <c r="D1166" s="110"/>
      <c r="E1166" s="111"/>
      <c r="F1166" s="112"/>
    </row>
    <row r="1167" spans="1:6">
      <c r="A1167" s="109"/>
      <c r="B1167" s="107"/>
      <c r="C1167" s="121"/>
      <c r="D1167" s="110"/>
      <c r="E1167" s="111"/>
      <c r="F1167" s="112"/>
    </row>
    <row r="1168" spans="1:6">
      <c r="A1168" s="109"/>
      <c r="B1168" s="107"/>
      <c r="C1168" s="121"/>
      <c r="D1168" s="110"/>
      <c r="E1168" s="111"/>
      <c r="F1168" s="112"/>
    </row>
    <row r="1169" spans="1:6">
      <c r="A1169" s="109"/>
      <c r="B1169" s="107"/>
      <c r="C1169" s="121"/>
      <c r="D1169" s="110"/>
      <c r="E1169" s="111"/>
      <c r="F1169" s="112"/>
    </row>
    <row r="1170" spans="1:6">
      <c r="A1170" s="109"/>
      <c r="B1170" s="107"/>
      <c r="C1170" s="121"/>
      <c r="D1170" s="110"/>
      <c r="E1170" s="111"/>
      <c r="F1170" s="112"/>
    </row>
    <row r="1171" spans="1:6">
      <c r="A1171" s="109"/>
      <c r="B1171" s="107"/>
      <c r="C1171" s="121"/>
      <c r="D1171" s="110"/>
      <c r="E1171" s="111"/>
      <c r="F1171" s="112"/>
    </row>
    <row r="1172" spans="1:6">
      <c r="A1172" s="109"/>
      <c r="B1172" s="107"/>
      <c r="C1172" s="121"/>
      <c r="D1172" s="110"/>
      <c r="E1172" s="111"/>
      <c r="F1172" s="112"/>
    </row>
    <row r="1173" spans="1:6">
      <c r="A1173" s="109"/>
      <c r="B1173" s="107"/>
      <c r="C1173" s="121"/>
      <c r="D1173" s="110"/>
      <c r="E1173" s="111"/>
      <c r="F1173" s="112"/>
    </row>
    <row r="1174" spans="1:6">
      <c r="A1174" s="109"/>
      <c r="B1174" s="107"/>
      <c r="C1174" s="121"/>
      <c r="D1174" s="110"/>
      <c r="E1174" s="111"/>
      <c r="F1174" s="112"/>
    </row>
    <row r="1175" spans="1:6">
      <c r="A1175" s="109"/>
      <c r="B1175" s="107"/>
      <c r="C1175" s="121"/>
      <c r="D1175" s="110"/>
      <c r="E1175" s="111"/>
      <c r="F1175" s="112"/>
    </row>
    <row r="1176" spans="1:6">
      <c r="A1176" s="109"/>
      <c r="B1176" s="107"/>
      <c r="C1176" s="121"/>
      <c r="D1176" s="110"/>
      <c r="E1176" s="111"/>
      <c r="F1176" s="112"/>
    </row>
    <row r="1177" spans="1:6">
      <c r="A1177" s="109"/>
      <c r="B1177" s="107"/>
      <c r="C1177" s="121"/>
      <c r="D1177" s="110"/>
      <c r="E1177" s="111"/>
      <c r="F1177" s="112"/>
    </row>
    <row r="1178" spans="1:6">
      <c r="A1178" s="109"/>
      <c r="B1178" s="107"/>
      <c r="C1178" s="121"/>
      <c r="D1178" s="110"/>
      <c r="E1178" s="111"/>
      <c r="F1178" s="112"/>
    </row>
    <row r="1179" spans="1:6">
      <c r="A1179" s="109"/>
      <c r="B1179" s="107"/>
      <c r="C1179" s="121"/>
      <c r="D1179" s="110"/>
      <c r="E1179" s="111"/>
      <c r="F1179" s="112"/>
    </row>
    <row r="1180" spans="1:6">
      <c r="A1180" s="109"/>
      <c r="B1180" s="107"/>
      <c r="C1180" s="121"/>
      <c r="D1180" s="110"/>
      <c r="E1180" s="111"/>
      <c r="F1180" s="112"/>
    </row>
    <row r="1181" spans="1:6">
      <c r="A1181" s="109"/>
      <c r="B1181" s="107"/>
      <c r="C1181" s="121"/>
      <c r="D1181" s="110"/>
      <c r="E1181" s="111"/>
      <c r="F1181" s="112"/>
    </row>
    <row r="1182" spans="1:6">
      <c r="A1182" s="109"/>
      <c r="B1182" s="107"/>
      <c r="C1182" s="121"/>
      <c r="D1182" s="110"/>
      <c r="E1182" s="111"/>
      <c r="F1182" s="112"/>
    </row>
    <row r="1183" spans="1:6">
      <c r="A1183" s="109"/>
      <c r="B1183" s="107"/>
      <c r="C1183" s="121"/>
      <c r="D1183" s="110"/>
      <c r="E1183" s="111"/>
      <c r="F1183" s="112"/>
    </row>
    <row r="1184" spans="1:6">
      <c r="A1184" s="109"/>
      <c r="B1184" s="107"/>
      <c r="C1184" s="121"/>
      <c r="D1184" s="110"/>
      <c r="E1184" s="111"/>
      <c r="F1184" s="112"/>
    </row>
    <row r="1185" spans="1:6">
      <c r="A1185" s="109"/>
      <c r="B1185" s="107"/>
      <c r="C1185" s="121"/>
      <c r="D1185" s="110"/>
      <c r="E1185" s="111"/>
      <c r="F1185" s="112"/>
    </row>
    <row r="1186" spans="1:6">
      <c r="A1186" s="109"/>
      <c r="B1186" s="107"/>
      <c r="C1186" s="121"/>
      <c r="D1186" s="110"/>
      <c r="E1186" s="111"/>
      <c r="F1186" s="112"/>
    </row>
    <row r="1187" spans="1:6">
      <c r="A1187" s="109"/>
      <c r="B1187" s="107"/>
      <c r="C1187" s="121"/>
      <c r="D1187" s="110"/>
      <c r="E1187" s="111"/>
      <c r="F1187" s="112"/>
    </row>
    <row r="1188" spans="1:6">
      <c r="A1188" s="109"/>
      <c r="B1188" s="107"/>
      <c r="C1188" s="121"/>
      <c r="D1188" s="110"/>
      <c r="E1188" s="111"/>
      <c r="F1188" s="112"/>
    </row>
    <row r="1189" spans="1:6">
      <c r="A1189" s="109"/>
      <c r="B1189" s="107"/>
      <c r="C1189" s="121"/>
      <c r="D1189" s="110"/>
      <c r="E1189" s="111"/>
      <c r="F1189" s="112"/>
    </row>
    <row r="1190" spans="1:6">
      <c r="A1190" s="109"/>
      <c r="B1190" s="107"/>
      <c r="C1190" s="121"/>
      <c r="D1190" s="110"/>
      <c r="E1190" s="111"/>
      <c r="F1190" s="112"/>
    </row>
    <row r="1191" spans="1:6">
      <c r="A1191" s="109"/>
      <c r="B1191" s="107"/>
      <c r="C1191" s="121"/>
      <c r="D1191" s="110"/>
      <c r="E1191" s="111"/>
      <c r="F1191" s="112"/>
    </row>
    <row r="1192" spans="1:6">
      <c r="A1192" s="109"/>
      <c r="B1192" s="107"/>
      <c r="C1192" s="121"/>
      <c r="D1192" s="110"/>
      <c r="E1192" s="111"/>
      <c r="F1192" s="112"/>
    </row>
    <row r="1193" spans="1:6">
      <c r="A1193" s="109"/>
      <c r="B1193" s="107"/>
      <c r="C1193" s="121"/>
      <c r="D1193" s="110"/>
      <c r="E1193" s="111"/>
      <c r="F1193" s="112"/>
    </row>
    <row r="1194" spans="1:6">
      <c r="A1194" s="109"/>
      <c r="B1194" s="107"/>
      <c r="C1194" s="121"/>
      <c r="D1194" s="110"/>
      <c r="E1194" s="111"/>
      <c r="F1194" s="112"/>
    </row>
    <row r="1195" spans="1:6">
      <c r="A1195" s="109"/>
      <c r="B1195" s="107"/>
      <c r="C1195" s="121"/>
      <c r="D1195" s="110"/>
      <c r="E1195" s="111"/>
      <c r="F1195" s="112"/>
    </row>
    <row r="1196" spans="1:6">
      <c r="A1196" s="109"/>
      <c r="B1196" s="107"/>
      <c r="C1196" s="121"/>
      <c r="D1196" s="110"/>
      <c r="E1196" s="111"/>
      <c r="F1196" s="112"/>
    </row>
    <row r="1197" spans="1:6">
      <c r="A1197" s="109"/>
      <c r="B1197" s="107"/>
      <c r="C1197" s="121"/>
      <c r="D1197" s="110"/>
      <c r="E1197" s="111"/>
      <c r="F1197" s="112"/>
    </row>
    <row r="1198" spans="1:6">
      <c r="A1198" s="109"/>
      <c r="B1198" s="107"/>
      <c r="C1198" s="121"/>
      <c r="D1198" s="110"/>
      <c r="E1198" s="111"/>
      <c r="F1198" s="112"/>
    </row>
    <row r="1199" spans="1:6">
      <c r="A1199" s="109"/>
      <c r="B1199" s="107"/>
      <c r="C1199" s="121"/>
      <c r="D1199" s="110"/>
      <c r="E1199" s="111"/>
      <c r="F1199" s="112"/>
    </row>
    <row r="1200" spans="1:6">
      <c r="A1200" s="109"/>
      <c r="B1200" s="107"/>
      <c r="C1200" s="121"/>
      <c r="D1200" s="110"/>
      <c r="E1200" s="111"/>
      <c r="F1200" s="112"/>
    </row>
    <row r="1201" spans="1:6">
      <c r="A1201" s="109"/>
      <c r="B1201" s="107"/>
      <c r="C1201" s="121"/>
      <c r="D1201" s="110"/>
      <c r="E1201" s="111"/>
      <c r="F1201" s="112"/>
    </row>
    <row r="1202" spans="1:6">
      <c r="A1202" s="109"/>
      <c r="B1202" s="107"/>
      <c r="C1202" s="121"/>
      <c r="D1202" s="110"/>
      <c r="E1202" s="111"/>
      <c r="F1202" s="112"/>
    </row>
    <row r="1203" spans="1:6">
      <c r="A1203" s="109"/>
      <c r="B1203" s="107"/>
      <c r="C1203" s="121"/>
      <c r="D1203" s="110"/>
      <c r="E1203" s="111"/>
      <c r="F1203" s="112"/>
    </row>
    <row r="1204" spans="1:6">
      <c r="A1204" s="109"/>
      <c r="B1204" s="107"/>
      <c r="C1204" s="121"/>
      <c r="D1204" s="110"/>
      <c r="E1204" s="111"/>
      <c r="F1204" s="112"/>
    </row>
    <row r="1205" spans="1:6">
      <c r="A1205" s="109"/>
      <c r="B1205" s="107"/>
      <c r="C1205" s="121"/>
      <c r="D1205" s="110"/>
      <c r="E1205" s="111"/>
      <c r="F1205" s="112"/>
    </row>
    <row r="1206" spans="1:6">
      <c r="A1206" s="109"/>
      <c r="B1206" s="107"/>
      <c r="C1206" s="121"/>
      <c r="D1206" s="110"/>
      <c r="E1206" s="111"/>
      <c r="F1206" s="112"/>
    </row>
    <row r="1207" spans="1:6">
      <c r="A1207" s="109"/>
      <c r="B1207" s="107"/>
      <c r="C1207" s="121"/>
      <c r="D1207" s="110"/>
      <c r="E1207" s="111"/>
      <c r="F1207" s="112"/>
    </row>
    <row r="1208" spans="1:6">
      <c r="A1208" s="109"/>
      <c r="B1208" s="107"/>
      <c r="C1208" s="121"/>
      <c r="D1208" s="110"/>
      <c r="E1208" s="111"/>
      <c r="F1208" s="112"/>
    </row>
    <row r="1209" spans="1:6">
      <c r="A1209" s="109"/>
      <c r="B1209" s="107"/>
      <c r="C1209" s="121"/>
      <c r="D1209" s="110"/>
      <c r="E1209" s="111"/>
      <c r="F1209" s="112"/>
    </row>
    <row r="1210" spans="1:6">
      <c r="A1210" s="109"/>
      <c r="B1210" s="107"/>
      <c r="C1210" s="121"/>
      <c r="D1210" s="110"/>
      <c r="E1210" s="111"/>
      <c r="F1210" s="112"/>
    </row>
    <row r="1211" spans="1:6">
      <c r="A1211" s="109"/>
      <c r="B1211" s="107"/>
      <c r="C1211" s="121"/>
      <c r="D1211" s="110"/>
      <c r="E1211" s="111"/>
      <c r="F1211" s="112"/>
    </row>
    <row r="1212" spans="1:6">
      <c r="A1212" s="109"/>
      <c r="B1212" s="107"/>
      <c r="C1212" s="121"/>
      <c r="D1212" s="110"/>
      <c r="E1212" s="111"/>
      <c r="F1212" s="112"/>
    </row>
    <row r="1213" spans="1:6">
      <c r="A1213" s="109"/>
      <c r="B1213" s="107"/>
      <c r="C1213" s="121"/>
      <c r="D1213" s="110"/>
      <c r="E1213" s="111"/>
      <c r="F1213" s="112"/>
    </row>
    <row r="1214" spans="1:6">
      <c r="A1214" s="109"/>
      <c r="B1214" s="107"/>
      <c r="C1214" s="121"/>
      <c r="D1214" s="110"/>
      <c r="E1214" s="111"/>
      <c r="F1214" s="112"/>
    </row>
    <row r="1215" spans="1:6">
      <c r="A1215" s="109"/>
      <c r="B1215" s="107"/>
      <c r="C1215" s="121"/>
      <c r="D1215" s="110"/>
      <c r="E1215" s="111"/>
      <c r="F1215" s="112"/>
    </row>
    <row r="1216" spans="1:6">
      <c r="A1216" s="109"/>
      <c r="B1216" s="107"/>
      <c r="C1216" s="121"/>
      <c r="D1216" s="110"/>
      <c r="E1216" s="111"/>
      <c r="F1216" s="112"/>
    </row>
    <row r="1217" spans="1:6">
      <c r="A1217" s="109"/>
      <c r="B1217" s="107"/>
      <c r="C1217" s="121"/>
      <c r="D1217" s="110"/>
      <c r="E1217" s="111"/>
      <c r="F1217" s="112"/>
    </row>
    <row r="1218" spans="1:6">
      <c r="A1218" s="109"/>
      <c r="B1218" s="107"/>
      <c r="C1218" s="121"/>
      <c r="D1218" s="110"/>
      <c r="E1218" s="111"/>
      <c r="F1218" s="112"/>
    </row>
    <row r="1219" spans="1:6">
      <c r="A1219" s="109"/>
      <c r="B1219" s="107"/>
      <c r="C1219" s="121"/>
      <c r="D1219" s="110"/>
      <c r="E1219" s="111"/>
      <c r="F1219" s="112"/>
    </row>
    <row r="1220" spans="1:6">
      <c r="A1220" s="109"/>
      <c r="B1220" s="107"/>
      <c r="C1220" s="121"/>
      <c r="D1220" s="110"/>
      <c r="E1220" s="111"/>
      <c r="F1220" s="112"/>
    </row>
    <row r="1221" spans="1:6">
      <c r="A1221" s="109"/>
      <c r="B1221" s="107"/>
      <c r="C1221" s="121"/>
      <c r="D1221" s="110"/>
      <c r="E1221" s="111"/>
      <c r="F1221" s="112"/>
    </row>
    <row r="1222" spans="1:6">
      <c r="A1222" s="109"/>
      <c r="B1222" s="107"/>
      <c r="C1222" s="121"/>
      <c r="D1222" s="110"/>
      <c r="E1222" s="111"/>
      <c r="F1222" s="112"/>
    </row>
    <row r="1223" spans="1:6">
      <c r="A1223" s="109"/>
      <c r="B1223" s="107"/>
      <c r="C1223" s="121"/>
      <c r="D1223" s="110"/>
      <c r="E1223" s="111"/>
      <c r="F1223" s="112"/>
    </row>
    <row r="1224" spans="1:6">
      <c r="A1224" s="109"/>
      <c r="B1224" s="107"/>
      <c r="C1224" s="121"/>
      <c r="D1224" s="110"/>
      <c r="E1224" s="111"/>
      <c r="F1224" s="112"/>
    </row>
    <row r="1225" spans="1:6">
      <c r="A1225" s="109"/>
      <c r="B1225" s="107"/>
      <c r="C1225" s="121"/>
      <c r="D1225" s="110"/>
      <c r="E1225" s="111"/>
      <c r="F1225" s="112"/>
    </row>
    <row r="1226" spans="1:6">
      <c r="A1226" s="109"/>
      <c r="B1226" s="107"/>
      <c r="C1226" s="121"/>
      <c r="D1226" s="110"/>
      <c r="E1226" s="111"/>
      <c r="F1226" s="112"/>
    </row>
    <row r="1227" spans="1:6">
      <c r="A1227" s="109"/>
      <c r="B1227" s="107"/>
      <c r="C1227" s="121"/>
      <c r="D1227" s="110"/>
      <c r="E1227" s="111"/>
      <c r="F1227" s="112"/>
    </row>
    <row r="1228" spans="1:6">
      <c r="A1228" s="109"/>
      <c r="B1228" s="107"/>
      <c r="C1228" s="121"/>
      <c r="D1228" s="110"/>
      <c r="E1228" s="111"/>
      <c r="F1228" s="112"/>
    </row>
    <row r="1229" spans="1:6">
      <c r="A1229" s="109"/>
      <c r="B1229" s="107"/>
      <c r="C1229" s="121"/>
      <c r="D1229" s="110"/>
      <c r="E1229" s="111"/>
      <c r="F1229" s="112"/>
    </row>
    <row r="1230" spans="1:6">
      <c r="A1230" s="109"/>
      <c r="B1230" s="107"/>
      <c r="C1230" s="121"/>
      <c r="D1230" s="110"/>
      <c r="E1230" s="111"/>
      <c r="F1230" s="112"/>
    </row>
    <row r="1231" spans="1:6">
      <c r="A1231" s="109"/>
      <c r="B1231" s="107"/>
      <c r="C1231" s="121"/>
      <c r="D1231" s="110"/>
      <c r="E1231" s="111"/>
      <c r="F1231" s="112"/>
    </row>
    <row r="1232" spans="1:6">
      <c r="A1232" s="109"/>
      <c r="B1232" s="107"/>
      <c r="C1232" s="121"/>
      <c r="D1232" s="110"/>
      <c r="E1232" s="111"/>
      <c r="F1232" s="112"/>
    </row>
    <row r="1233" spans="1:6">
      <c r="A1233" s="109"/>
      <c r="B1233" s="107"/>
      <c r="C1233" s="121"/>
      <c r="D1233" s="110"/>
      <c r="E1233" s="111"/>
      <c r="F1233" s="112"/>
    </row>
    <row r="1234" spans="1:6">
      <c r="A1234" s="109"/>
      <c r="B1234" s="107"/>
      <c r="C1234" s="121"/>
      <c r="D1234" s="110"/>
      <c r="E1234" s="111"/>
      <c r="F1234" s="112"/>
    </row>
    <row r="1235" spans="1:6">
      <c r="A1235" s="109"/>
      <c r="B1235" s="107"/>
      <c r="C1235" s="121"/>
      <c r="D1235" s="110"/>
      <c r="E1235" s="111"/>
      <c r="F1235" s="112"/>
    </row>
    <row r="1236" spans="1:6">
      <c r="A1236" s="109"/>
      <c r="B1236" s="107"/>
      <c r="C1236" s="121"/>
      <c r="D1236" s="110"/>
      <c r="E1236" s="111"/>
      <c r="F1236" s="112"/>
    </row>
    <row r="1237" spans="1:6">
      <c r="A1237" s="109"/>
      <c r="B1237" s="107"/>
      <c r="C1237" s="121"/>
      <c r="D1237" s="110"/>
      <c r="E1237" s="111"/>
      <c r="F1237" s="112"/>
    </row>
    <row r="1238" spans="1:6">
      <c r="A1238" s="109"/>
      <c r="B1238" s="107"/>
      <c r="C1238" s="121"/>
      <c r="D1238" s="110"/>
      <c r="E1238" s="111"/>
      <c r="F1238" s="112"/>
    </row>
    <row r="1239" spans="1:6">
      <c r="A1239" s="109"/>
      <c r="B1239" s="107"/>
      <c r="C1239" s="121"/>
      <c r="D1239" s="110"/>
      <c r="E1239" s="111"/>
      <c r="F1239" s="112"/>
    </row>
    <row r="1240" spans="1:6">
      <c r="A1240" s="109"/>
      <c r="B1240" s="107"/>
      <c r="C1240" s="121"/>
      <c r="D1240" s="110"/>
      <c r="E1240" s="111"/>
      <c r="F1240" s="112"/>
    </row>
    <row r="1241" spans="1:6">
      <c r="A1241" s="109"/>
      <c r="B1241" s="107"/>
      <c r="C1241" s="121"/>
      <c r="D1241" s="110"/>
      <c r="E1241" s="111"/>
      <c r="F1241" s="112"/>
    </row>
    <row r="1242" spans="1:6">
      <c r="A1242" s="109"/>
      <c r="B1242" s="107"/>
      <c r="C1242" s="121"/>
      <c r="D1242" s="110"/>
      <c r="E1242" s="111"/>
      <c r="F1242" s="112"/>
    </row>
    <row r="1243" spans="1:6">
      <c r="A1243" s="109"/>
      <c r="B1243" s="107"/>
      <c r="C1243" s="121"/>
      <c r="D1243" s="110"/>
      <c r="E1243" s="111"/>
      <c r="F1243" s="112"/>
    </row>
    <row r="1244" spans="1:6">
      <c r="A1244" s="109"/>
      <c r="B1244" s="107"/>
      <c r="C1244" s="121"/>
      <c r="D1244" s="110"/>
      <c r="E1244" s="111"/>
      <c r="F1244" s="112"/>
    </row>
    <row r="1245" spans="1:6">
      <c r="A1245" s="109"/>
      <c r="B1245" s="107"/>
      <c r="C1245" s="121"/>
      <c r="D1245" s="110"/>
      <c r="E1245" s="111"/>
      <c r="F1245" s="112"/>
    </row>
    <row r="1246" spans="1:6">
      <c r="A1246" s="109"/>
      <c r="B1246" s="107"/>
      <c r="C1246" s="121"/>
      <c r="D1246" s="110"/>
      <c r="E1246" s="111"/>
      <c r="F1246" s="112"/>
    </row>
    <row r="1247" spans="1:6">
      <c r="A1247" s="109"/>
      <c r="B1247" s="107"/>
      <c r="C1247" s="121"/>
      <c r="D1247" s="110"/>
      <c r="E1247" s="111"/>
      <c r="F1247" s="112"/>
    </row>
    <row r="1248" spans="1:6">
      <c r="A1248" s="109"/>
      <c r="B1248" s="107"/>
      <c r="C1248" s="121"/>
      <c r="D1248" s="110"/>
      <c r="E1248" s="111"/>
      <c r="F1248" s="112"/>
    </row>
    <row r="1249" spans="1:6">
      <c r="A1249" s="109"/>
      <c r="B1249" s="107"/>
      <c r="C1249" s="121"/>
      <c r="D1249" s="110"/>
      <c r="E1249" s="111"/>
      <c r="F1249" s="112"/>
    </row>
    <row r="1250" spans="1:6">
      <c r="A1250" s="109"/>
      <c r="B1250" s="107"/>
      <c r="C1250" s="121"/>
      <c r="D1250" s="110"/>
      <c r="E1250" s="111"/>
      <c r="F1250" s="112"/>
    </row>
    <row r="1251" spans="1:6">
      <c r="A1251" s="109"/>
      <c r="B1251" s="107"/>
      <c r="C1251" s="121"/>
      <c r="D1251" s="110"/>
      <c r="E1251" s="111"/>
      <c r="F1251" s="112"/>
    </row>
    <row r="1252" spans="1:6">
      <c r="A1252" s="109"/>
      <c r="B1252" s="107"/>
      <c r="C1252" s="121"/>
      <c r="D1252" s="110"/>
      <c r="E1252" s="111"/>
      <c r="F1252" s="112"/>
    </row>
    <row r="1253" spans="1:6">
      <c r="A1253" s="109"/>
      <c r="B1253" s="107"/>
      <c r="C1253" s="121"/>
      <c r="D1253" s="110"/>
      <c r="E1253" s="111"/>
      <c r="F1253" s="112"/>
    </row>
    <row r="1254" spans="1:6">
      <c r="A1254" s="109"/>
      <c r="B1254" s="107"/>
      <c r="C1254" s="121"/>
      <c r="D1254" s="110"/>
      <c r="E1254" s="111"/>
      <c r="F1254" s="112"/>
    </row>
    <row r="1255" spans="1:6">
      <c r="A1255" s="109"/>
      <c r="B1255" s="107"/>
      <c r="C1255" s="121"/>
      <c r="D1255" s="110"/>
      <c r="E1255" s="111"/>
      <c r="F1255" s="112"/>
    </row>
    <row r="1256" spans="1:6">
      <c r="A1256" s="109"/>
      <c r="B1256" s="107"/>
      <c r="C1256" s="121"/>
      <c r="D1256" s="110"/>
      <c r="E1256" s="111"/>
      <c r="F1256" s="112"/>
    </row>
    <row r="1257" spans="1:6">
      <c r="A1257" s="109"/>
      <c r="B1257" s="107"/>
      <c r="C1257" s="121"/>
      <c r="D1257" s="110"/>
      <c r="E1257" s="111"/>
      <c r="F1257" s="112"/>
    </row>
    <row r="1258" spans="1:6">
      <c r="A1258" s="109"/>
      <c r="B1258" s="107"/>
      <c r="C1258" s="121"/>
      <c r="D1258" s="110"/>
      <c r="E1258" s="111"/>
      <c r="F1258" s="112"/>
    </row>
    <row r="1259" spans="1:6">
      <c r="A1259" s="109"/>
      <c r="B1259" s="107"/>
      <c r="C1259" s="121"/>
      <c r="D1259" s="110"/>
      <c r="E1259" s="111"/>
      <c r="F1259" s="112"/>
    </row>
    <row r="1260" spans="1:6">
      <c r="A1260" s="109"/>
      <c r="B1260" s="107"/>
      <c r="C1260" s="121"/>
      <c r="D1260" s="110"/>
      <c r="E1260" s="111"/>
      <c r="F1260" s="112"/>
    </row>
    <row r="1261" spans="1:6">
      <c r="A1261" s="109"/>
      <c r="B1261" s="107"/>
      <c r="C1261" s="121"/>
      <c r="D1261" s="110"/>
      <c r="E1261" s="111"/>
      <c r="F1261" s="112"/>
    </row>
    <row r="1262" spans="1:6">
      <c r="A1262" s="109"/>
      <c r="B1262" s="107"/>
      <c r="C1262" s="121"/>
      <c r="D1262" s="110"/>
      <c r="E1262" s="111"/>
      <c r="F1262" s="112"/>
    </row>
    <row r="1263" spans="1:6">
      <c r="A1263" s="109"/>
      <c r="B1263" s="107"/>
      <c r="C1263" s="121"/>
      <c r="D1263" s="110"/>
      <c r="E1263" s="111"/>
      <c r="F1263" s="112"/>
    </row>
    <row r="1264" spans="1:6">
      <c r="A1264" s="109"/>
      <c r="B1264" s="107"/>
      <c r="C1264" s="121"/>
      <c r="D1264" s="110"/>
      <c r="E1264" s="111"/>
      <c r="F1264" s="112"/>
    </row>
    <row r="1265" spans="1:6">
      <c r="A1265" s="109"/>
      <c r="B1265" s="107"/>
      <c r="C1265" s="121"/>
      <c r="D1265" s="110"/>
      <c r="E1265" s="111"/>
      <c r="F1265" s="112"/>
    </row>
    <row r="1266" spans="1:6">
      <c r="A1266" s="109"/>
      <c r="B1266" s="107"/>
      <c r="C1266" s="121"/>
      <c r="D1266" s="110"/>
      <c r="E1266" s="111"/>
      <c r="F1266" s="112"/>
    </row>
    <row r="1267" spans="1:6">
      <c r="A1267" s="109"/>
      <c r="B1267" s="107"/>
      <c r="C1267" s="121"/>
      <c r="D1267" s="110"/>
      <c r="E1267" s="111"/>
      <c r="F1267" s="112"/>
    </row>
    <row r="1268" spans="1:6">
      <c r="A1268" s="109"/>
      <c r="B1268" s="107"/>
      <c r="C1268" s="121"/>
      <c r="D1268" s="110"/>
      <c r="E1268" s="111"/>
      <c r="F1268" s="112"/>
    </row>
    <row r="1269" spans="1:6">
      <c r="A1269" s="109"/>
      <c r="B1269" s="107"/>
      <c r="C1269" s="121"/>
      <c r="D1269" s="110"/>
      <c r="E1269" s="111"/>
      <c r="F1269" s="112"/>
    </row>
    <row r="1270" spans="1:6">
      <c r="A1270" s="109"/>
      <c r="B1270" s="107"/>
      <c r="C1270" s="121"/>
      <c r="D1270" s="110"/>
      <c r="E1270" s="111"/>
      <c r="F1270" s="112"/>
    </row>
    <row r="1271" spans="1:6">
      <c r="A1271" s="109"/>
      <c r="B1271" s="107"/>
      <c r="C1271" s="121"/>
      <c r="D1271" s="110"/>
      <c r="E1271" s="111"/>
      <c r="F1271" s="112"/>
    </row>
    <row r="1272" spans="1:6">
      <c r="A1272" s="109"/>
      <c r="B1272" s="107"/>
      <c r="C1272" s="121"/>
      <c r="D1272" s="110"/>
      <c r="E1272" s="111"/>
      <c r="F1272" s="112"/>
    </row>
    <row r="1273" spans="1:6">
      <c r="A1273" s="109"/>
      <c r="B1273" s="107"/>
      <c r="C1273" s="121"/>
      <c r="D1273" s="110"/>
      <c r="E1273" s="111"/>
      <c r="F1273" s="112"/>
    </row>
    <row r="1274" spans="1:6">
      <c r="A1274" s="109"/>
      <c r="B1274" s="107"/>
      <c r="C1274" s="121"/>
      <c r="D1274" s="110"/>
      <c r="E1274" s="111"/>
      <c r="F1274" s="112"/>
    </row>
    <row r="1275" spans="1:6">
      <c r="A1275" s="109"/>
      <c r="B1275" s="107"/>
      <c r="C1275" s="121"/>
      <c r="D1275" s="110"/>
      <c r="E1275" s="111"/>
      <c r="F1275" s="112"/>
    </row>
    <row r="1276" spans="1:6">
      <c r="A1276" s="109"/>
      <c r="B1276" s="107"/>
      <c r="C1276" s="121"/>
      <c r="D1276" s="110"/>
      <c r="E1276" s="111"/>
      <c r="F1276" s="112"/>
    </row>
    <row r="1277" spans="1:6">
      <c r="A1277" s="109"/>
      <c r="B1277" s="107"/>
      <c r="C1277" s="121"/>
      <c r="D1277" s="110"/>
      <c r="E1277" s="111"/>
      <c r="F1277" s="112"/>
    </row>
    <row r="1278" spans="1:6">
      <c r="A1278" s="109"/>
      <c r="B1278" s="107"/>
      <c r="C1278" s="121"/>
      <c r="D1278" s="110"/>
      <c r="E1278" s="111"/>
      <c r="F1278" s="112"/>
    </row>
    <row r="1279" spans="1:6">
      <c r="A1279" s="109"/>
      <c r="B1279" s="107"/>
      <c r="C1279" s="121"/>
      <c r="D1279" s="110"/>
      <c r="E1279" s="111"/>
      <c r="F1279" s="112"/>
    </row>
    <row r="1280" spans="1:6">
      <c r="A1280" s="109"/>
      <c r="B1280" s="107"/>
      <c r="C1280" s="121"/>
      <c r="D1280" s="110"/>
      <c r="E1280" s="111"/>
      <c r="F1280" s="112"/>
    </row>
    <row r="1281" spans="1:6">
      <c r="A1281" s="109"/>
      <c r="B1281" s="107"/>
      <c r="C1281" s="121"/>
      <c r="D1281" s="110"/>
      <c r="E1281" s="111"/>
      <c r="F1281" s="112"/>
    </row>
    <row r="1282" spans="1:6">
      <c r="A1282" s="109"/>
      <c r="B1282" s="107"/>
      <c r="C1282" s="121"/>
      <c r="D1282" s="110"/>
      <c r="E1282" s="111"/>
      <c r="F1282" s="112"/>
    </row>
    <row r="1283" spans="1:6">
      <c r="A1283" s="109"/>
      <c r="B1283" s="107"/>
      <c r="C1283" s="121"/>
      <c r="D1283" s="110"/>
      <c r="E1283" s="111"/>
      <c r="F1283" s="112"/>
    </row>
    <row r="1284" spans="1:6">
      <c r="A1284" s="109"/>
      <c r="B1284" s="107"/>
      <c r="C1284" s="121"/>
      <c r="D1284" s="110"/>
      <c r="E1284" s="111"/>
      <c r="F1284" s="112"/>
    </row>
    <row r="1285" spans="1:6">
      <c r="A1285" s="109"/>
      <c r="B1285" s="107"/>
      <c r="C1285" s="121"/>
      <c r="D1285" s="110"/>
      <c r="E1285" s="111"/>
      <c r="F1285" s="112"/>
    </row>
    <row r="1286" spans="1:6">
      <c r="A1286" s="109"/>
      <c r="B1286" s="107"/>
      <c r="C1286" s="121"/>
      <c r="D1286" s="110"/>
      <c r="E1286" s="111"/>
      <c r="F1286" s="112"/>
    </row>
    <row r="1287" spans="1:6">
      <c r="A1287" s="109"/>
      <c r="B1287" s="107"/>
      <c r="C1287" s="121"/>
      <c r="D1287" s="110"/>
      <c r="E1287" s="111"/>
      <c r="F1287" s="112"/>
    </row>
    <row r="1288" spans="1:6">
      <c r="A1288" s="109"/>
      <c r="B1288" s="107"/>
      <c r="C1288" s="121"/>
      <c r="D1288" s="110"/>
      <c r="E1288" s="111"/>
      <c r="F1288" s="112"/>
    </row>
    <row r="1289" spans="1:6">
      <c r="A1289" s="109"/>
      <c r="B1289" s="107"/>
      <c r="C1289" s="121"/>
      <c r="D1289" s="110"/>
      <c r="E1289" s="111"/>
      <c r="F1289" s="112"/>
    </row>
    <row r="1290" spans="1:6">
      <c r="A1290" s="109"/>
      <c r="B1290" s="107"/>
      <c r="C1290" s="121"/>
      <c r="D1290" s="110"/>
      <c r="E1290" s="111"/>
      <c r="F1290" s="112"/>
    </row>
    <row r="1291" spans="1:6">
      <c r="A1291" s="109"/>
      <c r="B1291" s="107"/>
      <c r="C1291" s="121"/>
      <c r="D1291" s="110"/>
      <c r="E1291" s="111"/>
      <c r="F1291" s="112"/>
    </row>
    <row r="1292" spans="1:6">
      <c r="A1292" s="109"/>
      <c r="B1292" s="107"/>
      <c r="C1292" s="121"/>
      <c r="D1292" s="110"/>
      <c r="E1292" s="111"/>
      <c r="F1292" s="112"/>
    </row>
    <row r="1293" spans="1:6">
      <c r="A1293" s="109"/>
      <c r="B1293" s="107"/>
      <c r="C1293" s="121"/>
      <c r="D1293" s="110"/>
      <c r="E1293" s="111"/>
      <c r="F1293" s="112"/>
    </row>
    <row r="1294" spans="1:6">
      <c r="A1294" s="109"/>
      <c r="B1294" s="107"/>
      <c r="C1294" s="121"/>
      <c r="D1294" s="110"/>
      <c r="E1294" s="111"/>
      <c r="F1294" s="112"/>
    </row>
    <row r="1295" spans="1:6">
      <c r="A1295" s="109"/>
      <c r="B1295" s="107"/>
      <c r="C1295" s="121"/>
      <c r="D1295" s="110"/>
      <c r="E1295" s="111"/>
      <c r="F1295" s="112"/>
    </row>
    <row r="1296" spans="1:6">
      <c r="A1296" s="109"/>
      <c r="B1296" s="107"/>
      <c r="C1296" s="121"/>
      <c r="D1296" s="110"/>
      <c r="E1296" s="111"/>
      <c r="F1296" s="112"/>
    </row>
    <row r="1297" spans="1:6">
      <c r="A1297" s="109"/>
      <c r="B1297" s="107"/>
      <c r="C1297" s="121"/>
      <c r="D1297" s="110"/>
      <c r="E1297" s="111"/>
      <c r="F1297" s="112"/>
    </row>
    <row r="1298" spans="1:6">
      <c r="A1298" s="109"/>
      <c r="B1298" s="107"/>
      <c r="C1298" s="121"/>
      <c r="D1298" s="110"/>
      <c r="E1298" s="111"/>
      <c r="F1298" s="112"/>
    </row>
    <row r="1299" spans="1:6">
      <c r="A1299" s="109"/>
      <c r="B1299" s="107"/>
      <c r="C1299" s="121"/>
      <c r="D1299" s="110"/>
      <c r="E1299" s="111"/>
      <c r="F1299" s="112"/>
    </row>
    <row r="1300" spans="1:6">
      <c r="A1300" s="109"/>
      <c r="B1300" s="107"/>
      <c r="C1300" s="121"/>
      <c r="D1300" s="110"/>
      <c r="E1300" s="111"/>
      <c r="F1300" s="112"/>
    </row>
    <row r="1301" spans="1:6">
      <c r="A1301" s="109"/>
      <c r="B1301" s="107"/>
      <c r="C1301" s="121"/>
      <c r="D1301" s="110"/>
      <c r="E1301" s="111"/>
      <c r="F1301" s="112"/>
    </row>
    <row r="1302" spans="1:6">
      <c r="A1302" s="109"/>
      <c r="B1302" s="107"/>
      <c r="C1302" s="121"/>
      <c r="D1302" s="110"/>
      <c r="E1302" s="111"/>
      <c r="F1302" s="112"/>
    </row>
    <row r="1303" spans="1:6">
      <c r="A1303" s="109"/>
      <c r="B1303" s="107"/>
      <c r="C1303" s="121"/>
      <c r="D1303" s="110"/>
      <c r="E1303" s="111"/>
      <c r="F1303" s="112"/>
    </row>
    <row r="1304" spans="1:6">
      <c r="A1304" s="109"/>
      <c r="B1304" s="107"/>
      <c r="C1304" s="121"/>
      <c r="D1304" s="110"/>
      <c r="E1304" s="111"/>
      <c r="F1304" s="112"/>
    </row>
    <row r="1305" spans="1:6">
      <c r="A1305" s="109"/>
      <c r="B1305" s="107"/>
      <c r="C1305" s="121"/>
      <c r="D1305" s="110"/>
      <c r="E1305" s="111"/>
      <c r="F1305" s="112"/>
    </row>
    <row r="1306" spans="1:6">
      <c r="A1306" s="109"/>
      <c r="B1306" s="107"/>
      <c r="C1306" s="121"/>
      <c r="D1306" s="110"/>
      <c r="E1306" s="111"/>
      <c r="F1306" s="112"/>
    </row>
    <row r="1307" spans="1:6">
      <c r="A1307" s="109"/>
      <c r="B1307" s="107"/>
      <c r="C1307" s="121"/>
      <c r="D1307" s="110"/>
      <c r="E1307" s="111"/>
      <c r="F1307" s="112"/>
    </row>
    <row r="1308" spans="1:6">
      <c r="A1308" s="109"/>
      <c r="B1308" s="107"/>
      <c r="C1308" s="121"/>
      <c r="D1308" s="110"/>
      <c r="E1308" s="111"/>
      <c r="F1308" s="112"/>
    </row>
    <row r="1309" spans="1:6">
      <c r="A1309" s="109"/>
      <c r="B1309" s="107"/>
      <c r="C1309" s="121"/>
      <c r="D1309" s="110"/>
      <c r="E1309" s="111"/>
      <c r="F1309" s="112"/>
    </row>
    <row r="1310" spans="1:6">
      <c r="A1310" s="109"/>
      <c r="B1310" s="107"/>
      <c r="C1310" s="121"/>
      <c r="D1310" s="110"/>
      <c r="E1310" s="111"/>
      <c r="F1310" s="112"/>
    </row>
    <row r="1311" spans="1:6">
      <c r="A1311" s="109"/>
      <c r="B1311" s="107"/>
      <c r="C1311" s="121"/>
      <c r="D1311" s="110"/>
      <c r="E1311" s="111"/>
      <c r="F1311" s="112"/>
    </row>
    <row r="1312" spans="1:6">
      <c r="A1312" s="109"/>
      <c r="B1312" s="107"/>
      <c r="C1312" s="121"/>
      <c r="D1312" s="110"/>
      <c r="E1312" s="111"/>
      <c r="F1312" s="112"/>
    </row>
    <row r="1313" spans="1:6">
      <c r="A1313" s="109"/>
      <c r="B1313" s="107"/>
      <c r="C1313" s="121"/>
      <c r="D1313" s="110"/>
      <c r="E1313" s="111"/>
      <c r="F1313" s="112"/>
    </row>
    <row r="1314" spans="1:6">
      <c r="A1314" s="109"/>
      <c r="B1314" s="107"/>
      <c r="C1314" s="121"/>
      <c r="D1314" s="110"/>
      <c r="E1314" s="111"/>
      <c r="F1314" s="112"/>
    </row>
    <row r="1315" spans="1:6">
      <c r="A1315" s="109"/>
      <c r="B1315" s="107"/>
      <c r="C1315" s="121"/>
      <c r="D1315" s="110"/>
      <c r="E1315" s="111"/>
      <c r="F1315" s="112"/>
    </row>
    <row r="1316" spans="1:6">
      <c r="A1316" s="109"/>
      <c r="B1316" s="107"/>
      <c r="C1316" s="121"/>
      <c r="D1316" s="110"/>
      <c r="E1316" s="111"/>
      <c r="F1316" s="112"/>
    </row>
    <row r="1317" spans="1:6">
      <c r="A1317" s="109"/>
      <c r="B1317" s="107"/>
      <c r="C1317" s="121"/>
      <c r="D1317" s="110"/>
      <c r="E1317" s="111"/>
      <c r="F1317" s="112"/>
    </row>
    <row r="1318" spans="1:6">
      <c r="A1318" s="109"/>
      <c r="B1318" s="107"/>
      <c r="C1318" s="121"/>
      <c r="D1318" s="110"/>
      <c r="E1318" s="111"/>
      <c r="F1318" s="112"/>
    </row>
    <row r="1319" spans="1:6">
      <c r="A1319" s="109"/>
      <c r="B1319" s="107"/>
      <c r="C1319" s="121"/>
      <c r="D1319" s="110"/>
      <c r="E1319" s="111"/>
      <c r="F1319" s="112"/>
    </row>
    <row r="1320" spans="1:6">
      <c r="A1320" s="109"/>
      <c r="B1320" s="107"/>
      <c r="C1320" s="121"/>
      <c r="D1320" s="110"/>
      <c r="E1320" s="111"/>
      <c r="F1320" s="112"/>
    </row>
    <row r="1321" spans="1:6">
      <c r="A1321" s="109"/>
      <c r="B1321" s="107"/>
      <c r="C1321" s="121"/>
      <c r="D1321" s="110"/>
      <c r="E1321" s="111"/>
      <c r="F1321" s="112"/>
    </row>
    <row r="1322" spans="1:6">
      <c r="A1322" s="109"/>
      <c r="B1322" s="107"/>
      <c r="C1322" s="121"/>
      <c r="D1322" s="110"/>
      <c r="E1322" s="111"/>
      <c r="F1322" s="112"/>
    </row>
    <row r="1323" spans="1:6">
      <c r="A1323" s="109"/>
      <c r="B1323" s="107"/>
      <c r="C1323" s="121"/>
      <c r="D1323" s="110"/>
      <c r="E1323" s="111"/>
      <c r="F1323" s="112"/>
    </row>
    <row r="1324" spans="1:6">
      <c r="A1324" s="109"/>
      <c r="B1324" s="107"/>
      <c r="C1324" s="121"/>
      <c r="D1324" s="110"/>
      <c r="E1324" s="111"/>
      <c r="F1324" s="112"/>
    </row>
    <row r="1325" spans="1:6">
      <c r="A1325" s="109"/>
      <c r="B1325" s="107"/>
      <c r="C1325" s="121"/>
      <c r="D1325" s="110"/>
      <c r="E1325" s="111"/>
      <c r="F1325" s="112"/>
    </row>
    <row r="1326" spans="1:6">
      <c r="A1326" s="109"/>
      <c r="B1326" s="107"/>
      <c r="C1326" s="121"/>
      <c r="D1326" s="110"/>
      <c r="E1326" s="111"/>
      <c r="F1326" s="112"/>
    </row>
    <row r="1327" spans="1:6">
      <c r="A1327" s="109"/>
      <c r="B1327" s="107"/>
      <c r="C1327" s="121"/>
      <c r="D1327" s="110"/>
      <c r="E1327" s="111"/>
      <c r="F1327" s="112"/>
    </row>
    <row r="1328" spans="1:6">
      <c r="A1328" s="109"/>
      <c r="B1328" s="107"/>
      <c r="C1328" s="121"/>
      <c r="D1328" s="110"/>
      <c r="E1328" s="111"/>
      <c r="F1328" s="112"/>
    </row>
    <row r="1329" spans="1:6">
      <c r="A1329" s="109"/>
      <c r="B1329" s="107"/>
      <c r="C1329" s="121"/>
      <c r="D1329" s="110"/>
      <c r="E1329" s="111"/>
      <c r="F1329" s="112"/>
    </row>
    <row r="1330" spans="1:6">
      <c r="A1330" s="109"/>
      <c r="B1330" s="107"/>
      <c r="C1330" s="121"/>
      <c r="D1330" s="110"/>
      <c r="E1330" s="111"/>
      <c r="F1330" s="112"/>
    </row>
    <row r="1331" spans="1:6">
      <c r="A1331" s="109"/>
      <c r="B1331" s="107"/>
      <c r="C1331" s="121"/>
      <c r="D1331" s="110"/>
      <c r="E1331" s="111"/>
      <c r="F1331" s="112"/>
    </row>
    <row r="1332" spans="1:6">
      <c r="A1332" s="109"/>
      <c r="B1332" s="107"/>
      <c r="C1332" s="121"/>
      <c r="D1332" s="110"/>
      <c r="E1332" s="111"/>
      <c r="F1332" s="112"/>
    </row>
    <row r="1333" spans="1:6">
      <c r="A1333" s="109"/>
      <c r="B1333" s="107"/>
      <c r="C1333" s="121"/>
      <c r="D1333" s="110"/>
      <c r="E1333" s="111"/>
      <c r="F1333" s="112"/>
    </row>
    <row r="1334" spans="1:6">
      <c r="A1334" s="109"/>
      <c r="B1334" s="107"/>
      <c r="C1334" s="121"/>
      <c r="D1334" s="110"/>
      <c r="E1334" s="111"/>
      <c r="F1334" s="112"/>
    </row>
    <row r="1335" spans="1:6">
      <c r="A1335" s="109"/>
      <c r="B1335" s="107"/>
      <c r="C1335" s="121"/>
      <c r="D1335" s="110"/>
      <c r="E1335" s="111"/>
      <c r="F1335" s="112"/>
    </row>
    <row r="1336" spans="1:6">
      <c r="A1336" s="109"/>
      <c r="B1336" s="107"/>
      <c r="C1336" s="121"/>
      <c r="D1336" s="110"/>
      <c r="E1336" s="111"/>
      <c r="F1336" s="112"/>
    </row>
    <row r="1337" spans="1:6">
      <c r="A1337" s="109"/>
      <c r="B1337" s="107"/>
      <c r="C1337" s="121"/>
      <c r="D1337" s="110"/>
      <c r="E1337" s="111"/>
      <c r="F1337" s="112"/>
    </row>
    <row r="1338" spans="1:6">
      <c r="A1338" s="109"/>
      <c r="B1338" s="107"/>
      <c r="C1338" s="121"/>
      <c r="D1338" s="110"/>
      <c r="E1338" s="111"/>
      <c r="F1338" s="112"/>
    </row>
    <row r="1339" spans="1:6">
      <c r="A1339" s="109"/>
      <c r="B1339" s="107"/>
      <c r="C1339" s="121"/>
      <c r="D1339" s="110"/>
      <c r="E1339" s="111"/>
      <c r="F1339" s="112"/>
    </row>
    <row r="1340" spans="1:6">
      <c r="A1340" s="109"/>
      <c r="B1340" s="107"/>
      <c r="C1340" s="121"/>
      <c r="D1340" s="110"/>
      <c r="E1340" s="111"/>
      <c r="F1340" s="112"/>
    </row>
    <row r="1341" spans="1:6">
      <c r="A1341" s="109"/>
      <c r="B1341" s="107"/>
      <c r="C1341" s="121"/>
      <c r="D1341" s="110"/>
      <c r="E1341" s="111"/>
      <c r="F1341" s="112"/>
    </row>
    <row r="1342" spans="1:6">
      <c r="A1342" s="109"/>
      <c r="B1342" s="107"/>
      <c r="C1342" s="121"/>
      <c r="D1342" s="110"/>
      <c r="E1342" s="111"/>
      <c r="F1342" s="112"/>
    </row>
    <row r="1343" spans="1:6">
      <c r="A1343" s="109"/>
      <c r="B1343" s="107"/>
      <c r="C1343" s="121"/>
      <c r="D1343" s="110"/>
      <c r="E1343" s="111"/>
      <c r="F1343" s="112"/>
    </row>
    <row r="1344" spans="1:6">
      <c r="A1344" s="109"/>
      <c r="B1344" s="107"/>
      <c r="C1344" s="121"/>
      <c r="D1344" s="110"/>
      <c r="E1344" s="111"/>
      <c r="F1344" s="112"/>
    </row>
    <row r="1345" spans="1:6">
      <c r="A1345" s="109"/>
      <c r="B1345" s="107"/>
      <c r="C1345" s="121"/>
      <c r="D1345" s="110"/>
      <c r="E1345" s="111"/>
      <c r="F1345" s="112"/>
    </row>
    <row r="1346" spans="1:6">
      <c r="A1346" s="109"/>
      <c r="B1346" s="107"/>
      <c r="C1346" s="121"/>
      <c r="D1346" s="110"/>
      <c r="E1346" s="111"/>
      <c r="F1346" s="112"/>
    </row>
    <row r="1347" spans="1:6">
      <c r="A1347" s="109"/>
      <c r="B1347" s="107"/>
      <c r="C1347" s="121"/>
      <c r="D1347" s="110"/>
      <c r="E1347" s="111"/>
      <c r="F1347" s="112"/>
    </row>
    <row r="1348" spans="1:6">
      <c r="A1348" s="109"/>
      <c r="B1348" s="107"/>
      <c r="C1348" s="121"/>
      <c r="D1348" s="110"/>
      <c r="E1348" s="111"/>
      <c r="F1348" s="112"/>
    </row>
    <row r="1349" spans="1:6">
      <c r="A1349" s="109"/>
      <c r="B1349" s="107"/>
      <c r="C1349" s="121"/>
      <c r="D1349" s="110"/>
      <c r="E1349" s="111"/>
      <c r="F1349" s="112"/>
    </row>
    <row r="1350" spans="1:6">
      <c r="A1350" s="109"/>
      <c r="B1350" s="107"/>
      <c r="C1350" s="121"/>
      <c r="D1350" s="110"/>
      <c r="E1350" s="111"/>
      <c r="F1350" s="112"/>
    </row>
    <row r="1351" spans="1:6">
      <c r="A1351" s="109"/>
      <c r="B1351" s="107"/>
      <c r="C1351" s="121"/>
      <c r="D1351" s="110"/>
      <c r="E1351" s="111"/>
      <c r="F1351" s="112"/>
    </row>
    <row r="1352" spans="1:6">
      <c r="A1352" s="109"/>
      <c r="B1352" s="107"/>
      <c r="C1352" s="121"/>
      <c r="D1352" s="110"/>
      <c r="E1352" s="111"/>
      <c r="F1352" s="112"/>
    </row>
    <row r="1353" spans="1:6">
      <c r="A1353" s="109"/>
      <c r="B1353" s="107"/>
      <c r="C1353" s="121"/>
      <c r="D1353" s="110"/>
      <c r="E1353" s="111"/>
      <c r="F1353" s="112"/>
    </row>
    <row r="1354" spans="1:6">
      <c r="A1354" s="109"/>
      <c r="B1354" s="107"/>
      <c r="C1354" s="121"/>
      <c r="D1354" s="110"/>
      <c r="E1354" s="111"/>
      <c r="F1354" s="112"/>
    </row>
    <row r="1355" spans="1:6">
      <c r="A1355" s="109"/>
      <c r="B1355" s="107"/>
      <c r="C1355" s="121"/>
      <c r="D1355" s="110"/>
      <c r="E1355" s="111"/>
      <c r="F1355" s="112"/>
    </row>
    <row r="1356" spans="1:6">
      <c r="A1356" s="109"/>
      <c r="B1356" s="107"/>
      <c r="C1356" s="121"/>
      <c r="D1356" s="110"/>
      <c r="E1356" s="111"/>
      <c r="F1356" s="112"/>
    </row>
    <row r="1357" spans="1:6">
      <c r="A1357" s="109"/>
      <c r="B1357" s="107"/>
      <c r="C1357" s="121"/>
      <c r="D1357" s="110"/>
      <c r="E1357" s="111"/>
      <c r="F1357" s="112"/>
    </row>
    <row r="1358" spans="1:6">
      <c r="A1358" s="109"/>
      <c r="B1358" s="107"/>
      <c r="C1358" s="121"/>
      <c r="D1358" s="110"/>
      <c r="E1358" s="111"/>
      <c r="F1358" s="112"/>
    </row>
    <row r="1359" spans="1:6">
      <c r="A1359" s="109"/>
      <c r="B1359" s="107"/>
      <c r="C1359" s="121"/>
      <c r="D1359" s="110"/>
      <c r="E1359" s="111"/>
      <c r="F1359" s="112"/>
    </row>
    <row r="1360" spans="1:6">
      <c r="A1360" s="109"/>
      <c r="B1360" s="107"/>
      <c r="C1360" s="121"/>
      <c r="D1360" s="110"/>
      <c r="E1360" s="111"/>
      <c r="F1360" s="112"/>
    </row>
    <row r="1361" spans="1:6">
      <c r="A1361" s="109"/>
      <c r="B1361" s="107"/>
      <c r="C1361" s="121"/>
      <c r="D1361" s="110"/>
      <c r="E1361" s="111"/>
      <c r="F1361" s="112"/>
    </row>
    <row r="1362" spans="1:6">
      <c r="A1362" s="109"/>
      <c r="B1362" s="107"/>
      <c r="C1362" s="121"/>
      <c r="D1362" s="110"/>
      <c r="E1362" s="111"/>
      <c r="F1362" s="112"/>
    </row>
    <row r="1363" spans="1:6">
      <c r="A1363" s="109"/>
      <c r="B1363" s="107"/>
      <c r="C1363" s="121"/>
      <c r="D1363" s="110"/>
      <c r="E1363" s="111"/>
      <c r="F1363" s="112"/>
    </row>
    <row r="1364" spans="1:6">
      <c r="A1364" s="109"/>
      <c r="B1364" s="107"/>
      <c r="C1364" s="121"/>
      <c r="D1364" s="110"/>
      <c r="E1364" s="111"/>
      <c r="F1364" s="112"/>
    </row>
    <row r="1365" spans="1:6">
      <c r="A1365" s="109"/>
      <c r="B1365" s="107"/>
      <c r="C1365" s="121"/>
      <c r="D1365" s="110"/>
      <c r="E1365" s="111"/>
      <c r="F1365" s="112"/>
    </row>
    <row r="1366" spans="1:6">
      <c r="A1366" s="109"/>
      <c r="B1366" s="107"/>
      <c r="C1366" s="121"/>
      <c r="D1366" s="110"/>
      <c r="E1366" s="111"/>
      <c r="F1366" s="112"/>
    </row>
    <row r="1367" spans="1:6">
      <c r="A1367" s="109"/>
      <c r="B1367" s="107"/>
      <c r="C1367" s="121"/>
      <c r="D1367" s="110"/>
      <c r="E1367" s="111"/>
      <c r="F1367" s="112"/>
    </row>
    <row r="1368" spans="1:6">
      <c r="A1368" s="109"/>
      <c r="B1368" s="107"/>
      <c r="C1368" s="121"/>
      <c r="D1368" s="110"/>
      <c r="E1368" s="111"/>
      <c r="F1368" s="112"/>
    </row>
    <row r="1369" spans="1:6">
      <c r="A1369" s="109"/>
      <c r="B1369" s="107"/>
      <c r="C1369" s="121"/>
      <c r="D1369" s="110"/>
      <c r="E1369" s="111"/>
      <c r="F1369" s="112"/>
    </row>
    <row r="1370" spans="1:6">
      <c r="A1370" s="109"/>
      <c r="B1370" s="107"/>
      <c r="C1370" s="121"/>
      <c r="D1370" s="110"/>
      <c r="E1370" s="111"/>
      <c r="F1370" s="112"/>
    </row>
    <row r="1371" spans="1:6">
      <c r="A1371" s="109"/>
      <c r="B1371" s="107"/>
      <c r="C1371" s="121"/>
      <c r="D1371" s="110"/>
      <c r="E1371" s="111"/>
      <c r="F1371" s="112"/>
    </row>
    <row r="1372" spans="1:6">
      <c r="A1372" s="109"/>
      <c r="B1372" s="107"/>
      <c r="C1372" s="121"/>
      <c r="D1372" s="110"/>
      <c r="E1372" s="111"/>
      <c r="F1372" s="112"/>
    </row>
    <row r="1373" spans="1:6">
      <c r="A1373" s="109"/>
      <c r="B1373" s="107"/>
      <c r="C1373" s="121"/>
      <c r="D1373" s="110"/>
      <c r="E1373" s="111"/>
      <c r="F1373" s="112"/>
    </row>
    <row r="1374" spans="1:6">
      <c r="A1374" s="109"/>
      <c r="B1374" s="107"/>
      <c r="C1374" s="121"/>
      <c r="D1374" s="110"/>
      <c r="E1374" s="111"/>
      <c r="F1374" s="112"/>
    </row>
    <row r="1375" spans="1:6">
      <c r="A1375" s="109"/>
      <c r="B1375" s="107"/>
      <c r="C1375" s="121"/>
      <c r="D1375" s="110"/>
      <c r="E1375" s="111"/>
      <c r="F1375" s="112"/>
    </row>
    <row r="1376" spans="1:6">
      <c r="A1376" s="109"/>
      <c r="B1376" s="107"/>
      <c r="C1376" s="121"/>
      <c r="D1376" s="110"/>
      <c r="E1376" s="111"/>
      <c r="F1376" s="112"/>
    </row>
    <row r="1377" spans="1:6">
      <c r="A1377" s="109"/>
      <c r="B1377" s="107"/>
      <c r="C1377" s="121"/>
      <c r="D1377" s="110"/>
      <c r="E1377" s="111"/>
      <c r="F1377" s="112"/>
    </row>
    <row r="1378" spans="1:6">
      <c r="A1378" s="109"/>
      <c r="B1378" s="107"/>
      <c r="C1378" s="121"/>
      <c r="D1378" s="110"/>
      <c r="E1378" s="111"/>
      <c r="F1378" s="112"/>
    </row>
    <row r="1379" spans="1:6">
      <c r="A1379" s="109"/>
      <c r="B1379" s="107"/>
      <c r="C1379" s="121"/>
      <c r="D1379" s="110"/>
      <c r="E1379" s="111"/>
      <c r="F1379" s="112"/>
    </row>
    <row r="1380" spans="1:6">
      <c r="A1380" s="109"/>
      <c r="B1380" s="107"/>
      <c r="C1380" s="121"/>
      <c r="D1380" s="110"/>
      <c r="E1380" s="111"/>
      <c r="F1380" s="112"/>
    </row>
    <row r="1381" spans="1:6">
      <c r="A1381" s="109"/>
      <c r="B1381" s="107"/>
      <c r="C1381" s="121"/>
      <c r="D1381" s="110"/>
      <c r="E1381" s="111"/>
      <c r="F1381" s="112"/>
    </row>
    <row r="1382" spans="1:6">
      <c r="A1382" s="109"/>
      <c r="B1382" s="107"/>
      <c r="C1382" s="121"/>
      <c r="D1382" s="110"/>
      <c r="E1382" s="111"/>
      <c r="F1382" s="112"/>
    </row>
    <row r="1383" spans="1:6">
      <c r="A1383" s="109"/>
      <c r="B1383" s="107"/>
      <c r="C1383" s="121"/>
      <c r="D1383" s="110"/>
      <c r="E1383" s="111"/>
      <c r="F1383" s="112"/>
    </row>
    <row r="1384" spans="1:6">
      <c r="A1384" s="109"/>
      <c r="B1384" s="107"/>
      <c r="C1384" s="121"/>
      <c r="D1384" s="110"/>
      <c r="E1384" s="111"/>
      <c r="F1384" s="112"/>
    </row>
    <row r="1385" spans="1:6">
      <c r="A1385" s="109"/>
      <c r="B1385" s="107"/>
      <c r="C1385" s="121"/>
      <c r="D1385" s="110"/>
      <c r="E1385" s="111"/>
      <c r="F1385" s="112"/>
    </row>
    <row r="1386" spans="1:6">
      <c r="A1386" s="109"/>
      <c r="B1386" s="107"/>
      <c r="C1386" s="121"/>
      <c r="D1386" s="110"/>
      <c r="E1386" s="111"/>
      <c r="F1386" s="112"/>
    </row>
    <row r="1387" spans="1:6">
      <c r="A1387" s="109"/>
      <c r="B1387" s="107"/>
      <c r="C1387" s="121"/>
      <c r="D1387" s="110"/>
      <c r="E1387" s="111"/>
      <c r="F1387" s="112"/>
    </row>
    <row r="1388" spans="1:6">
      <c r="A1388" s="109"/>
      <c r="B1388" s="107"/>
      <c r="C1388" s="121"/>
      <c r="D1388" s="110"/>
      <c r="E1388" s="111"/>
      <c r="F1388" s="112"/>
    </row>
    <row r="1389" spans="1:6">
      <c r="A1389" s="109"/>
      <c r="B1389" s="107"/>
      <c r="C1389" s="121"/>
      <c r="D1389" s="110"/>
      <c r="E1389" s="111"/>
      <c r="F1389" s="112"/>
    </row>
    <row r="1390" spans="1:6">
      <c r="A1390" s="109"/>
      <c r="B1390" s="107"/>
      <c r="C1390" s="121"/>
      <c r="D1390" s="110"/>
      <c r="E1390" s="111"/>
      <c r="F1390" s="112"/>
    </row>
    <row r="1391" spans="1:6">
      <c r="A1391" s="109"/>
      <c r="B1391" s="107"/>
      <c r="C1391" s="121"/>
      <c r="D1391" s="110"/>
      <c r="E1391" s="111"/>
      <c r="F1391" s="112"/>
    </row>
    <row r="1392" spans="1:6">
      <c r="A1392" s="109"/>
      <c r="B1392" s="107"/>
      <c r="C1392" s="121"/>
      <c r="D1392" s="110"/>
      <c r="E1392" s="111"/>
      <c r="F1392" s="112"/>
    </row>
    <row r="1393" spans="1:6">
      <c r="A1393" s="109"/>
      <c r="B1393" s="107"/>
      <c r="C1393" s="121"/>
      <c r="D1393" s="110"/>
      <c r="E1393" s="111"/>
      <c r="F1393" s="112"/>
    </row>
    <row r="1394" spans="1:6">
      <c r="A1394" s="109"/>
      <c r="B1394" s="107"/>
      <c r="C1394" s="121"/>
      <c r="D1394" s="110"/>
      <c r="E1394" s="111"/>
      <c r="F1394" s="112"/>
    </row>
    <row r="1395" spans="1:6">
      <c r="A1395" s="109"/>
      <c r="B1395" s="107"/>
      <c r="C1395" s="121"/>
      <c r="D1395" s="110"/>
      <c r="E1395" s="111"/>
      <c r="F1395" s="112"/>
    </row>
    <row r="1396" spans="1:6">
      <c r="A1396" s="109"/>
      <c r="B1396" s="107"/>
      <c r="C1396" s="121"/>
      <c r="D1396" s="110"/>
      <c r="E1396" s="111"/>
      <c r="F1396" s="112"/>
    </row>
    <row r="1397" spans="1:6">
      <c r="A1397" s="109"/>
      <c r="B1397" s="107"/>
      <c r="C1397" s="121"/>
      <c r="D1397" s="110"/>
      <c r="E1397" s="111"/>
      <c r="F1397" s="112"/>
    </row>
    <row r="1398" spans="1:6">
      <c r="A1398" s="109"/>
      <c r="B1398" s="107"/>
      <c r="C1398" s="121"/>
      <c r="D1398" s="110"/>
      <c r="E1398" s="111"/>
      <c r="F1398" s="112"/>
    </row>
    <row r="1399" spans="1:6">
      <c r="A1399" s="109"/>
      <c r="B1399" s="107"/>
      <c r="C1399" s="121"/>
      <c r="D1399" s="110"/>
      <c r="E1399" s="111"/>
      <c r="F1399" s="112"/>
    </row>
    <row r="1400" spans="1:6">
      <c r="A1400" s="109"/>
      <c r="B1400" s="107"/>
      <c r="C1400" s="121"/>
      <c r="D1400" s="110"/>
      <c r="E1400" s="111"/>
      <c r="F1400" s="112"/>
    </row>
    <row r="1401" spans="1:6">
      <c r="A1401" s="109"/>
      <c r="B1401" s="107"/>
      <c r="C1401" s="121"/>
      <c r="D1401" s="110"/>
      <c r="E1401" s="111"/>
      <c r="F1401" s="112"/>
    </row>
    <row r="1402" spans="1:6">
      <c r="A1402" s="109"/>
      <c r="B1402" s="107"/>
      <c r="C1402" s="121"/>
      <c r="D1402" s="110"/>
      <c r="E1402" s="111"/>
      <c r="F1402" s="112"/>
    </row>
    <row r="1403" spans="1:6">
      <c r="A1403" s="109"/>
      <c r="B1403" s="107"/>
      <c r="C1403" s="121"/>
      <c r="D1403" s="110"/>
      <c r="E1403" s="111"/>
      <c r="F1403" s="112"/>
    </row>
    <row r="1404" spans="1:6">
      <c r="A1404" s="109"/>
      <c r="B1404" s="107"/>
      <c r="C1404" s="121"/>
      <c r="D1404" s="110"/>
      <c r="E1404" s="111"/>
      <c r="F1404" s="112"/>
    </row>
    <row r="1405" spans="1:6">
      <c r="A1405" s="109"/>
      <c r="B1405" s="107"/>
      <c r="C1405" s="121"/>
      <c r="D1405" s="110"/>
      <c r="E1405" s="111"/>
      <c r="F1405" s="112"/>
    </row>
    <row r="1406" spans="1:6">
      <c r="A1406" s="109"/>
      <c r="B1406" s="107"/>
      <c r="C1406" s="121"/>
      <c r="D1406" s="110"/>
      <c r="E1406" s="111"/>
      <c r="F1406" s="112"/>
    </row>
    <row r="1407" spans="1:6">
      <c r="A1407" s="109"/>
      <c r="B1407" s="107"/>
      <c r="C1407" s="121"/>
      <c r="D1407" s="110"/>
      <c r="E1407" s="111"/>
      <c r="F1407" s="112"/>
    </row>
    <row r="1408" spans="1:6">
      <c r="A1408" s="109"/>
      <c r="B1408" s="107"/>
      <c r="C1408" s="121"/>
      <c r="D1408" s="110"/>
      <c r="E1408" s="111"/>
      <c r="F1408" s="112"/>
    </row>
    <row r="1409" spans="1:6">
      <c r="A1409" s="109"/>
      <c r="B1409" s="107"/>
      <c r="C1409" s="121"/>
      <c r="D1409" s="110"/>
      <c r="E1409" s="111"/>
      <c r="F1409" s="112"/>
    </row>
    <row r="1410" spans="1:6">
      <c r="A1410" s="109"/>
      <c r="B1410" s="107"/>
      <c r="C1410" s="121"/>
      <c r="D1410" s="110"/>
      <c r="E1410" s="111"/>
      <c r="F1410" s="112"/>
    </row>
    <row r="1411" spans="1:6">
      <c r="A1411" s="109"/>
      <c r="B1411" s="107"/>
      <c r="C1411" s="121"/>
      <c r="D1411" s="110"/>
      <c r="E1411" s="111"/>
      <c r="F1411" s="112"/>
    </row>
    <row r="1412" spans="1:6">
      <c r="A1412" s="109"/>
      <c r="B1412" s="107"/>
      <c r="C1412" s="121"/>
      <c r="D1412" s="110"/>
      <c r="E1412" s="111"/>
      <c r="F1412" s="112"/>
    </row>
    <row r="1413" spans="1:6">
      <c r="A1413" s="109"/>
      <c r="B1413" s="107"/>
      <c r="C1413" s="121"/>
      <c r="D1413" s="110"/>
      <c r="E1413" s="111"/>
      <c r="F1413" s="112"/>
    </row>
    <row r="1414" spans="1:6">
      <c r="A1414" s="109"/>
      <c r="B1414" s="107"/>
      <c r="C1414" s="121"/>
      <c r="D1414" s="110"/>
      <c r="E1414" s="111"/>
      <c r="F1414" s="112"/>
    </row>
    <row r="1415" spans="1:6">
      <c r="A1415" s="109"/>
      <c r="B1415" s="107"/>
      <c r="C1415" s="121"/>
      <c r="D1415" s="110"/>
      <c r="E1415" s="111"/>
      <c r="F1415" s="112"/>
    </row>
    <row r="1416" spans="1:6">
      <c r="A1416" s="109"/>
      <c r="B1416" s="107"/>
      <c r="C1416" s="121"/>
      <c r="D1416" s="110"/>
      <c r="E1416" s="111"/>
      <c r="F1416" s="112"/>
    </row>
    <row r="1417" spans="1:6">
      <c r="A1417" s="109"/>
      <c r="B1417" s="107"/>
      <c r="C1417" s="121"/>
      <c r="D1417" s="110"/>
      <c r="E1417" s="111"/>
      <c r="F1417" s="112"/>
    </row>
    <row r="1418" spans="1:6">
      <c r="A1418" s="109"/>
      <c r="B1418" s="107"/>
      <c r="C1418" s="121"/>
      <c r="D1418" s="110"/>
      <c r="E1418" s="111"/>
      <c r="F1418" s="112"/>
    </row>
    <row r="1419" spans="1:6">
      <c r="A1419" s="109"/>
      <c r="B1419" s="107"/>
      <c r="C1419" s="121"/>
      <c r="D1419" s="110"/>
      <c r="E1419" s="111"/>
      <c r="F1419" s="112"/>
    </row>
    <row r="1420" spans="1:6">
      <c r="A1420" s="109"/>
      <c r="B1420" s="107"/>
      <c r="C1420" s="121"/>
      <c r="D1420" s="110"/>
      <c r="E1420" s="111"/>
      <c r="F1420" s="112"/>
    </row>
    <row r="1421" spans="1:6">
      <c r="A1421" s="109"/>
      <c r="B1421" s="107"/>
      <c r="C1421" s="121"/>
      <c r="D1421" s="110"/>
      <c r="E1421" s="111"/>
      <c r="F1421" s="112"/>
    </row>
    <row r="1422" spans="1:6">
      <c r="A1422" s="109"/>
      <c r="B1422" s="107"/>
      <c r="C1422" s="121"/>
      <c r="D1422" s="110"/>
      <c r="E1422" s="111"/>
      <c r="F1422" s="112"/>
    </row>
    <row r="1423" spans="1:6">
      <c r="A1423" s="109"/>
      <c r="B1423" s="107"/>
      <c r="C1423" s="121"/>
      <c r="D1423" s="110"/>
      <c r="E1423" s="111"/>
      <c r="F1423" s="112"/>
    </row>
    <row r="1424" spans="1:6">
      <c r="A1424" s="109"/>
      <c r="B1424" s="107"/>
      <c r="C1424" s="121"/>
      <c r="D1424" s="110"/>
      <c r="E1424" s="111"/>
      <c r="F1424" s="112"/>
    </row>
    <row r="1425" spans="1:6">
      <c r="A1425" s="109"/>
      <c r="B1425" s="107"/>
      <c r="C1425" s="121"/>
      <c r="D1425" s="110"/>
      <c r="E1425" s="111"/>
      <c r="F1425" s="112"/>
    </row>
    <row r="1426" spans="1:6">
      <c r="A1426" s="109"/>
      <c r="B1426" s="107"/>
      <c r="C1426" s="121"/>
      <c r="D1426" s="110"/>
      <c r="E1426" s="111"/>
      <c r="F1426" s="112"/>
    </row>
    <row r="1427" spans="1:6">
      <c r="A1427" s="109"/>
      <c r="B1427" s="107"/>
      <c r="C1427" s="121"/>
      <c r="D1427" s="110"/>
      <c r="E1427" s="111"/>
      <c r="F1427" s="112"/>
    </row>
    <row r="1428" spans="1:6">
      <c r="A1428" s="109"/>
      <c r="B1428" s="107"/>
      <c r="C1428" s="121"/>
      <c r="D1428" s="110"/>
      <c r="E1428" s="111"/>
      <c r="F1428" s="112"/>
    </row>
    <row r="1429" spans="1:6">
      <c r="A1429" s="109"/>
      <c r="B1429" s="107"/>
      <c r="C1429" s="121"/>
      <c r="D1429" s="110"/>
      <c r="E1429" s="111"/>
      <c r="F1429" s="112"/>
    </row>
    <row r="1430" spans="1:6">
      <c r="A1430" s="109"/>
      <c r="B1430" s="107"/>
      <c r="C1430" s="121"/>
      <c r="D1430" s="110"/>
      <c r="E1430" s="111"/>
      <c r="F1430" s="112"/>
    </row>
    <row r="1431" spans="1:6">
      <c r="A1431" s="109"/>
      <c r="B1431" s="107"/>
      <c r="C1431" s="121"/>
      <c r="D1431" s="110"/>
      <c r="E1431" s="111"/>
      <c r="F1431" s="112"/>
    </row>
    <row r="1432" spans="1:6">
      <c r="A1432" s="109"/>
      <c r="B1432" s="107"/>
      <c r="C1432" s="121"/>
      <c r="D1432" s="110"/>
      <c r="E1432" s="111"/>
      <c r="F1432" s="112"/>
    </row>
    <row r="1433" spans="1:6">
      <c r="A1433" s="109"/>
      <c r="B1433" s="107"/>
      <c r="C1433" s="121"/>
      <c r="D1433" s="110"/>
      <c r="E1433" s="111"/>
      <c r="F1433" s="112"/>
    </row>
    <row r="1434" spans="1:6">
      <c r="A1434" s="109"/>
      <c r="B1434" s="107"/>
      <c r="C1434" s="121"/>
      <c r="D1434" s="110"/>
      <c r="E1434" s="111"/>
      <c r="F1434" s="112"/>
    </row>
    <row r="1435" spans="1:6">
      <c r="A1435" s="109"/>
      <c r="B1435" s="107"/>
      <c r="C1435" s="121"/>
      <c r="D1435" s="110"/>
      <c r="E1435" s="111"/>
      <c r="F1435" s="112"/>
    </row>
    <row r="1436" spans="1:6">
      <c r="A1436" s="109"/>
      <c r="B1436" s="107"/>
      <c r="C1436" s="121"/>
      <c r="D1436" s="110"/>
      <c r="E1436" s="111"/>
      <c r="F1436" s="112"/>
    </row>
    <row r="1437" spans="1:6">
      <c r="A1437" s="109"/>
      <c r="B1437" s="107"/>
      <c r="C1437" s="121"/>
      <c r="D1437" s="110"/>
      <c r="E1437" s="111"/>
      <c r="F1437" s="112"/>
    </row>
    <row r="1438" spans="1:6">
      <c r="A1438" s="109"/>
      <c r="B1438" s="107"/>
      <c r="C1438" s="121"/>
      <c r="D1438" s="110"/>
      <c r="E1438" s="111"/>
      <c r="F1438" s="112"/>
    </row>
    <row r="1439" spans="1:6">
      <c r="A1439" s="109"/>
      <c r="B1439" s="107"/>
      <c r="C1439" s="121"/>
      <c r="D1439" s="110"/>
      <c r="E1439" s="111"/>
      <c r="F1439" s="112"/>
    </row>
    <row r="1440" spans="1:6">
      <c r="A1440" s="109"/>
      <c r="B1440" s="107"/>
      <c r="C1440" s="121"/>
      <c r="D1440" s="110"/>
      <c r="E1440" s="111"/>
      <c r="F1440" s="112"/>
    </row>
    <row r="1441" spans="1:6">
      <c r="A1441" s="109"/>
      <c r="B1441" s="107"/>
      <c r="C1441" s="121"/>
      <c r="D1441" s="110"/>
      <c r="E1441" s="111"/>
      <c r="F1441" s="112"/>
    </row>
    <row r="1442" spans="1:6">
      <c r="A1442" s="109"/>
      <c r="B1442" s="107"/>
      <c r="C1442" s="121"/>
      <c r="D1442" s="110"/>
      <c r="E1442" s="111"/>
      <c r="F1442" s="112"/>
    </row>
    <row r="1443" spans="1:6">
      <c r="A1443" s="109"/>
      <c r="B1443" s="107"/>
      <c r="C1443" s="121"/>
      <c r="D1443" s="110"/>
      <c r="E1443" s="111"/>
      <c r="F1443" s="112"/>
    </row>
    <row r="1444" spans="1:6">
      <c r="A1444" s="109"/>
      <c r="B1444" s="107"/>
      <c r="C1444" s="121"/>
      <c r="D1444" s="110"/>
      <c r="E1444" s="111"/>
      <c r="F1444" s="112"/>
    </row>
    <row r="1445" spans="1:6">
      <c r="A1445" s="109"/>
      <c r="B1445" s="107"/>
      <c r="C1445" s="121"/>
      <c r="D1445" s="110"/>
      <c r="E1445" s="111"/>
      <c r="F1445" s="112"/>
    </row>
    <row r="1446" spans="1:6">
      <c r="A1446" s="109"/>
      <c r="B1446" s="107"/>
      <c r="C1446" s="121"/>
      <c r="D1446" s="110"/>
      <c r="E1446" s="111"/>
      <c r="F1446" s="112"/>
    </row>
    <row r="1447" spans="1:6">
      <c r="A1447" s="109"/>
      <c r="B1447" s="107"/>
      <c r="C1447" s="121"/>
      <c r="D1447" s="110"/>
      <c r="E1447" s="111"/>
      <c r="F1447" s="112"/>
    </row>
    <row r="1448" spans="1:6">
      <c r="A1448" s="109"/>
      <c r="B1448" s="107"/>
      <c r="C1448" s="121"/>
      <c r="D1448" s="110"/>
      <c r="E1448" s="111"/>
      <c r="F1448" s="112"/>
    </row>
    <row r="1449" spans="1:6">
      <c r="A1449" s="109"/>
      <c r="B1449" s="107"/>
      <c r="C1449" s="121"/>
      <c r="D1449" s="110"/>
      <c r="E1449" s="111"/>
      <c r="F1449" s="112"/>
    </row>
    <row r="1450" spans="1:6">
      <c r="A1450" s="109"/>
      <c r="B1450" s="107"/>
      <c r="C1450" s="121"/>
      <c r="D1450" s="110"/>
      <c r="E1450" s="111"/>
      <c r="F1450" s="112"/>
    </row>
    <row r="1451" spans="1:6">
      <c r="A1451" s="109"/>
      <c r="B1451" s="107"/>
      <c r="C1451" s="121"/>
      <c r="D1451" s="110"/>
      <c r="E1451" s="111"/>
      <c r="F1451" s="112"/>
    </row>
    <row r="1452" spans="1:6">
      <c r="A1452" s="109"/>
      <c r="B1452" s="107"/>
      <c r="C1452" s="121"/>
      <c r="D1452" s="110"/>
      <c r="E1452" s="111"/>
      <c r="F1452" s="112"/>
    </row>
    <row r="1453" spans="1:6">
      <c r="A1453" s="109"/>
      <c r="B1453" s="107"/>
      <c r="C1453" s="121"/>
      <c r="D1453" s="110"/>
      <c r="E1453" s="111"/>
      <c r="F1453" s="112"/>
    </row>
    <row r="1454" spans="1:6">
      <c r="A1454" s="109"/>
      <c r="B1454" s="107"/>
      <c r="C1454" s="121"/>
      <c r="D1454" s="110"/>
      <c r="E1454" s="111"/>
      <c r="F1454" s="112"/>
    </row>
    <row r="1455" spans="1:6">
      <c r="A1455" s="109"/>
      <c r="B1455" s="107"/>
      <c r="C1455" s="121"/>
      <c r="D1455" s="110"/>
      <c r="E1455" s="111"/>
      <c r="F1455" s="112"/>
    </row>
    <row r="1456" spans="1:6">
      <c r="A1456" s="109"/>
      <c r="B1456" s="107"/>
      <c r="C1456" s="121"/>
      <c r="D1456" s="110"/>
      <c r="E1456" s="111"/>
      <c r="F1456" s="112"/>
    </row>
    <row r="1457" spans="1:6">
      <c r="A1457" s="109"/>
      <c r="B1457" s="107"/>
      <c r="C1457" s="121"/>
      <c r="D1457" s="110"/>
      <c r="E1457" s="111"/>
      <c r="F1457" s="112"/>
    </row>
    <row r="1458" spans="1:6">
      <c r="A1458" s="109"/>
      <c r="B1458" s="107"/>
      <c r="C1458" s="121"/>
      <c r="D1458" s="110"/>
      <c r="E1458" s="111"/>
      <c r="F1458" s="112"/>
    </row>
    <row r="1459" spans="1:6">
      <c r="A1459" s="109"/>
      <c r="B1459" s="107"/>
      <c r="C1459" s="121"/>
      <c r="D1459" s="110"/>
      <c r="E1459" s="111"/>
      <c r="F1459" s="112"/>
    </row>
    <row r="1460" spans="1:6">
      <c r="A1460" s="109"/>
      <c r="B1460" s="107"/>
      <c r="C1460" s="121"/>
      <c r="D1460" s="110"/>
      <c r="E1460" s="111"/>
      <c r="F1460" s="112"/>
    </row>
    <row r="1461" spans="1:6">
      <c r="A1461" s="109"/>
      <c r="B1461" s="107"/>
      <c r="C1461" s="121"/>
      <c r="D1461" s="110"/>
      <c r="E1461" s="111"/>
      <c r="F1461" s="112"/>
    </row>
    <row r="1462" spans="1:6">
      <c r="A1462" s="109"/>
      <c r="B1462" s="107"/>
      <c r="C1462" s="121"/>
      <c r="D1462" s="110"/>
      <c r="E1462" s="111"/>
      <c r="F1462" s="112"/>
    </row>
    <row r="1463" spans="1:6">
      <c r="A1463" s="109"/>
      <c r="B1463" s="107"/>
      <c r="C1463" s="121"/>
      <c r="D1463" s="110"/>
      <c r="E1463" s="111"/>
      <c r="F1463" s="112"/>
    </row>
    <row r="1464" spans="1:6">
      <c r="A1464" s="109"/>
      <c r="B1464" s="107"/>
      <c r="C1464" s="121"/>
      <c r="D1464" s="110"/>
      <c r="E1464" s="111"/>
      <c r="F1464" s="112"/>
    </row>
    <row r="1465" spans="1:6">
      <c r="A1465" s="109"/>
      <c r="B1465" s="107"/>
      <c r="C1465" s="121"/>
      <c r="D1465" s="110"/>
      <c r="E1465" s="111"/>
      <c r="F1465" s="112"/>
    </row>
    <row r="1466" spans="1:6">
      <c r="A1466" s="109"/>
      <c r="B1466" s="107"/>
      <c r="C1466" s="121"/>
      <c r="D1466" s="110"/>
      <c r="E1466" s="111"/>
      <c r="F1466" s="112"/>
    </row>
    <row r="1467" spans="1:6">
      <c r="A1467" s="109"/>
      <c r="B1467" s="107"/>
      <c r="C1467" s="121"/>
      <c r="D1467" s="110"/>
      <c r="E1467" s="111"/>
      <c r="F1467" s="112"/>
    </row>
    <row r="1468" spans="1:6">
      <c r="A1468" s="109"/>
      <c r="B1468" s="107"/>
      <c r="C1468" s="121"/>
      <c r="D1468" s="110"/>
      <c r="E1468" s="111"/>
      <c r="F1468" s="112"/>
    </row>
    <row r="1469" spans="1:6">
      <c r="A1469" s="109"/>
      <c r="B1469" s="107"/>
      <c r="C1469" s="121"/>
      <c r="D1469" s="110"/>
      <c r="E1469" s="111"/>
      <c r="F1469" s="112"/>
    </row>
    <row r="1470" spans="1:6">
      <c r="A1470" s="109"/>
      <c r="B1470" s="107"/>
      <c r="C1470" s="121"/>
      <c r="D1470" s="110"/>
      <c r="E1470" s="111"/>
      <c r="F1470" s="112"/>
    </row>
    <row r="1471" spans="1:6">
      <c r="A1471" s="109"/>
      <c r="B1471" s="107"/>
      <c r="C1471" s="121"/>
      <c r="D1471" s="110"/>
      <c r="E1471" s="111"/>
      <c r="F1471" s="112"/>
    </row>
    <row r="1472" spans="1:6">
      <c r="A1472" s="109"/>
      <c r="B1472" s="107"/>
      <c r="C1472" s="121"/>
      <c r="D1472" s="110"/>
      <c r="E1472" s="111"/>
      <c r="F1472" s="112"/>
    </row>
    <row r="1473" spans="1:6">
      <c r="A1473" s="109"/>
      <c r="B1473" s="107"/>
      <c r="C1473" s="121"/>
      <c r="D1473" s="110"/>
      <c r="E1473" s="111"/>
      <c r="F1473" s="112"/>
    </row>
    <row r="1474" spans="1:6">
      <c r="A1474" s="109"/>
      <c r="B1474" s="107"/>
      <c r="C1474" s="121"/>
      <c r="D1474" s="110"/>
      <c r="E1474" s="111"/>
      <c r="F1474" s="112"/>
    </row>
    <row r="1475" spans="1:6">
      <c r="A1475" s="109"/>
      <c r="B1475" s="107"/>
      <c r="C1475" s="121"/>
      <c r="D1475" s="110"/>
      <c r="E1475" s="111"/>
      <c r="F1475" s="112"/>
    </row>
    <row r="1476" spans="1:6">
      <c r="A1476" s="109"/>
      <c r="B1476" s="107"/>
      <c r="C1476" s="121"/>
      <c r="D1476" s="110"/>
      <c r="E1476" s="111"/>
      <c r="F1476" s="112"/>
    </row>
    <row r="1477" spans="1:6">
      <c r="A1477" s="109"/>
      <c r="B1477" s="107"/>
      <c r="C1477" s="121"/>
      <c r="D1477" s="110"/>
      <c r="E1477" s="111"/>
      <c r="F1477" s="112"/>
    </row>
    <row r="1478" spans="1:6">
      <c r="A1478" s="109"/>
      <c r="B1478" s="107"/>
      <c r="C1478" s="121"/>
      <c r="D1478" s="110"/>
      <c r="E1478" s="111"/>
      <c r="F1478" s="112"/>
    </row>
    <row r="1479" spans="1:6">
      <c r="A1479" s="109"/>
      <c r="B1479" s="107"/>
      <c r="C1479" s="121"/>
      <c r="D1479" s="110"/>
      <c r="E1479" s="111"/>
      <c r="F1479" s="112"/>
    </row>
    <row r="1480" spans="1:6">
      <c r="A1480" s="109"/>
      <c r="B1480" s="107"/>
      <c r="C1480" s="121"/>
      <c r="D1480" s="110"/>
      <c r="E1480" s="111"/>
      <c r="F1480" s="112"/>
    </row>
    <row r="1481" spans="1:6">
      <c r="A1481" s="109"/>
      <c r="B1481" s="107"/>
      <c r="C1481" s="121"/>
      <c r="D1481" s="110"/>
      <c r="E1481" s="111"/>
      <c r="F1481" s="112"/>
    </row>
    <row r="1482" spans="1:6">
      <c r="A1482" s="109"/>
      <c r="B1482" s="107"/>
      <c r="C1482" s="121"/>
      <c r="D1482" s="110"/>
      <c r="E1482" s="111"/>
      <c r="F1482" s="112"/>
    </row>
    <row r="1483" spans="1:6">
      <c r="A1483" s="109"/>
      <c r="B1483" s="107"/>
      <c r="C1483" s="121"/>
      <c r="D1483" s="110"/>
      <c r="E1483" s="111"/>
      <c r="F1483" s="112"/>
    </row>
    <row r="1484" spans="1:6">
      <c r="A1484" s="109"/>
      <c r="B1484" s="107"/>
      <c r="C1484" s="121"/>
      <c r="D1484" s="110"/>
      <c r="E1484" s="111"/>
      <c r="F1484" s="112"/>
    </row>
    <row r="1485" spans="1:6">
      <c r="A1485" s="109"/>
      <c r="B1485" s="107"/>
      <c r="C1485" s="121"/>
      <c r="D1485" s="110"/>
      <c r="E1485" s="111"/>
      <c r="F1485" s="112"/>
    </row>
    <row r="1486" spans="1:6">
      <c r="A1486" s="109"/>
      <c r="B1486" s="107"/>
      <c r="C1486" s="121"/>
      <c r="D1486" s="110"/>
      <c r="E1486" s="111"/>
      <c r="F1486" s="112"/>
    </row>
    <row r="1487" spans="1:6">
      <c r="A1487" s="109"/>
      <c r="B1487" s="107"/>
      <c r="C1487" s="121"/>
      <c r="D1487" s="110"/>
      <c r="E1487" s="111"/>
      <c r="F1487" s="112"/>
    </row>
    <row r="1488" spans="1:6">
      <c r="A1488" s="109"/>
      <c r="B1488" s="107"/>
      <c r="C1488" s="121"/>
      <c r="D1488" s="110"/>
      <c r="E1488" s="111"/>
      <c r="F1488" s="112"/>
    </row>
    <row r="1489" spans="1:6">
      <c r="A1489" s="109"/>
      <c r="B1489" s="107"/>
      <c r="C1489" s="121"/>
      <c r="D1489" s="110"/>
      <c r="E1489" s="111"/>
      <c r="F1489" s="112"/>
    </row>
    <row r="1490" spans="1:6">
      <c r="A1490" s="109"/>
      <c r="B1490" s="107"/>
      <c r="C1490" s="121"/>
      <c r="D1490" s="110"/>
      <c r="E1490" s="111"/>
      <c r="F1490" s="112"/>
    </row>
    <row r="1491" spans="1:6">
      <c r="A1491" s="109"/>
      <c r="B1491" s="107"/>
      <c r="C1491" s="121"/>
      <c r="D1491" s="110"/>
      <c r="E1491" s="111"/>
      <c r="F1491" s="112"/>
    </row>
    <row r="1492" spans="1:6">
      <c r="A1492" s="109"/>
      <c r="B1492" s="107"/>
      <c r="C1492" s="121"/>
      <c r="D1492" s="110"/>
      <c r="E1492" s="111"/>
      <c r="F1492" s="112"/>
    </row>
    <row r="1493" spans="1:6">
      <c r="A1493" s="109"/>
      <c r="B1493" s="107"/>
      <c r="C1493" s="121"/>
      <c r="D1493" s="110"/>
      <c r="E1493" s="111"/>
      <c r="F1493" s="112"/>
    </row>
    <row r="1494" spans="1:6">
      <c r="A1494" s="109"/>
      <c r="B1494" s="107"/>
      <c r="C1494" s="121"/>
      <c r="D1494" s="110"/>
      <c r="E1494" s="111"/>
      <c r="F1494" s="112"/>
    </row>
    <row r="1495" spans="1:6">
      <c r="A1495" s="109"/>
      <c r="B1495" s="107"/>
      <c r="C1495" s="121"/>
      <c r="D1495" s="110"/>
      <c r="E1495" s="111"/>
      <c r="F1495" s="112"/>
    </row>
    <row r="1496" spans="1:6">
      <c r="A1496" s="109"/>
      <c r="B1496" s="107"/>
      <c r="C1496" s="121"/>
      <c r="D1496" s="110"/>
      <c r="E1496" s="111"/>
      <c r="F1496" s="112"/>
    </row>
    <row r="1497" spans="1:6">
      <c r="A1497" s="109"/>
      <c r="B1497" s="107"/>
      <c r="C1497" s="121"/>
      <c r="D1497" s="110"/>
      <c r="E1497" s="111"/>
      <c r="F1497" s="112"/>
    </row>
    <row r="1498" spans="1:6">
      <c r="A1498" s="109"/>
      <c r="B1498" s="107"/>
      <c r="C1498" s="121"/>
      <c r="D1498" s="110"/>
      <c r="E1498" s="111"/>
      <c r="F1498" s="112"/>
    </row>
    <row r="1499" spans="1:6">
      <c r="A1499" s="109"/>
      <c r="B1499" s="107"/>
      <c r="C1499" s="121"/>
      <c r="D1499" s="110"/>
      <c r="E1499" s="111"/>
      <c r="F1499" s="112"/>
    </row>
    <row r="1500" spans="1:6">
      <c r="A1500" s="109"/>
      <c r="B1500" s="107"/>
      <c r="C1500" s="121"/>
      <c r="D1500" s="110"/>
      <c r="E1500" s="111"/>
      <c r="F1500" s="112"/>
    </row>
    <row r="1501" spans="1:6">
      <c r="A1501" s="109"/>
      <c r="B1501" s="107"/>
      <c r="C1501" s="121"/>
      <c r="D1501" s="110"/>
      <c r="E1501" s="111"/>
      <c r="F1501" s="112"/>
    </row>
    <row r="1502" spans="1:6">
      <c r="A1502" s="109"/>
      <c r="B1502" s="107"/>
      <c r="C1502" s="121"/>
      <c r="D1502" s="110"/>
      <c r="E1502" s="111"/>
      <c r="F1502" s="112"/>
    </row>
    <row r="1503" spans="1:6">
      <c r="A1503" s="109"/>
      <c r="B1503" s="107"/>
      <c r="C1503" s="121"/>
      <c r="D1503" s="110"/>
      <c r="E1503" s="111"/>
      <c r="F1503" s="112"/>
    </row>
    <row r="1504" spans="1:6">
      <c r="A1504" s="109"/>
      <c r="B1504" s="107"/>
      <c r="C1504" s="121"/>
      <c r="D1504" s="110"/>
      <c r="E1504" s="111"/>
      <c r="F1504" s="112"/>
    </row>
    <row r="1505" spans="1:6">
      <c r="A1505" s="109"/>
      <c r="B1505" s="107"/>
      <c r="C1505" s="121"/>
      <c r="D1505" s="110"/>
      <c r="E1505" s="111"/>
      <c r="F1505" s="112"/>
    </row>
    <row r="1506" spans="1:6">
      <c r="A1506" s="109"/>
      <c r="B1506" s="107"/>
      <c r="C1506" s="121"/>
      <c r="D1506" s="110"/>
      <c r="E1506" s="111"/>
      <c r="F1506" s="112"/>
    </row>
    <row r="1507" spans="1:6">
      <c r="A1507" s="109"/>
      <c r="B1507" s="107"/>
      <c r="C1507" s="121"/>
      <c r="D1507" s="110"/>
      <c r="E1507" s="111"/>
      <c r="F1507" s="112"/>
    </row>
    <row r="1508" spans="1:6">
      <c r="A1508" s="109"/>
      <c r="B1508" s="107"/>
      <c r="C1508" s="121"/>
      <c r="D1508" s="110"/>
      <c r="E1508" s="111"/>
      <c r="F1508" s="112"/>
    </row>
    <row r="1509" spans="1:6">
      <c r="A1509" s="109"/>
      <c r="B1509" s="107"/>
      <c r="C1509" s="121"/>
      <c r="D1509" s="110"/>
      <c r="E1509" s="111"/>
      <c r="F1509" s="112"/>
    </row>
    <row r="1510" spans="1:6">
      <c r="A1510" s="109"/>
      <c r="B1510" s="107"/>
      <c r="C1510" s="121"/>
      <c r="D1510" s="110"/>
      <c r="E1510" s="111"/>
      <c r="F1510" s="112"/>
    </row>
    <row r="1511" spans="1:6">
      <c r="A1511" s="109"/>
      <c r="B1511" s="107"/>
      <c r="C1511" s="121"/>
      <c r="D1511" s="110"/>
      <c r="E1511" s="111"/>
      <c r="F1511" s="112"/>
    </row>
    <row r="1512" spans="1:6">
      <c r="A1512" s="109"/>
      <c r="B1512" s="107"/>
      <c r="C1512" s="121"/>
      <c r="D1512" s="110"/>
      <c r="E1512" s="111"/>
      <c r="F1512" s="112"/>
    </row>
    <row r="1513" spans="1:6">
      <c r="A1513" s="109"/>
      <c r="B1513" s="107"/>
      <c r="C1513" s="121"/>
      <c r="D1513" s="110"/>
      <c r="E1513" s="111"/>
      <c r="F1513" s="112"/>
    </row>
    <row r="1514" spans="1:6">
      <c r="A1514" s="109"/>
      <c r="B1514" s="107"/>
      <c r="C1514" s="121"/>
      <c r="D1514" s="110"/>
      <c r="E1514" s="111"/>
      <c r="F1514" s="112"/>
    </row>
    <row r="1515" spans="1:6">
      <c r="A1515" s="109"/>
      <c r="B1515" s="107"/>
      <c r="C1515" s="121"/>
      <c r="D1515" s="110"/>
      <c r="E1515" s="111"/>
      <c r="F1515" s="112"/>
    </row>
    <row r="1516" spans="1:6">
      <c r="A1516" s="109"/>
      <c r="B1516" s="107"/>
      <c r="C1516" s="121"/>
      <c r="D1516" s="110"/>
      <c r="E1516" s="111"/>
      <c r="F1516" s="112"/>
    </row>
    <row r="1517" spans="1:6">
      <c r="A1517" s="109"/>
      <c r="B1517" s="107"/>
      <c r="C1517" s="121"/>
      <c r="D1517" s="110"/>
      <c r="E1517" s="111"/>
      <c r="F1517" s="112"/>
    </row>
    <row r="1518" spans="1:6">
      <c r="A1518" s="109"/>
      <c r="B1518" s="107"/>
      <c r="C1518" s="121"/>
      <c r="D1518" s="110"/>
      <c r="E1518" s="111"/>
      <c r="F1518" s="112"/>
    </row>
    <row r="1519" spans="1:6">
      <c r="A1519" s="109"/>
      <c r="B1519" s="107"/>
      <c r="C1519" s="121"/>
      <c r="D1519" s="110"/>
      <c r="E1519" s="111"/>
      <c r="F1519" s="112"/>
    </row>
    <row r="1520" spans="1:6">
      <c r="A1520" s="109"/>
      <c r="B1520" s="107"/>
      <c r="C1520" s="121"/>
      <c r="D1520" s="110"/>
      <c r="E1520" s="111"/>
      <c r="F1520" s="112"/>
    </row>
    <row r="1521" spans="1:6">
      <c r="A1521" s="109"/>
      <c r="B1521" s="107"/>
      <c r="C1521" s="121"/>
      <c r="D1521" s="110"/>
      <c r="E1521" s="111"/>
      <c r="F1521" s="112"/>
    </row>
    <row r="1522" spans="1:6">
      <c r="A1522" s="109"/>
      <c r="B1522" s="107"/>
      <c r="C1522" s="121"/>
      <c r="D1522" s="110"/>
      <c r="E1522" s="111"/>
      <c r="F1522" s="112"/>
    </row>
    <row r="1523" spans="1:6">
      <c r="A1523" s="109"/>
      <c r="B1523" s="107"/>
      <c r="C1523" s="121"/>
      <c r="D1523" s="110"/>
      <c r="E1523" s="111"/>
      <c r="F1523" s="112"/>
    </row>
    <row r="1524" spans="1:6">
      <c r="A1524" s="109"/>
      <c r="B1524" s="107"/>
      <c r="C1524" s="121"/>
      <c r="D1524" s="110"/>
      <c r="E1524" s="111"/>
      <c r="F1524" s="112"/>
    </row>
    <row r="1525" spans="1:6">
      <c r="A1525" s="109"/>
      <c r="B1525" s="107"/>
      <c r="C1525" s="121"/>
      <c r="D1525" s="110"/>
      <c r="E1525" s="111"/>
      <c r="F1525" s="112"/>
    </row>
    <row r="1526" spans="1:6">
      <c r="A1526" s="109"/>
      <c r="B1526" s="107"/>
      <c r="C1526" s="121"/>
      <c r="D1526" s="110"/>
      <c r="E1526" s="111"/>
      <c r="F1526" s="112"/>
    </row>
    <row r="1527" spans="1:6">
      <c r="A1527" s="109"/>
      <c r="B1527" s="107"/>
      <c r="C1527" s="121"/>
      <c r="D1527" s="110"/>
      <c r="E1527" s="111"/>
      <c r="F1527" s="112"/>
    </row>
    <row r="1528" spans="1:6">
      <c r="A1528" s="109"/>
      <c r="B1528" s="107"/>
      <c r="C1528" s="121"/>
      <c r="D1528" s="110"/>
      <c r="E1528" s="111"/>
      <c r="F1528" s="112"/>
    </row>
    <row r="1529" spans="1:6">
      <c r="A1529" s="109"/>
      <c r="B1529" s="107"/>
      <c r="C1529" s="121"/>
      <c r="D1529" s="110"/>
      <c r="E1529" s="111"/>
      <c r="F1529" s="112"/>
    </row>
    <row r="1530" spans="1:6">
      <c r="A1530" s="109"/>
      <c r="B1530" s="107"/>
      <c r="C1530" s="121"/>
      <c r="D1530" s="110"/>
      <c r="E1530" s="111"/>
      <c r="F1530" s="112"/>
    </row>
    <row r="1531" spans="1:6">
      <c r="A1531" s="109"/>
      <c r="B1531" s="107"/>
      <c r="C1531" s="121"/>
      <c r="D1531" s="110"/>
      <c r="E1531" s="111"/>
      <c r="F1531" s="112"/>
    </row>
    <row r="1532" spans="1:6">
      <c r="A1532" s="109"/>
      <c r="B1532" s="107"/>
      <c r="C1532" s="121"/>
      <c r="D1532" s="110"/>
      <c r="E1532" s="111"/>
      <c r="F1532" s="112"/>
    </row>
    <row r="1533" spans="1:6">
      <c r="A1533" s="109"/>
      <c r="B1533" s="107"/>
      <c r="C1533" s="121"/>
      <c r="D1533" s="110"/>
      <c r="E1533" s="111"/>
      <c r="F1533" s="112"/>
    </row>
    <row r="1534" spans="1:6">
      <c r="A1534" s="109"/>
      <c r="B1534" s="107"/>
      <c r="C1534" s="121"/>
      <c r="D1534" s="110"/>
      <c r="E1534" s="111"/>
      <c r="F1534" s="112"/>
    </row>
    <row r="1535" spans="1:6">
      <c r="A1535" s="109"/>
      <c r="B1535" s="107"/>
      <c r="C1535" s="121"/>
      <c r="D1535" s="110"/>
      <c r="E1535" s="111"/>
      <c r="F1535" s="112"/>
    </row>
    <row r="1536" spans="1:6">
      <c r="A1536" s="109"/>
      <c r="B1536" s="107"/>
      <c r="C1536" s="121"/>
      <c r="D1536" s="110"/>
      <c r="E1536" s="111"/>
      <c r="F1536" s="112"/>
    </row>
    <row r="1537" spans="1:6">
      <c r="A1537" s="109"/>
      <c r="B1537" s="107"/>
      <c r="C1537" s="121"/>
      <c r="D1537" s="110"/>
      <c r="E1537" s="111"/>
      <c r="F1537" s="112"/>
    </row>
    <row r="1538" spans="1:6">
      <c r="A1538" s="109"/>
      <c r="B1538" s="107"/>
      <c r="C1538" s="121"/>
      <c r="D1538" s="110"/>
      <c r="E1538" s="111"/>
      <c r="F1538" s="112"/>
    </row>
    <row r="1539" spans="1:6">
      <c r="A1539" s="109"/>
      <c r="B1539" s="107"/>
      <c r="C1539" s="121"/>
      <c r="D1539" s="110"/>
      <c r="E1539" s="111"/>
      <c r="F1539" s="112"/>
    </row>
    <row r="1540" spans="1:6">
      <c r="A1540" s="109"/>
      <c r="B1540" s="107"/>
      <c r="C1540" s="121"/>
      <c r="D1540" s="110"/>
      <c r="E1540" s="111"/>
      <c r="F1540" s="112"/>
    </row>
    <row r="1541" spans="1:6">
      <c r="A1541" s="109"/>
      <c r="B1541" s="107"/>
      <c r="C1541" s="121"/>
      <c r="D1541" s="110"/>
      <c r="E1541" s="111"/>
      <c r="F1541" s="112"/>
    </row>
    <row r="1542" spans="1:6">
      <c r="A1542" s="109"/>
      <c r="B1542" s="107"/>
      <c r="C1542" s="121"/>
      <c r="D1542" s="110"/>
      <c r="E1542" s="111"/>
      <c r="F1542" s="112"/>
    </row>
    <row r="1543" spans="1:6">
      <c r="A1543" s="109"/>
      <c r="B1543" s="107"/>
      <c r="C1543" s="121"/>
      <c r="D1543" s="110"/>
      <c r="E1543" s="111"/>
      <c r="F1543" s="112"/>
    </row>
    <row r="1544" spans="1:6">
      <c r="A1544" s="109"/>
      <c r="B1544" s="107"/>
      <c r="C1544" s="121"/>
      <c r="D1544" s="110"/>
      <c r="E1544" s="111"/>
      <c r="F1544" s="112"/>
    </row>
    <row r="1545" spans="1:6">
      <c r="A1545" s="109"/>
      <c r="B1545" s="107"/>
      <c r="C1545" s="121"/>
      <c r="D1545" s="110"/>
      <c r="E1545" s="111"/>
      <c r="F1545" s="112"/>
    </row>
    <row r="1546" spans="1:6">
      <c r="A1546" s="109"/>
      <c r="B1546" s="107"/>
      <c r="C1546" s="121"/>
      <c r="D1546" s="110"/>
      <c r="E1546" s="111"/>
      <c r="F1546" s="112"/>
    </row>
    <row r="1547" spans="1:6">
      <c r="A1547" s="109"/>
      <c r="B1547" s="107"/>
      <c r="C1547" s="121"/>
      <c r="D1547" s="110"/>
      <c r="E1547" s="111"/>
      <c r="F1547" s="112"/>
    </row>
    <row r="1548" spans="1:6">
      <c r="A1548" s="109"/>
      <c r="B1548" s="107"/>
      <c r="C1548" s="121"/>
      <c r="D1548" s="110"/>
      <c r="E1548" s="111"/>
      <c r="F1548" s="112"/>
    </row>
    <row r="1549" spans="1:6">
      <c r="A1549" s="109"/>
      <c r="B1549" s="107"/>
      <c r="C1549" s="121"/>
      <c r="D1549" s="110"/>
      <c r="E1549" s="111"/>
      <c r="F1549" s="112"/>
    </row>
    <row r="1550" spans="1:6">
      <c r="A1550" s="109"/>
      <c r="B1550" s="107"/>
      <c r="C1550" s="121"/>
      <c r="D1550" s="110"/>
      <c r="E1550" s="111"/>
      <c r="F1550" s="112"/>
    </row>
    <row r="1551" spans="1:6">
      <c r="A1551" s="109"/>
      <c r="B1551" s="107"/>
      <c r="C1551" s="121"/>
      <c r="D1551" s="110"/>
      <c r="E1551" s="111"/>
      <c r="F1551" s="112"/>
    </row>
    <row r="1552" spans="1:6">
      <c r="A1552" s="109"/>
      <c r="B1552" s="107"/>
      <c r="C1552" s="121"/>
      <c r="D1552" s="110"/>
      <c r="E1552" s="111"/>
      <c r="F1552" s="112"/>
    </row>
    <row r="1553" spans="1:6">
      <c r="A1553" s="109"/>
      <c r="B1553" s="107"/>
      <c r="C1553" s="121"/>
      <c r="D1553" s="110"/>
      <c r="E1553" s="111"/>
      <c r="F1553" s="112"/>
    </row>
    <row r="1554" spans="1:6">
      <c r="A1554" s="109"/>
      <c r="B1554" s="107"/>
      <c r="C1554" s="121"/>
      <c r="D1554" s="110"/>
      <c r="E1554" s="111"/>
      <c r="F1554" s="112"/>
    </row>
    <row r="1555" spans="1:6">
      <c r="A1555" s="109"/>
      <c r="B1555" s="107"/>
      <c r="C1555" s="121"/>
      <c r="D1555" s="110"/>
      <c r="E1555" s="111"/>
      <c r="F1555" s="112"/>
    </row>
    <row r="1556" spans="1:6">
      <c r="A1556" s="109"/>
      <c r="B1556" s="107"/>
      <c r="C1556" s="121"/>
      <c r="D1556" s="110"/>
      <c r="E1556" s="111"/>
      <c r="F1556" s="112"/>
    </row>
    <row r="1557" spans="1:6">
      <c r="A1557" s="109"/>
      <c r="B1557" s="107"/>
      <c r="C1557" s="121"/>
      <c r="D1557" s="110"/>
      <c r="E1557" s="111"/>
      <c r="F1557" s="112"/>
    </row>
    <row r="1558" spans="1:6">
      <c r="A1558" s="109"/>
      <c r="B1558" s="107"/>
      <c r="C1558" s="121"/>
      <c r="D1558" s="110"/>
      <c r="E1558" s="111"/>
      <c r="F1558" s="112"/>
    </row>
    <row r="1559" spans="1:6">
      <c r="A1559" s="109"/>
      <c r="B1559" s="107"/>
      <c r="C1559" s="121"/>
      <c r="D1559" s="110"/>
      <c r="E1559" s="111"/>
      <c r="F1559" s="112"/>
    </row>
    <row r="1560" spans="1:6">
      <c r="A1560" s="109"/>
      <c r="B1560" s="107"/>
      <c r="C1560" s="121"/>
      <c r="D1560" s="110"/>
      <c r="E1560" s="111"/>
      <c r="F1560" s="112"/>
    </row>
    <row r="1561" spans="1:6">
      <c r="A1561" s="109"/>
      <c r="B1561" s="107"/>
      <c r="C1561" s="121"/>
      <c r="D1561" s="110"/>
      <c r="E1561" s="111"/>
      <c r="F1561" s="112"/>
    </row>
    <row r="1562" spans="1:6">
      <c r="A1562" s="109"/>
      <c r="B1562" s="107"/>
      <c r="C1562" s="121"/>
      <c r="D1562" s="110"/>
      <c r="E1562" s="111"/>
      <c r="F1562" s="112"/>
    </row>
    <row r="1563" spans="1:6">
      <c r="A1563" s="109"/>
      <c r="B1563" s="107"/>
      <c r="C1563" s="121"/>
      <c r="D1563" s="110"/>
      <c r="E1563" s="111"/>
      <c r="F1563" s="112"/>
    </row>
    <row r="1564" spans="1:6">
      <c r="A1564" s="109"/>
      <c r="B1564" s="107"/>
      <c r="C1564" s="121"/>
      <c r="D1564" s="110"/>
      <c r="E1564" s="111"/>
      <c r="F1564" s="112"/>
    </row>
    <row r="1565" spans="1:6">
      <c r="A1565" s="109"/>
      <c r="B1565" s="107"/>
      <c r="C1565" s="121"/>
      <c r="D1565" s="110"/>
      <c r="E1565" s="111"/>
      <c r="F1565" s="112"/>
    </row>
    <row r="1566" spans="1:6">
      <c r="A1566" s="109"/>
      <c r="B1566" s="107"/>
      <c r="C1566" s="121"/>
      <c r="D1566" s="110"/>
      <c r="E1566" s="111"/>
      <c r="F1566" s="112"/>
    </row>
    <row r="1567" spans="1:6">
      <c r="A1567" s="109"/>
      <c r="B1567" s="107"/>
      <c r="C1567" s="121"/>
      <c r="D1567" s="110"/>
      <c r="E1567" s="111"/>
      <c r="F1567" s="112"/>
    </row>
    <row r="1568" spans="1:6">
      <c r="A1568" s="109"/>
      <c r="B1568" s="107"/>
      <c r="C1568" s="121"/>
      <c r="D1568" s="110"/>
      <c r="E1568" s="111"/>
      <c r="F1568" s="112"/>
    </row>
    <row r="1569" spans="1:6">
      <c r="A1569" s="109"/>
      <c r="B1569" s="107"/>
      <c r="C1569" s="121"/>
      <c r="D1569" s="110"/>
      <c r="E1569" s="111"/>
      <c r="F1569" s="112"/>
    </row>
    <row r="1570" spans="1:6">
      <c r="A1570" s="109"/>
      <c r="B1570" s="107"/>
      <c r="C1570" s="121"/>
      <c r="D1570" s="110"/>
      <c r="E1570" s="111"/>
      <c r="F1570" s="112"/>
    </row>
    <row r="1571" spans="1:6">
      <c r="A1571" s="109"/>
      <c r="B1571" s="107"/>
      <c r="C1571" s="121"/>
      <c r="D1571" s="110"/>
      <c r="E1571" s="111"/>
      <c r="F1571" s="112"/>
    </row>
    <row r="1572" spans="1:6">
      <c r="A1572" s="109"/>
      <c r="B1572" s="107"/>
      <c r="C1572" s="121"/>
      <c r="D1572" s="110"/>
      <c r="E1572" s="111"/>
      <c r="F1572" s="112"/>
    </row>
    <row r="1573" spans="1:6">
      <c r="A1573" s="109"/>
      <c r="B1573" s="107"/>
      <c r="C1573" s="121"/>
      <c r="D1573" s="110"/>
      <c r="E1573" s="111"/>
      <c r="F1573" s="112"/>
    </row>
    <row r="1574" spans="1:6">
      <c r="A1574" s="109"/>
      <c r="B1574" s="107"/>
      <c r="C1574" s="121"/>
      <c r="D1574" s="110"/>
      <c r="E1574" s="111"/>
      <c r="F1574" s="112"/>
    </row>
    <row r="1575" spans="1:6">
      <c r="A1575" s="109"/>
      <c r="B1575" s="107"/>
      <c r="C1575" s="121"/>
      <c r="D1575" s="110"/>
      <c r="E1575" s="111"/>
      <c r="F1575" s="112"/>
    </row>
    <row r="1576" spans="1:6">
      <c r="A1576" s="109"/>
      <c r="B1576" s="107"/>
      <c r="C1576" s="121"/>
      <c r="D1576" s="110"/>
      <c r="E1576" s="111"/>
      <c r="F1576" s="112"/>
    </row>
    <row r="1577" spans="1:6">
      <c r="A1577" s="109"/>
      <c r="B1577" s="107"/>
      <c r="C1577" s="121"/>
      <c r="D1577" s="110"/>
      <c r="E1577" s="111"/>
      <c r="F1577" s="112"/>
    </row>
    <row r="1578" spans="1:6">
      <c r="A1578" s="109"/>
      <c r="B1578" s="107"/>
      <c r="C1578" s="121"/>
      <c r="D1578" s="110"/>
      <c r="E1578" s="111"/>
      <c r="F1578" s="112"/>
    </row>
    <row r="1579" spans="1:6">
      <c r="A1579" s="109"/>
      <c r="B1579" s="107"/>
      <c r="C1579" s="121"/>
      <c r="D1579" s="110"/>
      <c r="E1579" s="111"/>
      <c r="F1579" s="112"/>
    </row>
    <row r="1580" spans="1:6">
      <c r="A1580" s="109"/>
      <c r="B1580" s="107"/>
      <c r="C1580" s="121"/>
      <c r="D1580" s="110"/>
      <c r="E1580" s="111"/>
      <c r="F1580" s="112"/>
    </row>
    <row r="1581" spans="1:6">
      <c r="A1581" s="109"/>
      <c r="B1581" s="107"/>
      <c r="C1581" s="121"/>
      <c r="D1581" s="110"/>
      <c r="E1581" s="111"/>
      <c r="F1581" s="112"/>
    </row>
    <row r="1582" spans="1:6">
      <c r="A1582" s="109"/>
      <c r="B1582" s="107"/>
      <c r="C1582" s="121"/>
      <c r="D1582" s="110"/>
      <c r="E1582" s="111"/>
      <c r="F1582" s="112"/>
    </row>
    <row r="1583" spans="1:6">
      <c r="A1583" s="109"/>
      <c r="B1583" s="107"/>
      <c r="C1583" s="121"/>
      <c r="D1583" s="110"/>
      <c r="E1583" s="111"/>
      <c r="F1583" s="112"/>
    </row>
    <row r="1584" spans="1:6">
      <c r="A1584" s="109"/>
      <c r="B1584" s="107"/>
      <c r="C1584" s="121"/>
      <c r="D1584" s="110"/>
      <c r="E1584" s="111"/>
      <c r="F1584" s="112"/>
    </row>
    <row r="1585" spans="1:6">
      <c r="A1585" s="109"/>
      <c r="B1585" s="107"/>
      <c r="C1585" s="121"/>
      <c r="D1585" s="110"/>
      <c r="E1585" s="111"/>
      <c r="F1585" s="112"/>
    </row>
    <row r="1586" spans="1:6">
      <c r="A1586" s="109"/>
      <c r="B1586" s="107"/>
      <c r="C1586" s="121"/>
      <c r="D1586" s="110"/>
      <c r="E1586" s="111"/>
      <c r="F1586" s="112"/>
    </row>
    <row r="1587" spans="1:6">
      <c r="A1587" s="109"/>
      <c r="B1587" s="107"/>
      <c r="C1587" s="121"/>
      <c r="D1587" s="110"/>
      <c r="E1587" s="111"/>
      <c r="F1587" s="112"/>
    </row>
    <row r="1588" spans="1:6">
      <c r="A1588" s="109"/>
      <c r="B1588" s="107"/>
      <c r="C1588" s="121"/>
      <c r="D1588" s="110"/>
      <c r="E1588" s="111"/>
      <c r="F1588" s="112"/>
    </row>
    <row r="1589" spans="1:6">
      <c r="A1589" s="109"/>
      <c r="B1589" s="107"/>
      <c r="C1589" s="121"/>
      <c r="D1589" s="110"/>
      <c r="E1589" s="111"/>
      <c r="F1589" s="112"/>
    </row>
    <row r="1590" spans="1:6">
      <c r="A1590" s="109"/>
      <c r="B1590" s="107"/>
      <c r="C1590" s="121"/>
      <c r="D1590" s="110"/>
      <c r="E1590" s="111"/>
      <c r="F1590" s="112"/>
    </row>
    <row r="1591" spans="1:6">
      <c r="A1591" s="109"/>
      <c r="B1591" s="107"/>
      <c r="C1591" s="121"/>
      <c r="D1591" s="110"/>
      <c r="E1591" s="111"/>
      <c r="F1591" s="112"/>
    </row>
    <row r="1592" spans="1:6">
      <c r="A1592" s="109"/>
      <c r="B1592" s="107"/>
      <c r="C1592" s="121"/>
      <c r="D1592" s="110"/>
      <c r="E1592" s="111"/>
      <c r="F1592" s="112"/>
    </row>
    <row r="1593" spans="1:6">
      <c r="A1593" s="109"/>
      <c r="B1593" s="107"/>
      <c r="C1593" s="121"/>
      <c r="D1593" s="110"/>
      <c r="E1593" s="111"/>
      <c r="F1593" s="112"/>
    </row>
    <row r="1594" spans="1:6">
      <c r="A1594" s="109"/>
      <c r="B1594" s="107"/>
      <c r="C1594" s="121"/>
      <c r="D1594" s="110"/>
      <c r="E1594" s="111"/>
      <c r="F1594" s="112"/>
    </row>
    <row r="1595" spans="1:6">
      <c r="A1595" s="109"/>
      <c r="B1595" s="107"/>
      <c r="C1595" s="121"/>
      <c r="D1595" s="110"/>
      <c r="E1595" s="111"/>
      <c r="F1595" s="112"/>
    </row>
    <row r="1596" spans="1:6">
      <c r="A1596" s="109"/>
      <c r="B1596" s="107"/>
      <c r="C1596" s="121"/>
      <c r="D1596" s="110"/>
      <c r="E1596" s="111"/>
      <c r="F1596" s="112"/>
    </row>
    <row r="1597" spans="1:6">
      <c r="A1597" s="109"/>
      <c r="B1597" s="107"/>
      <c r="C1597" s="121"/>
      <c r="D1597" s="110"/>
      <c r="E1597" s="111"/>
      <c r="F1597" s="112"/>
    </row>
    <row r="1598" spans="1:6">
      <c r="A1598" s="109"/>
      <c r="B1598" s="107"/>
      <c r="C1598" s="121"/>
      <c r="D1598" s="110"/>
      <c r="E1598" s="111"/>
      <c r="F1598" s="112"/>
    </row>
    <row r="1599" spans="1:6">
      <c r="A1599" s="109"/>
      <c r="B1599" s="107"/>
      <c r="C1599" s="121"/>
      <c r="D1599" s="110"/>
      <c r="E1599" s="111"/>
      <c r="F1599" s="112"/>
    </row>
    <row r="1600" spans="1:6">
      <c r="A1600" s="109"/>
      <c r="B1600" s="107"/>
      <c r="C1600" s="121"/>
      <c r="D1600" s="110"/>
      <c r="E1600" s="111"/>
      <c r="F1600" s="112"/>
    </row>
    <row r="1601" spans="1:6">
      <c r="A1601" s="109"/>
      <c r="B1601" s="107"/>
      <c r="C1601" s="121"/>
      <c r="D1601" s="110"/>
      <c r="E1601" s="111"/>
      <c r="F1601" s="112"/>
    </row>
    <row r="1602" spans="1:6">
      <c r="A1602" s="109"/>
      <c r="B1602" s="107"/>
      <c r="C1602" s="121"/>
      <c r="D1602" s="110"/>
      <c r="E1602" s="111"/>
      <c r="F1602" s="112"/>
    </row>
    <row r="1603" spans="1:6">
      <c r="A1603" s="109"/>
      <c r="B1603" s="107"/>
      <c r="C1603" s="121"/>
      <c r="D1603" s="110"/>
      <c r="E1603" s="111"/>
      <c r="F1603" s="112"/>
    </row>
    <row r="1604" spans="1:6">
      <c r="A1604" s="109"/>
      <c r="B1604" s="107"/>
      <c r="C1604" s="121"/>
      <c r="D1604" s="110"/>
      <c r="E1604" s="111"/>
      <c r="F1604" s="112"/>
    </row>
    <row r="1605" spans="1:6">
      <c r="A1605" s="109"/>
      <c r="B1605" s="107"/>
      <c r="C1605" s="121"/>
      <c r="D1605" s="110"/>
      <c r="E1605" s="111"/>
      <c r="F1605" s="112"/>
    </row>
    <row r="1606" spans="1:6">
      <c r="A1606" s="109"/>
      <c r="B1606" s="107"/>
      <c r="C1606" s="121"/>
      <c r="D1606" s="110"/>
      <c r="E1606" s="111"/>
      <c r="F1606" s="112"/>
    </row>
    <row r="1607" spans="1:6">
      <c r="A1607" s="109"/>
      <c r="B1607" s="107"/>
      <c r="C1607" s="121"/>
      <c r="D1607" s="110"/>
      <c r="E1607" s="111"/>
      <c r="F1607" s="112"/>
    </row>
    <row r="1608" spans="1:6">
      <c r="A1608" s="109"/>
      <c r="B1608" s="107"/>
      <c r="C1608" s="121"/>
      <c r="D1608" s="110"/>
      <c r="E1608" s="111"/>
      <c r="F1608" s="112"/>
    </row>
    <row r="1609" spans="1:6">
      <c r="A1609" s="109"/>
      <c r="B1609" s="107"/>
      <c r="C1609" s="121"/>
      <c r="D1609" s="110"/>
      <c r="E1609" s="111"/>
      <c r="F1609" s="112"/>
    </row>
    <row r="1610" spans="1:6">
      <c r="A1610" s="109"/>
      <c r="B1610" s="107"/>
      <c r="C1610" s="121"/>
      <c r="D1610" s="110"/>
      <c r="E1610" s="111"/>
      <c r="F1610" s="112"/>
    </row>
    <row r="1611" spans="1:6">
      <c r="A1611" s="109"/>
      <c r="B1611" s="107"/>
      <c r="C1611" s="121"/>
      <c r="D1611" s="110"/>
      <c r="E1611" s="111"/>
      <c r="F1611" s="112"/>
    </row>
    <row r="1612" spans="1:6">
      <c r="A1612" s="109"/>
      <c r="B1612" s="107"/>
      <c r="C1612" s="121"/>
      <c r="D1612" s="110"/>
      <c r="E1612" s="111"/>
      <c r="F1612" s="112"/>
    </row>
    <row r="1613" spans="1:6">
      <c r="A1613" s="109"/>
      <c r="B1613" s="107"/>
      <c r="C1613" s="121"/>
      <c r="D1613" s="110"/>
      <c r="E1613" s="111"/>
      <c r="F1613" s="112"/>
    </row>
    <row r="1614" spans="1:6">
      <c r="A1614" s="109"/>
      <c r="B1614" s="107"/>
      <c r="C1614" s="121"/>
      <c r="D1614" s="110"/>
      <c r="E1614" s="111"/>
      <c r="F1614" s="112"/>
    </row>
    <row r="1615" spans="1:6">
      <c r="A1615" s="109"/>
      <c r="B1615" s="107"/>
      <c r="C1615" s="121"/>
      <c r="D1615" s="110"/>
      <c r="E1615" s="111"/>
      <c r="F1615" s="112"/>
    </row>
    <row r="1616" spans="1:6">
      <c r="A1616" s="109"/>
      <c r="B1616" s="107"/>
      <c r="C1616" s="121"/>
      <c r="D1616" s="110"/>
      <c r="E1616" s="111"/>
      <c r="F1616" s="112"/>
    </row>
    <row r="1617" spans="1:6">
      <c r="A1617" s="109"/>
      <c r="B1617" s="107"/>
      <c r="C1617" s="121"/>
      <c r="D1617" s="110"/>
      <c r="E1617" s="111"/>
      <c r="F1617" s="112"/>
    </row>
    <row r="1618" spans="1:6">
      <c r="A1618" s="109"/>
      <c r="B1618" s="107"/>
      <c r="C1618" s="121"/>
      <c r="D1618" s="110"/>
      <c r="E1618" s="111"/>
      <c r="F1618" s="112"/>
    </row>
    <row r="1619" spans="1:6">
      <c r="A1619" s="109"/>
      <c r="B1619" s="107"/>
      <c r="C1619" s="121"/>
      <c r="D1619" s="110"/>
      <c r="E1619" s="111"/>
      <c r="F1619" s="112"/>
    </row>
    <row r="1620" spans="1:6">
      <c r="A1620" s="109"/>
      <c r="B1620" s="107"/>
      <c r="C1620" s="121"/>
      <c r="D1620" s="110"/>
      <c r="E1620" s="111"/>
      <c r="F1620" s="112"/>
    </row>
    <row r="1621" spans="1:6">
      <c r="A1621" s="109"/>
      <c r="B1621" s="107"/>
      <c r="C1621" s="121"/>
      <c r="D1621" s="110"/>
      <c r="E1621" s="111"/>
      <c r="F1621" s="112"/>
    </row>
    <row r="1622" spans="1:6">
      <c r="A1622" s="109"/>
      <c r="B1622" s="107"/>
      <c r="C1622" s="121"/>
      <c r="D1622" s="110"/>
      <c r="E1622" s="111"/>
      <c r="F1622" s="112"/>
    </row>
    <row r="1623" spans="1:6">
      <c r="A1623" s="109"/>
      <c r="B1623" s="107"/>
      <c r="C1623" s="121"/>
      <c r="D1623" s="110"/>
      <c r="E1623" s="111"/>
      <c r="F1623" s="112"/>
    </row>
    <row r="1624" spans="1:6">
      <c r="A1624" s="109"/>
      <c r="B1624" s="107"/>
      <c r="C1624" s="121"/>
      <c r="D1624" s="110"/>
      <c r="E1624" s="111"/>
      <c r="F1624" s="112"/>
    </row>
    <row r="1625" spans="1:6">
      <c r="A1625" s="109"/>
      <c r="B1625" s="107"/>
      <c r="C1625" s="121"/>
      <c r="D1625" s="110"/>
      <c r="E1625" s="111"/>
      <c r="F1625" s="112"/>
    </row>
    <row r="1626" spans="1:6">
      <c r="A1626" s="109"/>
      <c r="B1626" s="107"/>
      <c r="C1626" s="121"/>
      <c r="D1626" s="110"/>
      <c r="E1626" s="111"/>
      <c r="F1626" s="112"/>
    </row>
    <row r="1627" spans="1:6">
      <c r="A1627" s="109"/>
      <c r="B1627" s="107"/>
      <c r="C1627" s="121"/>
      <c r="D1627" s="110"/>
      <c r="E1627" s="111"/>
      <c r="F1627" s="112"/>
    </row>
    <row r="1628" spans="1:6">
      <c r="A1628" s="109"/>
      <c r="B1628" s="107"/>
      <c r="C1628" s="121"/>
      <c r="D1628" s="110"/>
      <c r="E1628" s="111"/>
      <c r="F1628" s="112"/>
    </row>
    <row r="1629" spans="1:6">
      <c r="A1629" s="109"/>
      <c r="B1629" s="107"/>
      <c r="C1629" s="121"/>
      <c r="D1629" s="110"/>
      <c r="E1629" s="111"/>
      <c r="F1629" s="112"/>
    </row>
    <row r="1630" spans="1:6">
      <c r="A1630" s="109"/>
      <c r="B1630" s="107"/>
      <c r="C1630" s="121"/>
      <c r="D1630" s="110"/>
      <c r="E1630" s="111"/>
      <c r="F1630" s="112"/>
    </row>
    <row r="1631" spans="1:6">
      <c r="A1631" s="109"/>
      <c r="B1631" s="107"/>
      <c r="C1631" s="121"/>
      <c r="D1631" s="110"/>
      <c r="E1631" s="111"/>
      <c r="F1631" s="112"/>
    </row>
    <row r="1632" spans="1:6">
      <c r="A1632" s="109"/>
      <c r="B1632" s="107"/>
      <c r="C1632" s="121"/>
      <c r="D1632" s="110"/>
      <c r="E1632" s="111"/>
      <c r="F1632" s="112"/>
    </row>
    <row r="1633" spans="1:6">
      <c r="A1633" s="109"/>
      <c r="B1633" s="107"/>
      <c r="C1633" s="121"/>
      <c r="D1633" s="110"/>
      <c r="E1633" s="111"/>
      <c r="F1633" s="112"/>
    </row>
    <row r="1634" spans="1:6">
      <c r="A1634" s="109"/>
      <c r="B1634" s="107"/>
      <c r="C1634" s="121"/>
      <c r="D1634" s="110"/>
      <c r="E1634" s="111"/>
      <c r="F1634" s="112"/>
    </row>
    <row r="1635" spans="1:6">
      <c r="A1635" s="109"/>
      <c r="B1635" s="107"/>
      <c r="C1635" s="121"/>
      <c r="D1635" s="110"/>
      <c r="E1635" s="111"/>
      <c r="F1635" s="112"/>
    </row>
    <row r="1636" spans="1:6">
      <c r="A1636" s="109"/>
      <c r="B1636" s="107"/>
      <c r="C1636" s="121"/>
      <c r="D1636" s="110"/>
      <c r="E1636" s="111"/>
      <c r="F1636" s="112"/>
    </row>
    <row r="1637" spans="1:6">
      <c r="A1637" s="109"/>
      <c r="B1637" s="107"/>
      <c r="C1637" s="121"/>
      <c r="D1637" s="110"/>
      <c r="E1637" s="111"/>
      <c r="F1637" s="112"/>
    </row>
    <row r="1638" spans="1:6">
      <c r="A1638" s="109"/>
      <c r="B1638" s="107"/>
      <c r="C1638" s="121"/>
      <c r="D1638" s="110"/>
      <c r="E1638" s="111"/>
      <c r="F1638" s="112"/>
    </row>
    <row r="1639" spans="1:6">
      <c r="A1639" s="109"/>
      <c r="B1639" s="107"/>
      <c r="C1639" s="121"/>
      <c r="D1639" s="110"/>
      <c r="E1639" s="111"/>
      <c r="F1639" s="112"/>
    </row>
    <row r="1640" spans="1:6">
      <c r="A1640" s="109"/>
      <c r="B1640" s="107"/>
      <c r="C1640" s="121"/>
      <c r="D1640" s="110"/>
      <c r="E1640" s="111"/>
      <c r="F1640" s="112"/>
    </row>
    <row r="1641" spans="1:6">
      <c r="A1641" s="109"/>
      <c r="B1641" s="107"/>
      <c r="C1641" s="121"/>
      <c r="D1641" s="110"/>
      <c r="E1641" s="111"/>
      <c r="F1641" s="112"/>
    </row>
    <row r="1642" spans="1:6">
      <c r="A1642" s="109"/>
      <c r="B1642" s="107"/>
      <c r="C1642" s="121"/>
      <c r="D1642" s="110"/>
      <c r="E1642" s="111"/>
      <c r="F1642" s="112"/>
    </row>
    <row r="1643" spans="1:6">
      <c r="A1643" s="109"/>
      <c r="B1643" s="107"/>
      <c r="C1643" s="121"/>
      <c r="D1643" s="110"/>
      <c r="E1643" s="111"/>
      <c r="F1643" s="112"/>
    </row>
    <row r="1644" spans="1:6">
      <c r="A1644" s="109"/>
      <c r="B1644" s="107"/>
      <c r="C1644" s="121"/>
      <c r="D1644" s="110"/>
      <c r="E1644" s="111"/>
      <c r="F1644" s="112"/>
    </row>
    <row r="1645" spans="1:6">
      <c r="A1645" s="109"/>
      <c r="B1645" s="107"/>
      <c r="C1645" s="121"/>
      <c r="D1645" s="110"/>
      <c r="E1645" s="111"/>
      <c r="F1645" s="112"/>
    </row>
    <row r="1646" spans="1:6">
      <c r="A1646" s="109"/>
      <c r="B1646" s="107"/>
      <c r="C1646" s="121"/>
      <c r="D1646" s="110"/>
      <c r="E1646" s="111"/>
      <c r="F1646" s="112"/>
    </row>
    <row r="1647" spans="1:6">
      <c r="A1647" s="109"/>
      <c r="B1647" s="107"/>
      <c r="C1647" s="121"/>
      <c r="D1647" s="110"/>
      <c r="E1647" s="111"/>
      <c r="F1647" s="112"/>
    </row>
    <row r="1648" spans="1:6">
      <c r="A1648" s="109"/>
      <c r="B1648" s="107"/>
      <c r="C1648" s="121"/>
      <c r="D1648" s="110"/>
      <c r="E1648" s="111"/>
      <c r="F1648" s="112"/>
    </row>
    <row r="1649" spans="1:6">
      <c r="A1649" s="109"/>
      <c r="B1649" s="107"/>
      <c r="C1649" s="121"/>
      <c r="D1649" s="110"/>
      <c r="E1649" s="111"/>
      <c r="F1649" s="112"/>
    </row>
    <row r="1650" spans="1:6">
      <c r="A1650" s="109"/>
      <c r="B1650" s="107"/>
      <c r="C1650" s="121"/>
      <c r="D1650" s="110"/>
      <c r="E1650" s="111"/>
      <c r="F1650" s="112"/>
    </row>
    <row r="1651" spans="1:6">
      <c r="A1651" s="109"/>
      <c r="B1651" s="107"/>
      <c r="C1651" s="121"/>
      <c r="D1651" s="110"/>
      <c r="E1651" s="111"/>
      <c r="F1651" s="112"/>
    </row>
    <row r="1652" spans="1:6">
      <c r="A1652" s="109"/>
      <c r="B1652" s="107"/>
      <c r="C1652" s="121"/>
      <c r="D1652" s="110"/>
      <c r="E1652" s="111"/>
      <c r="F1652" s="112"/>
    </row>
    <row r="1653" spans="1:6">
      <c r="A1653" s="109"/>
      <c r="B1653" s="107"/>
      <c r="C1653" s="121"/>
      <c r="D1653" s="110"/>
      <c r="E1653" s="111"/>
      <c r="F1653" s="112"/>
    </row>
    <row r="1654" spans="1:6">
      <c r="A1654" s="109"/>
      <c r="B1654" s="107"/>
      <c r="C1654" s="121"/>
      <c r="D1654" s="110"/>
      <c r="E1654" s="111"/>
      <c r="F1654" s="112"/>
    </row>
    <row r="1655" spans="1:6">
      <c r="A1655" s="109"/>
      <c r="B1655" s="107"/>
      <c r="C1655" s="121"/>
      <c r="D1655" s="110"/>
      <c r="E1655" s="111"/>
      <c r="F1655" s="112"/>
    </row>
    <row r="1656" spans="1:6">
      <c r="A1656" s="109"/>
      <c r="B1656" s="107"/>
      <c r="C1656" s="121"/>
      <c r="D1656" s="110"/>
      <c r="E1656" s="111"/>
      <c r="F1656" s="112"/>
    </row>
    <row r="1657" spans="1:6">
      <c r="A1657" s="109"/>
      <c r="B1657" s="107"/>
      <c r="C1657" s="121"/>
      <c r="D1657" s="110"/>
      <c r="E1657" s="111"/>
      <c r="F1657" s="112"/>
    </row>
    <row r="1658" spans="1:6">
      <c r="A1658" s="109"/>
      <c r="B1658" s="107"/>
      <c r="C1658" s="121"/>
      <c r="D1658" s="110"/>
      <c r="E1658" s="111"/>
      <c r="F1658" s="112"/>
    </row>
    <row r="1659" spans="1:6">
      <c r="A1659" s="109"/>
      <c r="B1659" s="107"/>
      <c r="C1659" s="121"/>
      <c r="D1659" s="110"/>
      <c r="E1659" s="111"/>
      <c r="F1659" s="112"/>
    </row>
    <row r="1660" spans="1:6">
      <c r="A1660" s="109"/>
      <c r="B1660" s="107"/>
      <c r="C1660" s="121"/>
      <c r="D1660" s="110"/>
      <c r="E1660" s="111"/>
      <c r="F1660" s="112"/>
    </row>
    <row r="1661" spans="1:6">
      <c r="A1661" s="109"/>
      <c r="B1661" s="107"/>
      <c r="C1661" s="121"/>
      <c r="D1661" s="110"/>
      <c r="E1661" s="111"/>
      <c r="F1661" s="112"/>
    </row>
    <row r="1662" spans="1:6">
      <c r="A1662" s="109"/>
      <c r="B1662" s="107"/>
      <c r="C1662" s="121"/>
      <c r="D1662" s="110"/>
      <c r="E1662" s="111"/>
      <c r="F1662" s="112"/>
    </row>
    <row r="1663" spans="1:6">
      <c r="A1663" s="109"/>
      <c r="B1663" s="107"/>
      <c r="C1663" s="121"/>
      <c r="D1663" s="110"/>
      <c r="E1663" s="111"/>
      <c r="F1663" s="112"/>
    </row>
    <row r="1664" spans="1:6">
      <c r="A1664" s="109"/>
      <c r="B1664" s="107"/>
      <c r="C1664" s="121"/>
      <c r="D1664" s="110"/>
      <c r="E1664" s="111"/>
      <c r="F1664" s="112"/>
    </row>
    <row r="1665" spans="1:6">
      <c r="A1665" s="109"/>
      <c r="B1665" s="107"/>
      <c r="C1665" s="121"/>
      <c r="D1665" s="110"/>
      <c r="E1665" s="111"/>
      <c r="F1665" s="112"/>
    </row>
    <row r="1666" spans="1:6">
      <c r="A1666" s="109"/>
      <c r="B1666" s="107"/>
      <c r="C1666" s="121"/>
      <c r="D1666" s="110"/>
      <c r="E1666" s="111"/>
      <c r="F1666" s="112"/>
    </row>
    <row r="1667" spans="1:6">
      <c r="A1667" s="109"/>
      <c r="B1667" s="107"/>
      <c r="C1667" s="121"/>
      <c r="D1667" s="110"/>
      <c r="E1667" s="111"/>
      <c r="F1667" s="112"/>
    </row>
    <row r="1668" spans="1:6">
      <c r="A1668" s="109"/>
      <c r="B1668" s="107"/>
      <c r="C1668" s="121"/>
      <c r="D1668" s="110"/>
      <c r="E1668" s="111"/>
      <c r="F1668" s="112"/>
    </row>
    <row r="1669" spans="1:6">
      <c r="A1669" s="109"/>
      <c r="B1669" s="107"/>
      <c r="C1669" s="121"/>
      <c r="D1669" s="110"/>
      <c r="E1669" s="111"/>
      <c r="F1669" s="112"/>
    </row>
    <row r="1670" spans="1:6">
      <c r="A1670" s="109"/>
      <c r="B1670" s="107"/>
      <c r="C1670" s="121"/>
      <c r="D1670" s="110"/>
      <c r="E1670" s="111"/>
      <c r="F1670" s="112"/>
    </row>
    <row r="1671" spans="1:6">
      <c r="A1671" s="109"/>
      <c r="B1671" s="107"/>
      <c r="C1671" s="121"/>
      <c r="D1671" s="110"/>
      <c r="E1671" s="111"/>
      <c r="F1671" s="112"/>
    </row>
    <row r="1672" spans="1:6">
      <c r="A1672" s="109"/>
      <c r="B1672" s="107"/>
      <c r="C1672" s="121"/>
      <c r="D1672" s="110"/>
      <c r="E1672" s="111"/>
      <c r="F1672" s="112"/>
    </row>
    <row r="1673" spans="1:6">
      <c r="A1673" s="109"/>
      <c r="B1673" s="107"/>
      <c r="C1673" s="121"/>
      <c r="D1673" s="110"/>
      <c r="E1673" s="111"/>
      <c r="F1673" s="112"/>
    </row>
    <row r="1674" spans="1:6">
      <c r="A1674" s="109"/>
      <c r="B1674" s="107"/>
      <c r="C1674" s="121"/>
      <c r="D1674" s="110"/>
      <c r="E1674" s="111"/>
      <c r="F1674" s="112"/>
    </row>
    <row r="1675" spans="1:6">
      <c r="A1675" s="109"/>
      <c r="B1675" s="107"/>
      <c r="C1675" s="121"/>
      <c r="D1675" s="110"/>
      <c r="E1675" s="111"/>
      <c r="F1675" s="112"/>
    </row>
    <row r="1676" spans="1:6">
      <c r="A1676" s="109"/>
      <c r="B1676" s="107"/>
      <c r="C1676" s="121"/>
      <c r="D1676" s="110"/>
      <c r="E1676" s="111"/>
      <c r="F1676" s="112"/>
    </row>
    <row r="1677" spans="1:6">
      <c r="A1677" s="109"/>
      <c r="B1677" s="107"/>
      <c r="C1677" s="121"/>
      <c r="D1677" s="110"/>
      <c r="E1677" s="111"/>
      <c r="F1677" s="112"/>
    </row>
    <row r="1678" spans="1:6">
      <c r="A1678" s="109"/>
      <c r="B1678" s="107"/>
      <c r="C1678" s="121"/>
      <c r="D1678" s="110"/>
      <c r="E1678" s="111"/>
      <c r="F1678" s="112"/>
    </row>
    <row r="1679" spans="1:6">
      <c r="A1679" s="109"/>
      <c r="B1679" s="107"/>
      <c r="C1679" s="121"/>
      <c r="D1679" s="110"/>
      <c r="E1679" s="111"/>
      <c r="F1679" s="112"/>
    </row>
    <row r="1680" spans="1:6">
      <c r="A1680" s="109"/>
      <c r="B1680" s="107"/>
      <c r="C1680" s="121"/>
      <c r="D1680" s="110"/>
      <c r="E1680" s="111"/>
      <c r="F1680" s="112"/>
    </row>
    <row r="1681" spans="1:6">
      <c r="A1681" s="109"/>
      <c r="B1681" s="107"/>
      <c r="C1681" s="121"/>
      <c r="D1681" s="110"/>
      <c r="E1681" s="111"/>
      <c r="F1681" s="112"/>
    </row>
    <row r="1682" spans="1:6">
      <c r="A1682" s="109"/>
      <c r="B1682" s="107"/>
      <c r="C1682" s="121"/>
      <c r="D1682" s="110"/>
      <c r="E1682" s="111"/>
      <c r="F1682" s="112"/>
    </row>
    <row r="1683" spans="1:6">
      <c r="A1683" s="109"/>
      <c r="B1683" s="107"/>
      <c r="C1683" s="121"/>
      <c r="D1683" s="110"/>
      <c r="E1683" s="111"/>
      <c r="F1683" s="112"/>
    </row>
    <row r="1684" spans="1:6">
      <c r="A1684" s="109"/>
      <c r="B1684" s="107"/>
      <c r="C1684" s="121"/>
      <c r="D1684" s="110"/>
      <c r="E1684" s="111"/>
      <c r="F1684" s="112"/>
    </row>
    <row r="1685" spans="1:6">
      <c r="A1685" s="109"/>
      <c r="B1685" s="107"/>
      <c r="C1685" s="121"/>
      <c r="D1685" s="110"/>
      <c r="E1685" s="111"/>
      <c r="F1685" s="112"/>
    </row>
    <row r="1686" spans="1:6">
      <c r="A1686" s="109"/>
      <c r="B1686" s="107"/>
      <c r="C1686" s="121"/>
      <c r="D1686" s="110"/>
      <c r="E1686" s="111"/>
      <c r="F1686" s="112"/>
    </row>
    <row r="1687" spans="1:6">
      <c r="A1687" s="109"/>
      <c r="B1687" s="107"/>
      <c r="C1687" s="121"/>
      <c r="D1687" s="110"/>
      <c r="E1687" s="111"/>
      <c r="F1687" s="112"/>
    </row>
    <row r="1688" spans="1:6">
      <c r="A1688" s="109"/>
      <c r="B1688" s="107"/>
      <c r="C1688" s="121"/>
      <c r="D1688" s="110"/>
      <c r="E1688" s="111"/>
      <c r="F1688" s="112"/>
    </row>
    <row r="1689" spans="1:6">
      <c r="A1689" s="109"/>
      <c r="B1689" s="107"/>
      <c r="C1689" s="121"/>
      <c r="D1689" s="110"/>
      <c r="E1689" s="111"/>
      <c r="F1689" s="112"/>
    </row>
    <row r="1690" spans="1:6">
      <c r="A1690" s="109"/>
      <c r="B1690" s="107"/>
      <c r="C1690" s="121"/>
      <c r="D1690" s="110"/>
      <c r="E1690" s="111"/>
      <c r="F1690" s="112"/>
    </row>
    <row r="1691" spans="1:6">
      <c r="A1691" s="109"/>
      <c r="B1691" s="107"/>
      <c r="C1691" s="121"/>
      <c r="D1691" s="110"/>
      <c r="E1691" s="111"/>
      <c r="F1691" s="112"/>
    </row>
    <row r="1692" spans="1:6">
      <c r="A1692" s="109"/>
      <c r="B1692" s="107"/>
      <c r="C1692" s="121"/>
      <c r="D1692" s="110"/>
      <c r="E1692" s="111"/>
      <c r="F1692" s="112"/>
    </row>
    <row r="1693" spans="1:6">
      <c r="A1693" s="109"/>
      <c r="B1693" s="107"/>
      <c r="C1693" s="121"/>
      <c r="D1693" s="110"/>
      <c r="E1693" s="111"/>
      <c r="F1693" s="112"/>
    </row>
    <row r="1694" spans="1:6">
      <c r="A1694" s="109"/>
      <c r="B1694" s="107"/>
      <c r="C1694" s="121"/>
      <c r="D1694" s="110"/>
      <c r="E1694" s="111"/>
      <c r="F1694" s="112"/>
    </row>
    <row r="1695" spans="1:6">
      <c r="A1695" s="109"/>
      <c r="B1695" s="107"/>
      <c r="C1695" s="121"/>
      <c r="D1695" s="110"/>
      <c r="E1695" s="111"/>
      <c r="F1695" s="112"/>
    </row>
    <row r="1696" spans="1:6">
      <c r="A1696" s="109"/>
      <c r="B1696" s="107"/>
      <c r="C1696" s="121"/>
      <c r="D1696" s="110"/>
      <c r="E1696" s="111"/>
      <c r="F1696" s="112"/>
    </row>
    <row r="1697" spans="1:6">
      <c r="A1697" s="109"/>
      <c r="B1697" s="107"/>
      <c r="C1697" s="121"/>
      <c r="D1697" s="110"/>
      <c r="E1697" s="111"/>
      <c r="F1697" s="112"/>
    </row>
    <row r="1698" spans="1:6">
      <c r="A1698" s="109"/>
      <c r="B1698" s="107"/>
      <c r="C1698" s="121"/>
      <c r="D1698" s="110"/>
      <c r="E1698" s="111"/>
      <c r="F1698" s="112"/>
    </row>
    <row r="1699" spans="1:6">
      <c r="A1699" s="109"/>
      <c r="B1699" s="107"/>
      <c r="C1699" s="121"/>
      <c r="D1699" s="110"/>
      <c r="E1699" s="111"/>
      <c r="F1699" s="112"/>
    </row>
    <row r="1700" spans="1:6">
      <c r="A1700" s="109"/>
      <c r="B1700" s="107"/>
      <c r="C1700" s="121"/>
      <c r="D1700" s="110"/>
      <c r="E1700" s="111"/>
      <c r="F1700" s="112"/>
    </row>
    <row r="1701" spans="1:6">
      <c r="A1701" s="109"/>
      <c r="B1701" s="107"/>
      <c r="C1701" s="121"/>
      <c r="D1701" s="110"/>
      <c r="E1701" s="111"/>
      <c r="F1701" s="112"/>
    </row>
    <row r="1702" spans="1:6">
      <c r="A1702" s="109"/>
      <c r="B1702" s="107"/>
      <c r="C1702" s="121"/>
      <c r="D1702" s="110"/>
      <c r="E1702" s="111"/>
      <c r="F1702" s="112"/>
    </row>
    <row r="1703" spans="1:6">
      <c r="A1703" s="109"/>
      <c r="B1703" s="107"/>
      <c r="C1703" s="121"/>
      <c r="D1703" s="110"/>
      <c r="E1703" s="111"/>
      <c r="F1703" s="112"/>
    </row>
    <row r="1704" spans="1:6">
      <c r="A1704" s="109"/>
      <c r="B1704" s="107"/>
      <c r="C1704" s="121"/>
      <c r="D1704" s="110"/>
      <c r="E1704" s="111"/>
      <c r="F1704" s="112"/>
    </row>
    <row r="1705" spans="1:6">
      <c r="A1705" s="109"/>
      <c r="B1705" s="107"/>
      <c r="C1705" s="121"/>
      <c r="D1705" s="110"/>
      <c r="E1705" s="111"/>
      <c r="F1705" s="112"/>
    </row>
    <row r="1706" spans="1:6">
      <c r="A1706" s="109"/>
      <c r="B1706" s="107"/>
      <c r="C1706" s="121"/>
      <c r="D1706" s="110"/>
      <c r="E1706" s="111"/>
      <c r="F1706" s="112"/>
    </row>
    <row r="1707" spans="1:6">
      <c r="A1707" s="109"/>
      <c r="B1707" s="107"/>
      <c r="C1707" s="121"/>
      <c r="D1707" s="110"/>
      <c r="E1707" s="111"/>
      <c r="F1707" s="112"/>
    </row>
    <row r="1708" spans="1:6">
      <c r="A1708" s="109"/>
      <c r="B1708" s="107"/>
      <c r="C1708" s="121"/>
      <c r="D1708" s="110"/>
      <c r="E1708" s="111"/>
      <c r="F1708" s="112"/>
    </row>
    <row r="1709" spans="1:6">
      <c r="A1709" s="109"/>
      <c r="B1709" s="107"/>
      <c r="C1709" s="121"/>
      <c r="D1709" s="110"/>
      <c r="E1709" s="111"/>
      <c r="F1709" s="112"/>
    </row>
    <row r="1710" spans="1:6">
      <c r="A1710" s="109"/>
      <c r="B1710" s="107"/>
      <c r="C1710" s="121"/>
      <c r="D1710" s="110"/>
      <c r="E1710" s="111"/>
      <c r="F1710" s="112"/>
    </row>
    <row r="1711" spans="1:6">
      <c r="A1711" s="109"/>
      <c r="B1711" s="107"/>
      <c r="C1711" s="121"/>
      <c r="D1711" s="110"/>
      <c r="E1711" s="111"/>
      <c r="F1711" s="112"/>
    </row>
    <row r="1712" spans="1:6">
      <c r="A1712" s="109"/>
      <c r="B1712" s="107"/>
      <c r="C1712" s="121"/>
      <c r="D1712" s="110"/>
      <c r="E1712" s="111"/>
      <c r="F1712" s="112"/>
    </row>
    <row r="1713" spans="1:6">
      <c r="A1713" s="109"/>
      <c r="B1713" s="107"/>
      <c r="C1713" s="121"/>
      <c r="D1713" s="110"/>
      <c r="E1713" s="111"/>
      <c r="F1713" s="112"/>
    </row>
    <row r="1714" spans="1:6">
      <c r="A1714" s="109"/>
      <c r="B1714" s="107"/>
      <c r="C1714" s="121"/>
      <c r="D1714" s="110"/>
      <c r="E1714" s="111"/>
      <c r="F1714" s="112"/>
    </row>
    <row r="1715" spans="1:6">
      <c r="A1715" s="109"/>
      <c r="B1715" s="107"/>
      <c r="C1715" s="121"/>
      <c r="D1715" s="110"/>
      <c r="E1715" s="111"/>
      <c r="F1715" s="112"/>
    </row>
    <row r="1716" spans="1:6">
      <c r="A1716" s="109"/>
      <c r="B1716" s="107"/>
      <c r="C1716" s="121"/>
      <c r="D1716" s="110"/>
      <c r="E1716" s="111"/>
      <c r="F1716" s="112"/>
    </row>
    <row r="1717" spans="1:6">
      <c r="A1717" s="109"/>
      <c r="B1717" s="107"/>
      <c r="C1717" s="121"/>
      <c r="D1717" s="110"/>
      <c r="E1717" s="111"/>
      <c r="F1717" s="112"/>
    </row>
    <row r="1718" spans="1:6">
      <c r="A1718" s="109"/>
      <c r="B1718" s="107"/>
      <c r="C1718" s="121"/>
      <c r="D1718" s="110"/>
      <c r="E1718" s="111"/>
      <c r="F1718" s="112"/>
    </row>
    <row r="1719" spans="1:6">
      <c r="A1719" s="109"/>
      <c r="B1719" s="107"/>
      <c r="C1719" s="121"/>
      <c r="D1719" s="110"/>
      <c r="E1719" s="111"/>
      <c r="F1719" s="112"/>
    </row>
    <row r="1720" spans="1:6">
      <c r="A1720" s="109"/>
      <c r="B1720" s="107"/>
      <c r="C1720" s="121"/>
      <c r="D1720" s="110"/>
      <c r="E1720" s="111"/>
      <c r="F1720" s="112"/>
    </row>
    <row r="1721" spans="1:6">
      <c r="A1721" s="109"/>
      <c r="B1721" s="107"/>
      <c r="C1721" s="121"/>
      <c r="D1721" s="110"/>
      <c r="E1721" s="111"/>
      <c r="F1721" s="112"/>
    </row>
    <row r="1722" spans="1:6">
      <c r="A1722" s="109"/>
      <c r="B1722" s="107"/>
      <c r="C1722" s="121"/>
      <c r="D1722" s="110"/>
      <c r="E1722" s="111"/>
      <c r="F1722" s="112"/>
    </row>
    <row r="1723" spans="1:6">
      <c r="A1723" s="109"/>
      <c r="B1723" s="107"/>
      <c r="C1723" s="121"/>
      <c r="D1723" s="110"/>
      <c r="E1723" s="111"/>
      <c r="F1723" s="112"/>
    </row>
    <row r="1724" spans="1:6">
      <c r="A1724" s="109"/>
      <c r="B1724" s="107"/>
      <c r="C1724" s="121"/>
      <c r="D1724" s="110"/>
      <c r="E1724" s="111"/>
      <c r="F1724" s="112"/>
    </row>
    <row r="1725" spans="1:6">
      <c r="A1725" s="109"/>
      <c r="B1725" s="107"/>
      <c r="C1725" s="121"/>
      <c r="D1725" s="110"/>
      <c r="E1725" s="111"/>
      <c r="F1725" s="112"/>
    </row>
    <row r="1726" spans="1:6">
      <c r="A1726" s="109"/>
      <c r="B1726" s="107"/>
      <c r="C1726" s="121"/>
      <c r="D1726" s="110"/>
      <c r="E1726" s="111"/>
      <c r="F1726" s="112"/>
    </row>
    <row r="1727" spans="1:6">
      <c r="A1727" s="109"/>
      <c r="B1727" s="107"/>
      <c r="C1727" s="121"/>
      <c r="D1727" s="110"/>
      <c r="E1727" s="111"/>
      <c r="F1727" s="112"/>
    </row>
    <row r="1728" spans="1:6">
      <c r="A1728" s="109"/>
      <c r="B1728" s="107"/>
      <c r="C1728" s="121"/>
      <c r="D1728" s="110"/>
      <c r="E1728" s="111"/>
      <c r="F1728" s="112"/>
    </row>
    <row r="1729" spans="1:6">
      <c r="A1729" s="109"/>
      <c r="B1729" s="107"/>
      <c r="C1729" s="121"/>
      <c r="D1729" s="110"/>
      <c r="E1729" s="111"/>
      <c r="F1729" s="112"/>
    </row>
    <row r="1730" spans="1:6">
      <c r="A1730" s="109"/>
      <c r="B1730" s="107"/>
      <c r="C1730" s="121"/>
      <c r="D1730" s="110"/>
      <c r="E1730" s="111"/>
      <c r="F1730" s="112"/>
    </row>
    <row r="1731" spans="1:6">
      <c r="A1731" s="109"/>
      <c r="B1731" s="107"/>
      <c r="C1731" s="121"/>
      <c r="D1731" s="110"/>
      <c r="E1731" s="111"/>
      <c r="F1731" s="112"/>
    </row>
    <row r="1732" spans="1:6">
      <c r="A1732" s="109"/>
      <c r="B1732" s="107"/>
      <c r="C1732" s="121"/>
      <c r="D1732" s="110"/>
      <c r="E1732" s="111"/>
      <c r="F1732" s="112"/>
    </row>
    <row r="1733" spans="1:6">
      <c r="A1733" s="109"/>
      <c r="B1733" s="107"/>
      <c r="C1733" s="121"/>
      <c r="D1733" s="110"/>
      <c r="E1733" s="111"/>
      <c r="F1733" s="112"/>
    </row>
    <row r="1734" spans="1:6">
      <c r="A1734" s="109"/>
      <c r="B1734" s="107"/>
      <c r="C1734" s="121"/>
      <c r="D1734" s="110"/>
      <c r="E1734" s="111"/>
      <c r="F1734" s="112"/>
    </row>
    <row r="1735" spans="1:6">
      <c r="A1735" s="109"/>
      <c r="B1735" s="107"/>
      <c r="C1735" s="121"/>
      <c r="D1735" s="110"/>
      <c r="E1735" s="111"/>
      <c r="F1735" s="112"/>
    </row>
    <row r="1736" spans="1:6">
      <c r="A1736" s="109"/>
      <c r="B1736" s="107"/>
      <c r="C1736" s="121"/>
      <c r="D1736" s="110"/>
      <c r="E1736" s="111"/>
      <c r="F1736" s="112"/>
    </row>
    <row r="1737" spans="1:6">
      <c r="A1737" s="109"/>
      <c r="B1737" s="107"/>
      <c r="C1737" s="121"/>
      <c r="D1737" s="110"/>
      <c r="E1737" s="111"/>
      <c r="F1737" s="112"/>
    </row>
    <row r="1738" spans="1:6">
      <c r="A1738" s="109"/>
      <c r="B1738" s="107"/>
      <c r="C1738" s="121"/>
      <c r="D1738" s="110"/>
      <c r="E1738" s="111"/>
      <c r="F1738" s="112"/>
    </row>
    <row r="1739" spans="1:6">
      <c r="A1739" s="109"/>
      <c r="B1739" s="107"/>
      <c r="C1739" s="121"/>
      <c r="D1739" s="110"/>
      <c r="E1739" s="111"/>
      <c r="F1739" s="112"/>
    </row>
    <row r="1740" spans="1:6">
      <c r="A1740" s="109"/>
      <c r="B1740" s="107"/>
      <c r="C1740" s="121"/>
      <c r="D1740" s="110"/>
      <c r="E1740" s="111"/>
      <c r="F1740" s="112"/>
    </row>
    <row r="1741" spans="1:6">
      <c r="A1741" s="109"/>
      <c r="B1741" s="107"/>
      <c r="C1741" s="121"/>
      <c r="D1741" s="110"/>
      <c r="E1741" s="111"/>
      <c r="F1741" s="112"/>
    </row>
    <row r="1742" spans="1:6">
      <c r="A1742" s="109"/>
      <c r="B1742" s="107"/>
      <c r="C1742" s="121"/>
      <c r="D1742" s="110"/>
      <c r="E1742" s="111"/>
      <c r="F1742" s="112"/>
    </row>
    <row r="1743" spans="1:6">
      <c r="A1743" s="109"/>
      <c r="B1743" s="107"/>
      <c r="C1743" s="121"/>
      <c r="D1743" s="110"/>
      <c r="E1743" s="111"/>
      <c r="F1743" s="112"/>
    </row>
    <row r="1744" spans="1:6">
      <c r="A1744" s="109"/>
      <c r="B1744" s="107"/>
      <c r="C1744" s="121"/>
      <c r="D1744" s="110"/>
      <c r="E1744" s="111"/>
      <c r="F1744" s="112"/>
    </row>
    <row r="1745" spans="1:6">
      <c r="A1745" s="109"/>
      <c r="B1745" s="107"/>
      <c r="C1745" s="121"/>
      <c r="D1745" s="110"/>
      <c r="E1745" s="111"/>
      <c r="F1745" s="112"/>
    </row>
    <row r="1746" spans="1:6">
      <c r="A1746" s="109"/>
      <c r="B1746" s="107"/>
      <c r="C1746" s="121"/>
      <c r="D1746" s="110"/>
      <c r="E1746" s="111"/>
      <c r="F1746" s="112"/>
    </row>
    <row r="1747" spans="1:6">
      <c r="A1747" s="109"/>
      <c r="B1747" s="107"/>
      <c r="C1747" s="121"/>
      <c r="D1747" s="110"/>
      <c r="E1747" s="111"/>
      <c r="F1747" s="112"/>
    </row>
    <row r="1748" spans="1:6">
      <c r="A1748" s="109"/>
      <c r="B1748" s="107"/>
      <c r="C1748" s="121"/>
      <c r="D1748" s="110"/>
      <c r="E1748" s="111"/>
      <c r="F1748" s="112"/>
    </row>
    <row r="1749" spans="1:6">
      <c r="A1749" s="109"/>
      <c r="B1749" s="107"/>
      <c r="C1749" s="121"/>
      <c r="D1749" s="110"/>
      <c r="E1749" s="111"/>
      <c r="F1749" s="112"/>
    </row>
    <row r="1750" spans="1:6">
      <c r="A1750" s="109"/>
      <c r="B1750" s="107"/>
      <c r="C1750" s="121"/>
      <c r="D1750" s="110"/>
      <c r="E1750" s="111"/>
      <c r="F1750" s="112"/>
    </row>
    <row r="1751" spans="1:6">
      <c r="A1751" s="109"/>
      <c r="B1751" s="107"/>
      <c r="C1751" s="121"/>
      <c r="D1751" s="110"/>
      <c r="E1751" s="111"/>
      <c r="F1751" s="112"/>
    </row>
    <row r="1752" spans="1:6">
      <c r="A1752" s="109"/>
      <c r="B1752" s="107"/>
      <c r="C1752" s="121"/>
      <c r="D1752" s="110"/>
      <c r="E1752" s="111"/>
      <c r="F1752" s="112"/>
    </row>
    <row r="1753" spans="1:6">
      <c r="A1753" s="109"/>
      <c r="B1753" s="107"/>
      <c r="C1753" s="121"/>
      <c r="D1753" s="110"/>
      <c r="E1753" s="111"/>
      <c r="F1753" s="112"/>
    </row>
    <row r="1754" spans="1:6">
      <c r="A1754" s="109"/>
      <c r="B1754" s="107"/>
      <c r="C1754" s="121"/>
      <c r="D1754" s="110"/>
      <c r="E1754" s="111"/>
      <c r="F1754" s="112"/>
    </row>
    <row r="1755" spans="1:6">
      <c r="A1755" s="109"/>
      <c r="B1755" s="107"/>
      <c r="C1755" s="121"/>
      <c r="D1755" s="110"/>
      <c r="E1755" s="111"/>
      <c r="F1755" s="112"/>
    </row>
    <row r="1756" spans="1:6">
      <c r="A1756" s="109"/>
      <c r="B1756" s="107"/>
      <c r="C1756" s="121"/>
      <c r="D1756" s="110"/>
      <c r="E1756" s="111"/>
      <c r="F1756" s="112"/>
    </row>
    <row r="1757" spans="1:6">
      <c r="A1757" s="109"/>
      <c r="B1757" s="107"/>
      <c r="C1757" s="121"/>
      <c r="D1757" s="110"/>
      <c r="E1757" s="111"/>
      <c r="F1757" s="112"/>
    </row>
    <row r="1758" spans="1:6">
      <c r="A1758" s="109"/>
      <c r="B1758" s="107"/>
      <c r="C1758" s="121"/>
      <c r="D1758" s="110"/>
      <c r="E1758" s="111"/>
      <c r="F1758" s="112"/>
    </row>
    <row r="1759" spans="1:6">
      <c r="A1759" s="109"/>
      <c r="B1759" s="107"/>
      <c r="C1759" s="121"/>
      <c r="D1759" s="110"/>
      <c r="E1759" s="111"/>
      <c r="F1759" s="112"/>
    </row>
    <row r="1760" spans="1:6">
      <c r="A1760" s="109"/>
      <c r="B1760" s="107"/>
      <c r="C1760" s="121"/>
      <c r="D1760" s="110"/>
      <c r="E1760" s="111"/>
      <c r="F1760" s="112"/>
    </row>
    <row r="1761" spans="1:6">
      <c r="A1761" s="109"/>
      <c r="B1761" s="107"/>
      <c r="C1761" s="121"/>
      <c r="D1761" s="110"/>
      <c r="E1761" s="111"/>
      <c r="F1761" s="112"/>
    </row>
    <row r="1762" spans="1:6">
      <c r="A1762" s="109"/>
      <c r="B1762" s="107"/>
      <c r="C1762" s="121"/>
      <c r="D1762" s="110"/>
      <c r="E1762" s="111"/>
      <c r="F1762" s="112"/>
    </row>
    <row r="1763" spans="1:6">
      <c r="A1763" s="109"/>
      <c r="B1763" s="107"/>
      <c r="C1763" s="121"/>
      <c r="D1763" s="110"/>
      <c r="E1763" s="111"/>
      <c r="F1763" s="112"/>
    </row>
    <row r="1764" spans="1:6">
      <c r="A1764" s="109"/>
      <c r="B1764" s="107"/>
      <c r="C1764" s="121"/>
      <c r="D1764" s="110"/>
      <c r="E1764" s="111"/>
      <c r="F1764" s="112"/>
    </row>
    <row r="1765" spans="1:6">
      <c r="A1765" s="109"/>
      <c r="B1765" s="107"/>
      <c r="C1765" s="121"/>
      <c r="D1765" s="110"/>
      <c r="E1765" s="111"/>
      <c r="F1765" s="112"/>
    </row>
    <row r="1766" spans="1:6">
      <c r="A1766" s="109"/>
      <c r="B1766" s="107"/>
      <c r="C1766" s="121"/>
      <c r="D1766" s="110"/>
      <c r="E1766" s="111"/>
      <c r="F1766" s="112"/>
    </row>
    <row r="1767" spans="1:6">
      <c r="A1767" s="109"/>
      <c r="B1767" s="107"/>
      <c r="C1767" s="121"/>
      <c r="D1767" s="110"/>
      <c r="E1767" s="111"/>
      <c r="F1767" s="112"/>
    </row>
    <row r="1768" spans="1:6">
      <c r="A1768" s="109"/>
      <c r="B1768" s="107"/>
      <c r="C1768" s="121"/>
      <c r="D1768" s="110"/>
      <c r="E1768" s="111"/>
      <c r="F1768" s="112"/>
    </row>
    <row r="1769" spans="1:6">
      <c r="A1769" s="109"/>
      <c r="B1769" s="107"/>
      <c r="C1769" s="121"/>
      <c r="D1769" s="110"/>
      <c r="E1769" s="111"/>
      <c r="F1769" s="112"/>
    </row>
    <row r="1770" spans="1:6">
      <c r="A1770" s="109"/>
      <c r="B1770" s="107"/>
      <c r="C1770" s="121"/>
      <c r="D1770" s="110"/>
      <c r="E1770" s="111"/>
      <c r="F1770" s="112"/>
    </row>
    <row r="1771" spans="1:6">
      <c r="A1771" s="109"/>
      <c r="B1771" s="107"/>
      <c r="C1771" s="121"/>
      <c r="D1771" s="110"/>
      <c r="E1771" s="111"/>
      <c r="F1771" s="112"/>
    </row>
    <row r="1772" spans="1:6">
      <c r="A1772" s="109"/>
      <c r="B1772" s="107"/>
      <c r="C1772" s="121"/>
      <c r="D1772" s="110"/>
      <c r="E1772" s="111"/>
      <c r="F1772" s="112"/>
    </row>
    <row r="1773" spans="1:6">
      <c r="A1773" s="109"/>
      <c r="B1773" s="107"/>
      <c r="C1773" s="121"/>
      <c r="D1773" s="110"/>
      <c r="E1773" s="111"/>
      <c r="F1773" s="112"/>
    </row>
    <row r="1774" spans="1:6">
      <c r="A1774" s="109"/>
      <c r="B1774" s="107"/>
      <c r="C1774" s="121"/>
      <c r="D1774" s="110"/>
      <c r="E1774" s="111"/>
      <c r="F1774" s="112"/>
    </row>
    <row r="1775" spans="1:6">
      <c r="A1775" s="109"/>
      <c r="B1775" s="107"/>
      <c r="C1775" s="121"/>
      <c r="D1775" s="110"/>
      <c r="E1775" s="111"/>
      <c r="F1775" s="112"/>
    </row>
    <row r="1776" spans="1:6">
      <c r="A1776" s="109"/>
      <c r="B1776" s="107"/>
      <c r="C1776" s="121"/>
      <c r="D1776" s="110"/>
      <c r="E1776" s="111"/>
      <c r="F1776" s="112"/>
    </row>
    <row r="1777" spans="1:6">
      <c r="A1777" s="109"/>
      <c r="B1777" s="107"/>
      <c r="C1777" s="121"/>
      <c r="D1777" s="110"/>
      <c r="E1777" s="111"/>
      <c r="F1777" s="112"/>
    </row>
    <row r="1778" spans="1:6">
      <c r="A1778" s="109"/>
      <c r="B1778" s="107"/>
      <c r="C1778" s="121"/>
      <c r="D1778" s="110"/>
      <c r="E1778" s="111"/>
      <c r="F1778" s="112"/>
    </row>
    <row r="1779" spans="1:6">
      <c r="A1779" s="109"/>
      <c r="B1779" s="107"/>
      <c r="C1779" s="121"/>
      <c r="D1779" s="110"/>
      <c r="E1779" s="111"/>
      <c r="F1779" s="112"/>
    </row>
    <row r="1780" spans="1:6">
      <c r="A1780" s="109"/>
      <c r="B1780" s="107"/>
      <c r="C1780" s="121"/>
      <c r="D1780" s="110"/>
      <c r="E1780" s="111"/>
      <c r="F1780" s="112"/>
    </row>
    <row r="1781" spans="1:6">
      <c r="A1781" s="109"/>
      <c r="B1781" s="107"/>
      <c r="C1781" s="121"/>
      <c r="D1781" s="110"/>
      <c r="E1781" s="111"/>
      <c r="F1781" s="112"/>
    </row>
    <row r="1782" spans="1:6">
      <c r="A1782" s="109"/>
      <c r="B1782" s="107"/>
      <c r="C1782" s="121"/>
      <c r="D1782" s="110"/>
      <c r="E1782" s="111"/>
      <c r="F1782" s="112"/>
    </row>
    <row r="1783" spans="1:6">
      <c r="A1783" s="109"/>
      <c r="B1783" s="107"/>
      <c r="C1783" s="121"/>
      <c r="D1783" s="110"/>
      <c r="E1783" s="111"/>
      <c r="F1783" s="112"/>
    </row>
    <row r="1784" spans="1:6">
      <c r="A1784" s="109"/>
      <c r="B1784" s="107"/>
      <c r="C1784" s="121"/>
      <c r="D1784" s="110"/>
      <c r="E1784" s="111"/>
      <c r="F1784" s="112"/>
    </row>
    <row r="1785" spans="1:6">
      <c r="A1785" s="109"/>
      <c r="B1785" s="107"/>
      <c r="C1785" s="121"/>
      <c r="D1785" s="110"/>
      <c r="E1785" s="111"/>
      <c r="F1785" s="112"/>
    </row>
    <row r="1786" spans="1:6">
      <c r="A1786" s="109"/>
      <c r="B1786" s="107"/>
      <c r="C1786" s="121"/>
      <c r="D1786" s="110"/>
      <c r="E1786" s="111"/>
      <c r="F1786" s="112"/>
    </row>
    <row r="1787" spans="1:6">
      <c r="A1787" s="109"/>
      <c r="B1787" s="107"/>
      <c r="C1787" s="121"/>
      <c r="D1787" s="110"/>
      <c r="E1787" s="111"/>
      <c r="F1787" s="112"/>
    </row>
    <row r="1788" spans="1:6">
      <c r="A1788" s="109"/>
      <c r="B1788" s="107"/>
      <c r="C1788" s="121"/>
      <c r="D1788" s="110"/>
      <c r="E1788" s="111"/>
      <c r="F1788" s="112"/>
    </row>
    <row r="1789" spans="1:6">
      <c r="A1789" s="109"/>
      <c r="B1789" s="107"/>
      <c r="C1789" s="121"/>
      <c r="D1789" s="110"/>
      <c r="E1789" s="111"/>
      <c r="F1789" s="112"/>
    </row>
    <row r="1790" spans="1:6">
      <c r="A1790" s="109"/>
      <c r="B1790" s="107"/>
      <c r="C1790" s="121"/>
      <c r="D1790" s="110"/>
      <c r="E1790" s="111"/>
      <c r="F1790" s="112"/>
    </row>
    <row r="1791" spans="1:6">
      <c r="A1791" s="109"/>
      <c r="B1791" s="107"/>
      <c r="C1791" s="121"/>
      <c r="D1791" s="110"/>
      <c r="E1791" s="111"/>
      <c r="F1791" s="112"/>
    </row>
    <row r="1792" spans="1:6">
      <c r="A1792" s="109"/>
      <c r="B1792" s="107"/>
      <c r="C1792" s="121"/>
      <c r="D1792" s="110"/>
      <c r="E1792" s="111"/>
      <c r="F1792" s="112"/>
    </row>
    <row r="1793" spans="1:6">
      <c r="A1793" s="109"/>
      <c r="B1793" s="107"/>
      <c r="C1793" s="121"/>
      <c r="D1793" s="110"/>
      <c r="E1793" s="111"/>
      <c r="F1793" s="112"/>
    </row>
    <row r="1794" spans="1:6">
      <c r="A1794" s="109"/>
      <c r="B1794" s="107"/>
      <c r="C1794" s="121"/>
      <c r="D1794" s="110"/>
      <c r="E1794" s="111"/>
      <c r="F1794" s="112"/>
    </row>
    <row r="1795" spans="1:6">
      <c r="A1795" s="109"/>
      <c r="B1795" s="107"/>
      <c r="C1795" s="121"/>
      <c r="D1795" s="110"/>
      <c r="E1795" s="111"/>
      <c r="F1795" s="112"/>
    </row>
    <row r="1796" spans="1:6">
      <c r="A1796" s="109"/>
      <c r="B1796" s="107"/>
      <c r="C1796" s="121"/>
      <c r="D1796" s="110"/>
      <c r="E1796" s="111"/>
      <c r="F1796" s="112"/>
    </row>
    <row r="1797" spans="1:6">
      <c r="A1797" s="109"/>
      <c r="B1797" s="107"/>
      <c r="C1797" s="121"/>
      <c r="D1797" s="110"/>
      <c r="E1797" s="111"/>
      <c r="F1797" s="112"/>
    </row>
    <row r="1798" spans="1:6">
      <c r="A1798" s="109"/>
      <c r="B1798" s="107"/>
      <c r="C1798" s="121"/>
      <c r="D1798" s="110"/>
      <c r="E1798" s="111"/>
      <c r="F1798" s="112"/>
    </row>
    <row r="1799" spans="1:6">
      <c r="A1799" s="109"/>
      <c r="B1799" s="107"/>
      <c r="C1799" s="121"/>
      <c r="D1799" s="110"/>
      <c r="E1799" s="111"/>
      <c r="F1799" s="112"/>
    </row>
    <row r="1800" spans="1:6">
      <c r="A1800" s="109"/>
      <c r="B1800" s="107"/>
      <c r="C1800" s="121"/>
      <c r="D1800" s="110"/>
      <c r="E1800" s="111"/>
      <c r="F1800" s="112"/>
    </row>
    <row r="1801" spans="1:6">
      <c r="A1801" s="109"/>
      <c r="B1801" s="107"/>
      <c r="C1801" s="121"/>
      <c r="D1801" s="110"/>
      <c r="E1801" s="111"/>
      <c r="F1801" s="112"/>
    </row>
    <row r="1802" spans="1:6">
      <c r="A1802" s="109"/>
      <c r="B1802" s="107"/>
      <c r="C1802" s="121"/>
      <c r="D1802" s="110"/>
      <c r="E1802" s="111"/>
      <c r="F1802" s="112"/>
    </row>
    <row r="1803" spans="1:6">
      <c r="A1803" s="109"/>
      <c r="B1803" s="107"/>
      <c r="C1803" s="121"/>
      <c r="D1803" s="110"/>
      <c r="E1803" s="111"/>
      <c r="F1803" s="112"/>
    </row>
    <row r="1804" spans="1:6">
      <c r="A1804" s="109"/>
      <c r="B1804" s="107"/>
      <c r="C1804" s="121"/>
      <c r="D1804" s="110"/>
      <c r="E1804" s="111"/>
      <c r="F1804" s="112"/>
    </row>
    <row r="1805" spans="1:6">
      <c r="A1805" s="109"/>
      <c r="B1805" s="107"/>
      <c r="C1805" s="121"/>
      <c r="D1805" s="110"/>
      <c r="E1805" s="111"/>
      <c r="F1805" s="112"/>
    </row>
    <row r="1806" spans="1:6">
      <c r="A1806" s="109"/>
      <c r="B1806" s="107"/>
      <c r="C1806" s="121"/>
      <c r="D1806" s="110"/>
      <c r="E1806" s="111"/>
      <c r="F1806" s="112"/>
    </row>
    <row r="1807" spans="1:6">
      <c r="A1807" s="109"/>
      <c r="B1807" s="107"/>
      <c r="C1807" s="121"/>
      <c r="D1807" s="110"/>
      <c r="E1807" s="111"/>
      <c r="F1807" s="112"/>
    </row>
    <row r="1808" spans="1:6">
      <c r="A1808" s="109"/>
      <c r="B1808" s="107"/>
      <c r="C1808" s="121"/>
      <c r="D1808" s="110"/>
      <c r="E1808" s="111"/>
      <c r="F1808" s="112"/>
    </row>
    <row r="1809" spans="1:6">
      <c r="A1809" s="109"/>
      <c r="B1809" s="107"/>
      <c r="C1809" s="121"/>
      <c r="D1809" s="110"/>
      <c r="E1809" s="111"/>
      <c r="F1809" s="112"/>
    </row>
    <row r="1810" spans="1:6">
      <c r="A1810" s="109"/>
      <c r="B1810" s="107"/>
      <c r="C1810" s="121"/>
      <c r="D1810" s="110"/>
      <c r="E1810" s="111"/>
      <c r="F1810" s="112"/>
    </row>
    <row r="1811" spans="1:6">
      <c r="A1811" s="109"/>
      <c r="B1811" s="107"/>
      <c r="C1811" s="121"/>
      <c r="D1811" s="110"/>
      <c r="E1811" s="111"/>
      <c r="F1811" s="112"/>
    </row>
    <row r="1812" spans="1:6">
      <c r="A1812" s="109"/>
      <c r="B1812" s="107"/>
      <c r="C1812" s="121"/>
      <c r="D1812" s="110"/>
      <c r="E1812" s="111"/>
      <c r="F1812" s="112"/>
    </row>
    <row r="1813" spans="1:6">
      <c r="A1813" s="109"/>
      <c r="B1813" s="107"/>
      <c r="C1813" s="121"/>
      <c r="D1813" s="110"/>
      <c r="E1813" s="111"/>
      <c r="F1813" s="112"/>
    </row>
    <row r="1814" spans="1:6">
      <c r="A1814" s="109"/>
      <c r="B1814" s="107"/>
      <c r="C1814" s="121"/>
      <c r="D1814" s="110"/>
      <c r="E1814" s="111"/>
      <c r="F1814" s="112"/>
    </row>
    <row r="1815" spans="1:6">
      <c r="A1815" s="109"/>
      <c r="B1815" s="107"/>
      <c r="C1815" s="121"/>
      <c r="D1815" s="110"/>
      <c r="E1815" s="111"/>
      <c r="F1815" s="112"/>
    </row>
    <row r="1816" spans="1:6">
      <c r="A1816" s="109"/>
      <c r="B1816" s="107"/>
      <c r="C1816" s="121"/>
      <c r="D1816" s="110"/>
      <c r="E1816" s="111"/>
      <c r="F1816" s="112"/>
    </row>
    <row r="1817" spans="1:6">
      <c r="A1817" s="109"/>
      <c r="B1817" s="107"/>
      <c r="C1817" s="121"/>
      <c r="D1817" s="110"/>
      <c r="E1817" s="111"/>
      <c r="F1817" s="112"/>
    </row>
    <row r="1818" spans="1:6">
      <c r="A1818" s="109"/>
      <c r="B1818" s="107"/>
      <c r="C1818" s="121"/>
      <c r="D1818" s="110"/>
      <c r="E1818" s="111"/>
      <c r="F1818" s="112"/>
    </row>
    <row r="1819" spans="1:6">
      <c r="A1819" s="109"/>
      <c r="B1819" s="107"/>
      <c r="C1819" s="121"/>
      <c r="D1819" s="110"/>
      <c r="E1819" s="111"/>
      <c r="F1819" s="112"/>
    </row>
    <row r="1820" spans="1:6">
      <c r="A1820" s="109"/>
      <c r="B1820" s="107"/>
      <c r="C1820" s="121"/>
      <c r="D1820" s="110"/>
      <c r="E1820" s="111"/>
      <c r="F1820" s="112"/>
    </row>
    <row r="1821" spans="1:6">
      <c r="A1821" s="109"/>
      <c r="B1821" s="107"/>
      <c r="C1821" s="121"/>
      <c r="D1821" s="110"/>
      <c r="E1821" s="111"/>
      <c r="F1821" s="112"/>
    </row>
    <row r="1822" spans="1:6">
      <c r="A1822" s="109"/>
      <c r="B1822" s="107"/>
      <c r="C1822" s="121"/>
      <c r="D1822" s="110"/>
      <c r="E1822" s="111"/>
      <c r="F1822" s="112"/>
    </row>
    <row r="1823" spans="1:6">
      <c r="A1823" s="109"/>
      <c r="B1823" s="107"/>
      <c r="C1823" s="121"/>
      <c r="D1823" s="110"/>
      <c r="E1823" s="111"/>
      <c r="F1823" s="112"/>
    </row>
    <row r="1824" spans="1:6">
      <c r="A1824" s="109"/>
      <c r="B1824" s="107"/>
      <c r="C1824" s="121"/>
      <c r="D1824" s="110"/>
      <c r="E1824" s="111"/>
      <c r="F1824" s="112"/>
    </row>
    <row r="1825" spans="1:6">
      <c r="A1825" s="109"/>
      <c r="B1825" s="107"/>
      <c r="C1825" s="121"/>
      <c r="D1825" s="110"/>
      <c r="E1825" s="111"/>
      <c r="F1825" s="112"/>
    </row>
    <row r="1826" spans="1:6">
      <c r="A1826" s="109"/>
      <c r="B1826" s="107"/>
      <c r="C1826" s="121"/>
      <c r="D1826" s="110"/>
      <c r="E1826" s="111"/>
      <c r="F1826" s="112"/>
    </row>
    <row r="1827" spans="1:6">
      <c r="A1827" s="109"/>
      <c r="B1827" s="107"/>
      <c r="C1827" s="121"/>
      <c r="D1827" s="110"/>
      <c r="E1827" s="111"/>
      <c r="F1827" s="112"/>
    </row>
    <row r="1828" spans="1:6">
      <c r="A1828" s="109"/>
      <c r="B1828" s="107"/>
      <c r="C1828" s="121"/>
      <c r="D1828" s="110"/>
      <c r="E1828" s="111"/>
      <c r="F1828" s="112"/>
    </row>
    <row r="1829" spans="1:6">
      <c r="A1829" s="109"/>
      <c r="B1829" s="107"/>
      <c r="C1829" s="121"/>
      <c r="D1829" s="110"/>
      <c r="E1829" s="111"/>
      <c r="F1829" s="112"/>
    </row>
    <row r="1830" spans="1:6">
      <c r="A1830" s="109"/>
      <c r="B1830" s="107"/>
      <c r="C1830" s="121"/>
      <c r="D1830" s="110"/>
      <c r="E1830" s="111"/>
      <c r="F1830" s="112"/>
    </row>
    <row r="1831" spans="1:6">
      <c r="A1831" s="109"/>
      <c r="B1831" s="107"/>
      <c r="C1831" s="121"/>
      <c r="D1831" s="110"/>
      <c r="E1831" s="111"/>
      <c r="F1831" s="112"/>
    </row>
    <row r="1832" spans="1:6">
      <c r="A1832" s="109"/>
      <c r="B1832" s="107"/>
      <c r="C1832" s="121"/>
      <c r="D1832" s="110"/>
      <c r="E1832" s="111"/>
      <c r="F1832" s="112"/>
    </row>
    <row r="1833" spans="1:6">
      <c r="A1833" s="109"/>
      <c r="B1833" s="107"/>
      <c r="C1833" s="121"/>
      <c r="D1833" s="110"/>
      <c r="E1833" s="111"/>
      <c r="F1833" s="112"/>
    </row>
    <row r="1834" spans="1:6">
      <c r="A1834" s="109"/>
      <c r="B1834" s="107"/>
      <c r="C1834" s="121"/>
      <c r="D1834" s="110"/>
      <c r="E1834" s="111"/>
      <c r="F1834" s="112"/>
    </row>
    <row r="1835" spans="1:6">
      <c r="A1835" s="109"/>
      <c r="B1835" s="107"/>
      <c r="C1835" s="121"/>
      <c r="D1835" s="110"/>
      <c r="E1835" s="111"/>
      <c r="F1835" s="112"/>
    </row>
    <row r="1836" spans="1:6">
      <c r="A1836" s="109"/>
      <c r="B1836" s="107"/>
      <c r="C1836" s="121"/>
      <c r="D1836" s="110"/>
      <c r="E1836" s="111"/>
      <c r="F1836" s="112"/>
    </row>
    <row r="1837" spans="1:6">
      <c r="A1837" s="109"/>
      <c r="B1837" s="107"/>
      <c r="C1837" s="121"/>
      <c r="D1837" s="110"/>
      <c r="E1837" s="111"/>
      <c r="F1837" s="112"/>
    </row>
    <row r="1838" spans="1:6">
      <c r="A1838" s="109"/>
      <c r="B1838" s="107"/>
      <c r="C1838" s="121"/>
      <c r="D1838" s="110"/>
      <c r="E1838" s="111"/>
      <c r="F1838" s="112"/>
    </row>
    <row r="1839" spans="1:6">
      <c r="A1839" s="109"/>
      <c r="B1839" s="107"/>
      <c r="C1839" s="121"/>
      <c r="D1839" s="110"/>
      <c r="E1839" s="111"/>
      <c r="F1839" s="112"/>
    </row>
    <row r="1840" spans="1:6">
      <c r="A1840" s="109"/>
      <c r="B1840" s="107"/>
      <c r="C1840" s="121"/>
      <c r="D1840" s="110"/>
      <c r="E1840" s="111"/>
      <c r="F1840" s="112"/>
    </row>
    <row r="1841" spans="1:6">
      <c r="A1841" s="109"/>
      <c r="B1841" s="107"/>
      <c r="C1841" s="121"/>
      <c r="D1841" s="110"/>
      <c r="E1841" s="111"/>
      <c r="F1841" s="112"/>
    </row>
    <row r="1842" spans="1:6">
      <c r="A1842" s="109"/>
      <c r="B1842" s="107"/>
      <c r="C1842" s="121"/>
      <c r="D1842" s="110"/>
      <c r="E1842" s="111"/>
      <c r="F1842" s="112"/>
    </row>
    <row r="1843" spans="1:6">
      <c r="A1843" s="109"/>
      <c r="B1843" s="107"/>
      <c r="C1843" s="121"/>
      <c r="D1843" s="110"/>
      <c r="E1843" s="111"/>
      <c r="F1843" s="112"/>
    </row>
    <row r="1844" spans="1:6">
      <c r="A1844" s="109"/>
      <c r="B1844" s="107"/>
      <c r="C1844" s="121"/>
      <c r="D1844" s="110"/>
      <c r="E1844" s="111"/>
      <c r="F1844" s="112"/>
    </row>
    <row r="1845" spans="1:6">
      <c r="A1845" s="109"/>
      <c r="B1845" s="107"/>
      <c r="C1845" s="121"/>
      <c r="D1845" s="110"/>
      <c r="E1845" s="111"/>
      <c r="F1845" s="112"/>
    </row>
    <row r="1846" spans="1:6">
      <c r="A1846" s="109"/>
      <c r="B1846" s="107"/>
      <c r="C1846" s="121"/>
      <c r="D1846" s="110"/>
      <c r="E1846" s="111"/>
      <c r="F1846" s="112"/>
    </row>
    <row r="1847" spans="1:6">
      <c r="A1847" s="109"/>
      <c r="B1847" s="107"/>
      <c r="C1847" s="121"/>
      <c r="D1847" s="110"/>
      <c r="E1847" s="111"/>
      <c r="F1847" s="112"/>
    </row>
    <row r="1848" spans="1:6">
      <c r="A1848" s="109"/>
      <c r="B1848" s="107"/>
      <c r="C1848" s="121"/>
      <c r="D1848" s="110"/>
      <c r="E1848" s="111"/>
      <c r="F1848" s="112"/>
    </row>
    <row r="1849" spans="1:6">
      <c r="A1849" s="109"/>
      <c r="B1849" s="107"/>
      <c r="C1849" s="121"/>
      <c r="D1849" s="110"/>
      <c r="E1849" s="111"/>
      <c r="F1849" s="112"/>
    </row>
    <row r="1850" spans="1:6">
      <c r="A1850" s="109"/>
      <c r="B1850" s="107"/>
      <c r="C1850" s="121"/>
      <c r="D1850" s="110"/>
      <c r="E1850" s="111"/>
      <c r="F1850" s="112"/>
    </row>
    <row r="1851" spans="1:6">
      <c r="A1851" s="109"/>
      <c r="B1851" s="107"/>
      <c r="C1851" s="121"/>
      <c r="D1851" s="110"/>
      <c r="E1851" s="111"/>
      <c r="F1851" s="112"/>
    </row>
    <row r="1852" spans="1:6">
      <c r="A1852" s="109"/>
      <c r="B1852" s="107"/>
      <c r="C1852" s="121"/>
      <c r="D1852" s="110"/>
      <c r="E1852" s="111"/>
      <c r="F1852" s="112"/>
    </row>
    <row r="1853" spans="1:6">
      <c r="A1853" s="109"/>
      <c r="B1853" s="107"/>
      <c r="C1853" s="121"/>
      <c r="D1853" s="110"/>
      <c r="E1853" s="111"/>
      <c r="F1853" s="112"/>
    </row>
    <row r="1854" spans="1:6">
      <c r="A1854" s="109"/>
      <c r="B1854" s="107"/>
      <c r="C1854" s="121"/>
      <c r="D1854" s="110"/>
      <c r="E1854" s="111"/>
      <c r="F1854" s="112"/>
    </row>
    <row r="1855" spans="1:6">
      <c r="A1855" s="109"/>
      <c r="B1855" s="107"/>
      <c r="C1855" s="121"/>
      <c r="D1855" s="110"/>
      <c r="E1855" s="111"/>
      <c r="F1855" s="112"/>
    </row>
    <row r="1856" spans="1:6">
      <c r="A1856" s="109"/>
      <c r="B1856" s="107"/>
      <c r="C1856" s="121"/>
      <c r="D1856" s="110"/>
      <c r="E1856" s="111"/>
      <c r="F1856" s="112"/>
    </row>
    <row r="1857" spans="1:6">
      <c r="A1857" s="109"/>
      <c r="B1857" s="107"/>
      <c r="C1857" s="121"/>
      <c r="D1857" s="110"/>
      <c r="E1857" s="111"/>
      <c r="F1857" s="112"/>
    </row>
    <row r="1858" spans="1:6">
      <c r="A1858" s="109"/>
      <c r="B1858" s="107"/>
      <c r="C1858" s="121"/>
      <c r="D1858" s="110"/>
      <c r="E1858" s="111"/>
      <c r="F1858" s="112"/>
    </row>
    <row r="1859" spans="1:6">
      <c r="A1859" s="109"/>
      <c r="B1859" s="107"/>
      <c r="C1859" s="121"/>
      <c r="D1859" s="110"/>
      <c r="E1859" s="111"/>
      <c r="F1859" s="112"/>
    </row>
    <row r="1860" spans="1:6">
      <c r="A1860" s="109"/>
      <c r="B1860" s="107"/>
      <c r="C1860" s="121"/>
      <c r="D1860" s="110"/>
      <c r="E1860" s="111"/>
      <c r="F1860" s="112"/>
    </row>
    <row r="1861" spans="1:6">
      <c r="A1861" s="109"/>
      <c r="B1861" s="107"/>
      <c r="C1861" s="121"/>
      <c r="D1861" s="110"/>
      <c r="E1861" s="111"/>
      <c r="F1861" s="112"/>
    </row>
    <row r="1862" spans="1:6">
      <c r="A1862" s="109"/>
      <c r="B1862" s="107"/>
      <c r="C1862" s="121"/>
      <c r="D1862" s="110"/>
      <c r="E1862" s="111"/>
      <c r="F1862" s="112"/>
    </row>
    <row r="1863" spans="1:6">
      <c r="A1863" s="109"/>
      <c r="B1863" s="107"/>
      <c r="C1863" s="121"/>
      <c r="D1863" s="110"/>
      <c r="E1863" s="111"/>
      <c r="F1863" s="112"/>
    </row>
    <row r="1864" spans="1:6">
      <c r="A1864" s="109"/>
      <c r="B1864" s="107"/>
      <c r="C1864" s="121"/>
      <c r="D1864" s="110"/>
      <c r="E1864" s="111"/>
      <c r="F1864" s="112"/>
    </row>
    <row r="1865" spans="1:6">
      <c r="A1865" s="109"/>
      <c r="B1865" s="107"/>
      <c r="C1865" s="121"/>
      <c r="D1865" s="110"/>
      <c r="E1865" s="111"/>
      <c r="F1865" s="112"/>
    </row>
    <row r="1866" spans="1:6">
      <c r="A1866" s="109"/>
      <c r="B1866" s="107"/>
      <c r="C1866" s="121"/>
      <c r="D1866" s="110"/>
      <c r="E1866" s="111"/>
      <c r="F1866" s="112"/>
    </row>
    <row r="1867" spans="1:6">
      <c r="A1867" s="109"/>
      <c r="B1867" s="107"/>
      <c r="C1867" s="121"/>
      <c r="D1867" s="110"/>
      <c r="E1867" s="111"/>
      <c r="F1867" s="112"/>
    </row>
    <row r="1868" spans="1:6">
      <c r="A1868" s="109"/>
      <c r="B1868" s="107"/>
      <c r="C1868" s="121"/>
      <c r="D1868" s="110"/>
      <c r="E1868" s="111"/>
      <c r="F1868" s="112"/>
    </row>
    <row r="1869" spans="1:6">
      <c r="A1869" s="109"/>
      <c r="B1869" s="107"/>
      <c r="C1869" s="121"/>
      <c r="D1869" s="110"/>
      <c r="E1869" s="111"/>
      <c r="F1869" s="112"/>
    </row>
    <row r="1870" spans="1:6">
      <c r="A1870" s="109"/>
      <c r="B1870" s="107"/>
      <c r="C1870" s="121"/>
      <c r="D1870" s="110"/>
      <c r="E1870" s="111"/>
      <c r="F1870" s="112"/>
    </row>
    <row r="1871" spans="1:6">
      <c r="A1871" s="109"/>
      <c r="B1871" s="107"/>
      <c r="C1871" s="121"/>
      <c r="D1871" s="110"/>
      <c r="E1871" s="111"/>
      <c r="F1871" s="112"/>
    </row>
    <row r="1872" spans="1:6">
      <c r="A1872" s="109"/>
      <c r="B1872" s="107"/>
      <c r="C1872" s="121"/>
      <c r="D1872" s="110"/>
      <c r="E1872" s="111"/>
      <c r="F1872" s="112"/>
    </row>
    <row r="1873" spans="1:6">
      <c r="A1873" s="109"/>
      <c r="B1873" s="107"/>
      <c r="C1873" s="121"/>
      <c r="D1873" s="110"/>
      <c r="E1873" s="111"/>
      <c r="F1873" s="112"/>
    </row>
    <row r="1874" spans="1:6">
      <c r="A1874" s="109"/>
      <c r="B1874" s="107"/>
      <c r="C1874" s="121"/>
      <c r="D1874" s="110"/>
      <c r="E1874" s="111"/>
      <c r="F1874" s="112"/>
    </row>
    <row r="1875" spans="1:6">
      <c r="A1875" s="109"/>
      <c r="B1875" s="107"/>
      <c r="C1875" s="121"/>
      <c r="D1875" s="110"/>
      <c r="E1875" s="111"/>
      <c r="F1875" s="112"/>
    </row>
    <row r="1876" spans="1:6">
      <c r="A1876" s="109"/>
      <c r="B1876" s="107"/>
      <c r="C1876" s="121"/>
      <c r="D1876" s="110"/>
      <c r="E1876" s="111"/>
      <c r="F1876" s="112"/>
    </row>
    <row r="1877" spans="1:6">
      <c r="A1877" s="109"/>
      <c r="B1877" s="107"/>
      <c r="C1877" s="121"/>
      <c r="D1877" s="110"/>
      <c r="E1877" s="111"/>
      <c r="F1877" s="112"/>
    </row>
    <row r="1878" spans="1:6">
      <c r="A1878" s="109"/>
      <c r="B1878" s="107"/>
      <c r="C1878" s="121"/>
      <c r="D1878" s="110"/>
      <c r="E1878" s="111"/>
      <c r="F1878" s="112"/>
    </row>
    <row r="1879" spans="1:6">
      <c r="A1879" s="109"/>
      <c r="B1879" s="107"/>
      <c r="C1879" s="121"/>
      <c r="D1879" s="110"/>
      <c r="E1879" s="111"/>
      <c r="F1879" s="112"/>
    </row>
    <row r="1880" spans="1:6">
      <c r="A1880" s="109"/>
      <c r="B1880" s="107"/>
      <c r="C1880" s="121"/>
      <c r="D1880" s="110"/>
      <c r="E1880" s="111"/>
      <c r="F1880" s="112"/>
    </row>
    <row r="1881" spans="1:6">
      <c r="A1881" s="109"/>
      <c r="B1881" s="107"/>
      <c r="C1881" s="121"/>
      <c r="D1881" s="110"/>
      <c r="E1881" s="111"/>
      <c r="F1881" s="112"/>
    </row>
    <row r="1882" spans="1:6">
      <c r="A1882" s="109"/>
      <c r="B1882" s="107"/>
      <c r="C1882" s="121"/>
      <c r="D1882" s="110"/>
      <c r="E1882" s="111"/>
      <c r="F1882" s="112"/>
    </row>
    <row r="1883" spans="1:6">
      <c r="A1883" s="109"/>
      <c r="B1883" s="107"/>
      <c r="C1883" s="121"/>
      <c r="D1883" s="110"/>
      <c r="E1883" s="111"/>
      <c r="F1883" s="112"/>
    </row>
    <row r="1884" spans="1:6">
      <c r="A1884" s="109"/>
      <c r="B1884" s="107"/>
      <c r="C1884" s="121"/>
      <c r="D1884" s="110"/>
      <c r="E1884" s="111"/>
      <c r="F1884" s="112"/>
    </row>
    <row r="1885" spans="1:6">
      <c r="A1885" s="109"/>
      <c r="B1885" s="107"/>
      <c r="C1885" s="121"/>
      <c r="D1885" s="110"/>
      <c r="E1885" s="111"/>
      <c r="F1885" s="112"/>
    </row>
    <row r="1886" spans="1:6">
      <c r="A1886" s="109"/>
      <c r="B1886" s="107"/>
      <c r="C1886" s="121"/>
      <c r="D1886" s="110"/>
      <c r="E1886" s="111"/>
      <c r="F1886" s="112"/>
    </row>
    <row r="1887" spans="1:6">
      <c r="A1887" s="109"/>
      <c r="B1887" s="107"/>
      <c r="C1887" s="121"/>
      <c r="D1887" s="110"/>
      <c r="E1887" s="111"/>
      <c r="F1887" s="112"/>
    </row>
    <row r="1888" spans="1:6">
      <c r="A1888" s="109"/>
      <c r="B1888" s="107"/>
      <c r="C1888" s="121"/>
      <c r="D1888" s="110"/>
      <c r="E1888" s="111"/>
      <c r="F1888" s="112"/>
    </row>
    <row r="1889" spans="1:6">
      <c r="A1889" s="109"/>
      <c r="B1889" s="107"/>
      <c r="C1889" s="121"/>
      <c r="D1889" s="110"/>
      <c r="E1889" s="111"/>
      <c r="F1889" s="112"/>
    </row>
    <row r="1890" spans="1:6">
      <c r="A1890" s="109"/>
      <c r="B1890" s="107"/>
      <c r="C1890" s="121"/>
      <c r="D1890" s="110"/>
      <c r="E1890" s="111"/>
      <c r="F1890" s="112"/>
    </row>
    <row r="1891" spans="1:6">
      <c r="A1891" s="109"/>
      <c r="B1891" s="107"/>
      <c r="C1891" s="121"/>
      <c r="D1891" s="110"/>
      <c r="E1891" s="111"/>
      <c r="F1891" s="112"/>
    </row>
    <row r="1892" spans="1:6">
      <c r="A1892" s="109"/>
      <c r="B1892" s="107"/>
      <c r="C1892" s="121"/>
      <c r="D1892" s="110"/>
      <c r="E1892" s="111"/>
      <c r="F1892" s="112"/>
    </row>
    <row r="1893" spans="1:6">
      <c r="A1893" s="109"/>
      <c r="B1893" s="107"/>
      <c r="C1893" s="121"/>
      <c r="D1893" s="110"/>
      <c r="E1893" s="111"/>
      <c r="F1893" s="112"/>
    </row>
    <row r="1894" spans="1:6">
      <c r="A1894" s="109"/>
      <c r="B1894" s="107"/>
      <c r="C1894" s="121"/>
      <c r="D1894" s="110"/>
      <c r="E1894" s="111"/>
      <c r="F1894" s="112"/>
    </row>
    <row r="1895" spans="1:6">
      <c r="A1895" s="109"/>
      <c r="B1895" s="107"/>
      <c r="C1895" s="121"/>
      <c r="D1895" s="110"/>
      <c r="E1895" s="111"/>
      <c r="F1895" s="112"/>
    </row>
    <row r="1896" spans="1:6">
      <c r="A1896" s="109"/>
      <c r="B1896" s="107"/>
      <c r="C1896" s="121"/>
      <c r="D1896" s="110"/>
      <c r="E1896" s="111"/>
      <c r="F1896" s="112"/>
    </row>
    <row r="1897" spans="1:6">
      <c r="A1897" s="109"/>
      <c r="B1897" s="107"/>
      <c r="C1897" s="121"/>
      <c r="D1897" s="110"/>
      <c r="E1897" s="111"/>
      <c r="F1897" s="112"/>
    </row>
    <row r="1898" spans="1:6">
      <c r="A1898" s="109"/>
      <c r="B1898" s="107"/>
      <c r="C1898" s="121"/>
      <c r="D1898" s="110"/>
      <c r="E1898" s="111"/>
      <c r="F1898" s="112"/>
    </row>
    <row r="1899" spans="1:6">
      <c r="A1899" s="109"/>
      <c r="B1899" s="107"/>
      <c r="C1899" s="121"/>
      <c r="D1899" s="110"/>
      <c r="E1899" s="111"/>
      <c r="F1899" s="112"/>
    </row>
    <row r="1900" spans="1:6">
      <c r="A1900" s="109"/>
      <c r="B1900" s="107"/>
      <c r="C1900" s="121"/>
      <c r="D1900" s="110"/>
      <c r="E1900" s="111"/>
      <c r="F1900" s="112"/>
    </row>
    <row r="1901" spans="1:6">
      <c r="A1901" s="109"/>
      <c r="B1901" s="107"/>
      <c r="C1901" s="121"/>
      <c r="D1901" s="110"/>
      <c r="E1901" s="111"/>
      <c r="F1901" s="112"/>
    </row>
    <row r="1902" spans="1:6">
      <c r="A1902" s="109"/>
      <c r="B1902" s="107"/>
      <c r="C1902" s="121"/>
      <c r="D1902" s="110"/>
      <c r="E1902" s="111"/>
      <c r="F1902" s="112"/>
    </row>
    <row r="1903" spans="1:6">
      <c r="A1903" s="109"/>
      <c r="B1903" s="107"/>
      <c r="C1903" s="121"/>
      <c r="D1903" s="110"/>
      <c r="E1903" s="111"/>
      <c r="F1903" s="112"/>
    </row>
    <row r="1904" spans="1:6">
      <c r="A1904" s="109"/>
      <c r="B1904" s="107"/>
      <c r="C1904" s="121"/>
      <c r="D1904" s="110"/>
      <c r="E1904" s="111"/>
      <c r="F1904" s="112"/>
    </row>
    <row r="1905" spans="1:6">
      <c r="A1905" s="109"/>
      <c r="B1905" s="107"/>
      <c r="C1905" s="121"/>
      <c r="D1905" s="110"/>
      <c r="E1905" s="111"/>
      <c r="F1905" s="112"/>
    </row>
    <row r="1906" spans="1:6">
      <c r="A1906" s="109"/>
      <c r="B1906" s="107"/>
      <c r="C1906" s="121"/>
      <c r="D1906" s="110"/>
      <c r="E1906" s="111"/>
      <c r="F1906" s="112"/>
    </row>
    <row r="1907" spans="1:6">
      <c r="A1907" s="109"/>
      <c r="B1907" s="107"/>
      <c r="C1907" s="121"/>
      <c r="D1907" s="110"/>
      <c r="E1907" s="111"/>
      <c r="F1907" s="112"/>
    </row>
    <row r="1908" spans="1:6">
      <c r="A1908" s="109"/>
      <c r="B1908" s="107"/>
      <c r="C1908" s="121"/>
      <c r="D1908" s="110"/>
      <c r="E1908" s="111"/>
      <c r="F1908" s="112"/>
    </row>
    <row r="1909" spans="1:6">
      <c r="A1909" s="109"/>
      <c r="B1909" s="107"/>
      <c r="C1909" s="121"/>
      <c r="D1909" s="110"/>
      <c r="E1909" s="111"/>
      <c r="F1909" s="112"/>
    </row>
    <row r="1910" spans="1:6">
      <c r="A1910" s="109"/>
      <c r="B1910" s="107"/>
      <c r="C1910" s="121"/>
      <c r="D1910" s="110"/>
      <c r="E1910" s="111"/>
      <c r="F1910" s="112"/>
    </row>
    <row r="1911" spans="1:6">
      <c r="A1911" s="109"/>
      <c r="B1911" s="107"/>
      <c r="C1911" s="121"/>
      <c r="D1911" s="110"/>
      <c r="E1911" s="111"/>
      <c r="F1911" s="112"/>
    </row>
    <row r="1912" spans="1:6">
      <c r="A1912" s="109"/>
      <c r="B1912" s="107"/>
      <c r="C1912" s="121"/>
      <c r="D1912" s="110"/>
      <c r="E1912" s="111"/>
      <c r="F1912" s="112"/>
    </row>
    <row r="1913" spans="1:6">
      <c r="A1913" s="109"/>
      <c r="B1913" s="107"/>
      <c r="C1913" s="121"/>
      <c r="D1913" s="110"/>
      <c r="E1913" s="111"/>
      <c r="F1913" s="112"/>
    </row>
    <row r="1914" spans="1:6">
      <c r="A1914" s="109"/>
      <c r="B1914" s="107"/>
      <c r="C1914" s="121"/>
      <c r="D1914" s="110"/>
      <c r="E1914" s="111"/>
      <c r="F1914" s="112"/>
    </row>
    <row r="1915" spans="1:6">
      <c r="A1915" s="109"/>
      <c r="B1915" s="107"/>
      <c r="C1915" s="121"/>
      <c r="D1915" s="110"/>
      <c r="E1915" s="111"/>
      <c r="F1915" s="112"/>
    </row>
    <row r="1916" spans="1:6">
      <c r="A1916" s="109"/>
      <c r="B1916" s="107"/>
      <c r="C1916" s="121"/>
      <c r="D1916" s="110"/>
      <c r="E1916" s="111"/>
      <c r="F1916" s="112"/>
    </row>
    <row r="1917" spans="1:6">
      <c r="A1917" s="109"/>
      <c r="B1917" s="107"/>
      <c r="C1917" s="121"/>
      <c r="D1917" s="110"/>
      <c r="E1917" s="111"/>
      <c r="F1917" s="112"/>
    </row>
    <row r="1918" spans="1:6">
      <c r="A1918" s="109"/>
      <c r="B1918" s="107"/>
      <c r="C1918" s="121"/>
      <c r="D1918" s="110"/>
      <c r="E1918" s="111"/>
      <c r="F1918" s="112"/>
    </row>
    <row r="1919" spans="1:6">
      <c r="A1919" s="109"/>
      <c r="B1919" s="107"/>
      <c r="C1919" s="121"/>
      <c r="D1919" s="110"/>
      <c r="E1919" s="111"/>
      <c r="F1919" s="112"/>
    </row>
    <row r="1920" spans="1:6">
      <c r="A1920" s="109"/>
      <c r="B1920" s="107"/>
      <c r="C1920" s="121"/>
      <c r="D1920" s="110"/>
      <c r="E1920" s="111"/>
      <c r="F1920" s="112"/>
    </row>
    <row r="1921" spans="1:6">
      <c r="A1921" s="109"/>
      <c r="B1921" s="107"/>
      <c r="C1921" s="121"/>
      <c r="D1921" s="110"/>
      <c r="E1921" s="111"/>
      <c r="F1921" s="112"/>
    </row>
    <row r="1922" spans="1:6">
      <c r="A1922" s="109"/>
      <c r="B1922" s="107"/>
      <c r="C1922" s="121"/>
      <c r="D1922" s="110"/>
      <c r="E1922" s="111"/>
      <c r="F1922" s="112"/>
    </row>
    <row r="1923" spans="1:6">
      <c r="A1923" s="109"/>
      <c r="B1923" s="107"/>
      <c r="C1923" s="121"/>
      <c r="D1923" s="110"/>
      <c r="E1923" s="111"/>
      <c r="F1923" s="112"/>
    </row>
    <row r="1924" spans="1:6">
      <c r="A1924" s="109"/>
      <c r="B1924" s="107"/>
      <c r="C1924" s="121"/>
      <c r="D1924" s="110"/>
      <c r="E1924" s="111"/>
      <c r="F1924" s="112"/>
    </row>
    <row r="1925" spans="1:6">
      <c r="A1925" s="109"/>
      <c r="B1925" s="107"/>
      <c r="C1925" s="121"/>
      <c r="D1925" s="110"/>
      <c r="E1925" s="111"/>
      <c r="F1925" s="112"/>
    </row>
    <row r="1926" spans="1:6">
      <c r="A1926" s="109"/>
      <c r="B1926" s="107"/>
      <c r="C1926" s="121"/>
      <c r="D1926" s="110"/>
      <c r="E1926" s="111"/>
      <c r="F1926" s="112"/>
    </row>
    <row r="1927" spans="1:6">
      <c r="A1927" s="109"/>
      <c r="B1927" s="107"/>
      <c r="C1927" s="121"/>
      <c r="D1927" s="110"/>
      <c r="E1927" s="111"/>
      <c r="F1927" s="112"/>
    </row>
    <row r="1928" spans="1:6">
      <c r="A1928" s="109"/>
      <c r="B1928" s="107"/>
      <c r="C1928" s="121"/>
      <c r="D1928" s="110"/>
      <c r="E1928" s="111"/>
      <c r="F1928" s="112"/>
    </row>
    <row r="1929" spans="1:6">
      <c r="A1929" s="109"/>
      <c r="B1929" s="107"/>
      <c r="C1929" s="121"/>
      <c r="D1929" s="110"/>
      <c r="E1929" s="111"/>
      <c r="F1929" s="112"/>
    </row>
    <row r="1930" spans="1:6">
      <c r="A1930" s="109"/>
      <c r="B1930" s="107"/>
      <c r="C1930" s="121"/>
      <c r="D1930" s="110"/>
      <c r="E1930" s="111"/>
      <c r="F1930" s="112"/>
    </row>
    <row r="1931" spans="1:6">
      <c r="A1931" s="109"/>
      <c r="B1931" s="107"/>
      <c r="C1931" s="121"/>
      <c r="D1931" s="110"/>
      <c r="E1931" s="111"/>
      <c r="F1931" s="112"/>
    </row>
    <row r="1932" spans="1:6">
      <c r="A1932" s="109"/>
      <c r="B1932" s="107"/>
      <c r="C1932" s="121"/>
      <c r="D1932" s="110"/>
      <c r="E1932" s="111"/>
      <c r="F1932" s="112"/>
    </row>
    <row r="1933" spans="1:6">
      <c r="A1933" s="109"/>
      <c r="B1933" s="107"/>
      <c r="C1933" s="121"/>
      <c r="D1933" s="110"/>
      <c r="E1933" s="111"/>
      <c r="F1933" s="112"/>
    </row>
    <row r="1934" spans="1:6">
      <c r="A1934" s="109"/>
      <c r="B1934" s="107"/>
      <c r="C1934" s="121"/>
      <c r="D1934" s="110"/>
      <c r="E1934" s="111"/>
      <c r="F1934" s="112"/>
    </row>
    <row r="1935" spans="1:6">
      <c r="A1935" s="109"/>
      <c r="B1935" s="107"/>
      <c r="C1935" s="121"/>
      <c r="D1935" s="110"/>
      <c r="E1935" s="111"/>
      <c r="F1935" s="112"/>
    </row>
    <row r="1936" spans="1:6">
      <c r="A1936" s="109"/>
      <c r="B1936" s="107"/>
      <c r="C1936" s="121"/>
      <c r="D1936" s="110"/>
      <c r="E1936" s="111"/>
      <c r="F1936" s="112"/>
    </row>
    <row r="1937" spans="1:6">
      <c r="A1937" s="109"/>
      <c r="B1937" s="107"/>
      <c r="C1937" s="121"/>
      <c r="D1937" s="110"/>
      <c r="E1937" s="111"/>
      <c r="F1937" s="112"/>
    </row>
    <row r="1938" spans="1:6">
      <c r="A1938" s="109"/>
      <c r="B1938" s="107"/>
      <c r="C1938" s="121"/>
      <c r="D1938" s="110"/>
      <c r="E1938" s="111"/>
      <c r="F1938" s="112"/>
    </row>
    <row r="1939" spans="1:6">
      <c r="A1939" s="109"/>
      <c r="B1939" s="107"/>
      <c r="C1939" s="121"/>
      <c r="D1939" s="110"/>
      <c r="E1939" s="111"/>
      <c r="F1939" s="112"/>
    </row>
    <row r="1940" spans="1:6">
      <c r="A1940" s="109"/>
      <c r="B1940" s="107"/>
      <c r="C1940" s="121"/>
      <c r="D1940" s="110"/>
      <c r="E1940" s="111"/>
      <c r="F1940" s="112"/>
    </row>
    <row r="1941" spans="1:6">
      <c r="A1941" s="109"/>
      <c r="B1941" s="107"/>
      <c r="C1941" s="121"/>
      <c r="D1941" s="110"/>
      <c r="E1941" s="111"/>
      <c r="F1941" s="112"/>
    </row>
    <row r="1942" spans="1:6">
      <c r="A1942" s="109"/>
      <c r="B1942" s="107"/>
      <c r="C1942" s="121"/>
      <c r="D1942" s="110"/>
      <c r="E1942" s="111"/>
      <c r="F1942" s="112"/>
    </row>
    <row r="1943" spans="1:6">
      <c r="A1943" s="109"/>
      <c r="B1943" s="107"/>
      <c r="C1943" s="121"/>
      <c r="D1943" s="110"/>
      <c r="E1943" s="111"/>
      <c r="F1943" s="112"/>
    </row>
    <row r="1944" spans="1:6">
      <c r="A1944" s="109"/>
      <c r="B1944" s="107"/>
      <c r="C1944" s="121"/>
      <c r="D1944" s="110"/>
      <c r="E1944" s="111"/>
      <c r="F1944" s="112"/>
    </row>
    <row r="1945" spans="1:6">
      <c r="A1945" s="109"/>
      <c r="B1945" s="107"/>
      <c r="C1945" s="121"/>
      <c r="D1945" s="110"/>
      <c r="E1945" s="111"/>
      <c r="F1945" s="112"/>
    </row>
  </sheetData>
  <sheetProtection algorithmName="SHA-512" hashValue="fzQmwt21Z2c/QI/yPu+VvCoYuOVRmHdyH1xkHcQjx+zcFp66kJA7/VVrJacawu3Lri6ox7P5pFxyXYBeWOYz9A==" saltValue="v749nBAr0KuGkU5OErmKsg==" spinCount="100000" sheet="1" objects="1" scenarios="1"/>
  <mergeCells count="7">
    <mergeCell ref="A119:F119"/>
    <mergeCell ref="A120:E120"/>
    <mergeCell ref="A46:E46"/>
    <mergeCell ref="A76:E76"/>
    <mergeCell ref="A30:B30"/>
    <mergeCell ref="A114:E114"/>
    <mergeCell ref="A117:E117"/>
  </mergeCells>
  <dataValidations count="1">
    <dataValidation type="custom" showInputMessage="1" showErrorMessage="1" errorTitle="Nepravilen vnos cene" error="Cena mora biti nenegativno število z največ dvema decimalkama!" sqref="E17:E19 E21:E29 E12:E15">
      <formula1>AND(ISNUMBER(E12),E12&gt;=0,ROUND(E12*100,6)-INT(E12*100)=0,NOT(ISBLANK(E12)))</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H1879"/>
  <sheetViews>
    <sheetView view="pageLayout" zoomScale="130" zoomScaleNormal="145" zoomScaleSheetLayoutView="145" zoomScalePageLayoutView="130" workbookViewId="0">
      <selection activeCell="D8" sqref="D8"/>
    </sheetView>
  </sheetViews>
  <sheetFormatPr defaultRowHeight="12.75"/>
  <cols>
    <col min="1" max="1" width="9.42578125" style="150" customWidth="1"/>
    <col min="2" max="2" width="78" style="131" customWidth="1"/>
    <col min="3" max="3" width="9.140625" style="132"/>
    <col min="4" max="4" width="11.42578125" style="133" customWidth="1"/>
    <col min="5" max="5" width="12.7109375" style="134" customWidth="1"/>
    <col min="6" max="6" width="13.5703125" style="135" customWidth="1"/>
    <col min="7" max="16384" width="9.140625" style="107"/>
  </cols>
  <sheetData>
    <row r="1" spans="1:8">
      <c r="A1" s="109"/>
      <c r="B1" s="107"/>
      <c r="C1" s="121"/>
      <c r="D1" s="110"/>
      <c r="E1" s="111"/>
      <c r="F1" s="112"/>
    </row>
    <row r="2" spans="1:8">
      <c r="A2" s="109"/>
      <c r="B2" s="107"/>
      <c r="C2" s="121"/>
      <c r="D2" s="110"/>
      <c r="E2" s="111"/>
      <c r="F2" s="112"/>
    </row>
    <row r="3" spans="1:8" ht="13.5" thickBot="1">
      <c r="A3" s="109"/>
      <c r="B3" s="107"/>
      <c r="C3" s="121"/>
      <c r="D3" s="110"/>
      <c r="E3" s="111"/>
      <c r="F3" s="112"/>
    </row>
    <row r="4" spans="1:8" ht="32.25" customHeight="1">
      <c r="A4" s="92" t="s">
        <v>7</v>
      </c>
      <c r="B4" s="93" t="s">
        <v>12</v>
      </c>
      <c r="C4" s="94" t="s">
        <v>8</v>
      </c>
      <c r="D4" s="95" t="s">
        <v>9</v>
      </c>
      <c r="E4" s="96" t="s">
        <v>10</v>
      </c>
      <c r="F4" s="97" t="s">
        <v>11</v>
      </c>
    </row>
    <row r="5" spans="1:8" ht="15">
      <c r="A5" s="137" t="s">
        <v>153</v>
      </c>
      <c r="B5" s="143" t="s">
        <v>163</v>
      </c>
      <c r="C5" s="82"/>
      <c r="D5" s="83"/>
      <c r="E5" s="84"/>
      <c r="F5" s="85"/>
    </row>
    <row r="6" spans="1:8" ht="15">
      <c r="A6" s="137"/>
      <c r="B6" s="143"/>
      <c r="C6" s="82"/>
      <c r="D6" s="83"/>
      <c r="E6" s="84"/>
      <c r="F6" s="85"/>
      <c r="G6" s="144"/>
    </row>
    <row r="7" spans="1:8" ht="90">
      <c r="A7" s="182"/>
      <c r="B7" s="136" t="s">
        <v>780</v>
      </c>
      <c r="C7" s="520"/>
      <c r="D7" s="521"/>
      <c r="E7" s="522"/>
      <c r="F7" s="523"/>
      <c r="H7" s="279"/>
    </row>
    <row r="8" spans="1:8" ht="22.5">
      <c r="A8" s="151" t="s">
        <v>154</v>
      </c>
      <c r="B8" s="152" t="s">
        <v>383</v>
      </c>
      <c r="C8" s="79" t="s">
        <v>18</v>
      </c>
      <c r="D8" s="80">
        <v>150</v>
      </c>
      <c r="E8" s="56"/>
      <c r="F8" s="77">
        <f>ROUND(D8*E8,2)</f>
        <v>0</v>
      </c>
    </row>
    <row r="9" spans="1:8" ht="23.25" thickBot="1">
      <c r="A9" s="151" t="s">
        <v>155</v>
      </c>
      <c r="B9" s="152" t="s">
        <v>340</v>
      </c>
      <c r="C9" s="79" t="s">
        <v>18</v>
      </c>
      <c r="D9" s="80">
        <f>D8</f>
        <v>150</v>
      </c>
      <c r="E9" s="56"/>
      <c r="F9" s="77">
        <f>ROUND(D9*E9,2)</f>
        <v>0</v>
      </c>
    </row>
    <row r="10" spans="1:8" ht="13.5" customHeight="1" thickBot="1">
      <c r="A10" s="724" t="s">
        <v>166</v>
      </c>
      <c r="B10" s="725"/>
      <c r="C10" s="75"/>
      <c r="D10" s="75"/>
      <c r="E10" s="75"/>
      <c r="F10" s="76">
        <f>SUM(F8:F9)</f>
        <v>0</v>
      </c>
    </row>
    <row r="11" spans="1:8">
      <c r="A11" s="145"/>
      <c r="B11" s="113"/>
      <c r="C11" s="114"/>
      <c r="D11" s="110"/>
      <c r="E11" s="111"/>
      <c r="F11" s="112"/>
    </row>
    <row r="12" spans="1:8">
      <c r="A12" s="146"/>
      <c r="B12" s="120"/>
      <c r="C12" s="114"/>
      <c r="D12" s="110"/>
      <c r="E12" s="111"/>
      <c r="F12" s="112"/>
    </row>
    <row r="13" spans="1:8">
      <c r="A13" s="145"/>
      <c r="B13" s="113"/>
      <c r="C13" s="114"/>
      <c r="D13" s="110"/>
      <c r="E13" s="111"/>
      <c r="F13" s="112"/>
    </row>
    <row r="14" spans="1:8">
      <c r="A14" s="145"/>
      <c r="B14" s="108"/>
      <c r="C14" s="122"/>
      <c r="D14" s="110"/>
      <c r="E14" s="111"/>
      <c r="F14" s="112"/>
    </row>
    <row r="15" spans="1:8">
      <c r="A15" s="145"/>
      <c r="B15" s="108"/>
      <c r="C15" s="122"/>
      <c r="D15" s="110"/>
      <c r="E15" s="111"/>
      <c r="F15" s="112"/>
    </row>
    <row r="16" spans="1:8">
      <c r="A16" s="145"/>
      <c r="B16" s="108"/>
      <c r="C16" s="122"/>
      <c r="D16" s="110"/>
      <c r="E16" s="111"/>
      <c r="F16" s="112"/>
    </row>
    <row r="17" spans="1:6">
      <c r="A17" s="145"/>
      <c r="B17" s="108"/>
      <c r="C17" s="122"/>
      <c r="D17" s="110"/>
      <c r="E17" s="111"/>
      <c r="F17" s="112"/>
    </row>
    <row r="18" spans="1:6">
      <c r="A18" s="148"/>
      <c r="B18" s="113"/>
      <c r="C18" s="122"/>
      <c r="D18" s="110"/>
      <c r="E18" s="111"/>
      <c r="F18" s="112"/>
    </row>
    <row r="19" spans="1:6">
      <c r="A19" s="145"/>
      <c r="B19" s="113"/>
      <c r="C19" s="114"/>
      <c r="D19" s="110"/>
      <c r="E19" s="111"/>
      <c r="F19" s="112"/>
    </row>
    <row r="20" spans="1:6">
      <c r="A20" s="148"/>
      <c r="B20" s="123"/>
      <c r="C20" s="122"/>
      <c r="D20" s="110"/>
      <c r="E20" s="111"/>
      <c r="F20" s="112"/>
    </row>
    <row r="21" spans="1:6">
      <c r="A21" s="148"/>
      <c r="B21" s="116"/>
      <c r="C21" s="122"/>
      <c r="D21" s="110"/>
      <c r="E21" s="111"/>
      <c r="F21" s="112"/>
    </row>
    <row r="22" spans="1:6" ht="14.25">
      <c r="A22" s="145"/>
      <c r="B22" s="124"/>
      <c r="C22" s="125"/>
      <c r="D22" s="110"/>
      <c r="E22" s="111"/>
      <c r="F22" s="112"/>
    </row>
    <row r="23" spans="1:6" ht="14.25">
      <c r="A23" s="145"/>
      <c r="B23" s="124"/>
      <c r="C23" s="125"/>
      <c r="D23" s="110"/>
      <c r="E23" s="111"/>
      <c r="F23" s="112"/>
    </row>
    <row r="24" spans="1:6" ht="14.25">
      <c r="A24" s="148"/>
      <c r="B24" s="124"/>
      <c r="C24" s="125"/>
      <c r="D24" s="110"/>
      <c r="E24" s="111"/>
      <c r="F24" s="112"/>
    </row>
    <row r="25" spans="1:6">
      <c r="A25" s="145"/>
      <c r="B25" s="113"/>
      <c r="C25" s="114"/>
      <c r="D25" s="110"/>
      <c r="E25" s="111"/>
      <c r="F25" s="112"/>
    </row>
    <row r="26" spans="1:6">
      <c r="A26" s="148"/>
      <c r="B26" s="123"/>
      <c r="C26" s="114"/>
      <c r="D26" s="110"/>
      <c r="E26" s="111"/>
      <c r="F26" s="112"/>
    </row>
    <row r="27" spans="1:6">
      <c r="A27" s="145"/>
      <c r="B27" s="113"/>
      <c r="C27" s="114"/>
      <c r="D27" s="110"/>
      <c r="E27" s="111"/>
      <c r="F27" s="112"/>
    </row>
    <row r="28" spans="1:6" ht="14.25">
      <c r="A28" s="148"/>
      <c r="B28" s="124"/>
      <c r="C28" s="126"/>
      <c r="D28" s="110"/>
      <c r="E28" s="111"/>
      <c r="F28" s="112"/>
    </row>
    <row r="29" spans="1:6" ht="14.25">
      <c r="A29" s="148"/>
      <c r="B29" s="124"/>
      <c r="C29" s="126"/>
      <c r="D29" s="110"/>
      <c r="E29" s="111"/>
      <c r="F29" s="112"/>
    </row>
    <row r="30" spans="1:6" ht="14.25">
      <c r="A30" s="148"/>
      <c r="B30" s="124"/>
      <c r="C30" s="125"/>
      <c r="D30" s="110"/>
      <c r="E30" s="111"/>
      <c r="F30" s="112"/>
    </row>
    <row r="31" spans="1:6" ht="14.25">
      <c r="A31" s="148"/>
      <c r="B31" s="124"/>
      <c r="C31" s="125"/>
      <c r="D31" s="110"/>
      <c r="E31" s="111"/>
      <c r="F31" s="112"/>
    </row>
    <row r="32" spans="1:6" ht="14.25">
      <c r="A32" s="148"/>
      <c r="B32" s="124"/>
      <c r="C32" s="125"/>
      <c r="D32" s="110"/>
      <c r="E32" s="111"/>
      <c r="F32" s="112"/>
    </row>
    <row r="33" spans="1:6" ht="14.25">
      <c r="A33" s="148"/>
      <c r="B33" s="124"/>
      <c r="C33" s="125"/>
      <c r="D33" s="110"/>
      <c r="E33" s="111"/>
      <c r="F33" s="112"/>
    </row>
    <row r="34" spans="1:6" ht="14.25">
      <c r="A34" s="148"/>
      <c r="B34" s="124"/>
      <c r="C34" s="125"/>
      <c r="D34" s="110"/>
      <c r="E34" s="111"/>
      <c r="F34" s="112"/>
    </row>
    <row r="35" spans="1:6" ht="14.25">
      <c r="A35" s="148"/>
      <c r="B35" s="124"/>
      <c r="C35" s="125"/>
      <c r="D35" s="110"/>
      <c r="E35" s="111"/>
      <c r="F35" s="112"/>
    </row>
    <row r="36" spans="1:6" ht="14.25">
      <c r="A36" s="148"/>
      <c r="B36" s="124"/>
      <c r="C36" s="125"/>
      <c r="D36" s="110"/>
      <c r="E36" s="111"/>
      <c r="F36" s="112"/>
    </row>
    <row r="37" spans="1:6" ht="14.25">
      <c r="A37" s="148"/>
      <c r="B37" s="124"/>
      <c r="C37" s="125"/>
      <c r="D37" s="110"/>
      <c r="E37" s="111"/>
      <c r="F37" s="112"/>
    </row>
    <row r="38" spans="1:6" ht="14.25">
      <c r="A38" s="145"/>
      <c r="B38" s="124"/>
      <c r="C38" s="125"/>
      <c r="D38" s="110"/>
      <c r="E38" s="111"/>
      <c r="F38" s="112"/>
    </row>
    <row r="39" spans="1:6" ht="14.25">
      <c r="A39" s="145"/>
      <c r="B39" s="124"/>
      <c r="C39" s="125"/>
      <c r="D39" s="110"/>
      <c r="E39" s="111"/>
      <c r="F39" s="112"/>
    </row>
    <row r="40" spans="1:6">
      <c r="A40" s="145"/>
      <c r="B40" s="113"/>
      <c r="C40" s="122"/>
      <c r="D40" s="110"/>
      <c r="E40" s="111"/>
      <c r="F40" s="112"/>
    </row>
    <row r="41" spans="1:6">
      <c r="A41" s="145"/>
      <c r="B41" s="113"/>
      <c r="C41" s="122"/>
      <c r="D41" s="110"/>
      <c r="E41" s="111"/>
      <c r="F41" s="112"/>
    </row>
    <row r="42" spans="1:6">
      <c r="A42" s="145"/>
      <c r="B42" s="113"/>
      <c r="C42" s="122"/>
      <c r="D42" s="110"/>
      <c r="E42" s="111"/>
      <c r="F42" s="112"/>
    </row>
    <row r="43" spans="1:6">
      <c r="A43" s="145"/>
      <c r="B43" s="113"/>
      <c r="C43" s="122"/>
      <c r="D43" s="110"/>
      <c r="E43" s="111"/>
      <c r="F43" s="112"/>
    </row>
    <row r="44" spans="1:6">
      <c r="A44" s="145"/>
      <c r="B44" s="113"/>
      <c r="C44" s="122"/>
      <c r="D44" s="110"/>
      <c r="E44" s="111"/>
      <c r="F44" s="112"/>
    </row>
    <row r="45" spans="1:6">
      <c r="A45" s="145"/>
      <c r="B45" s="113"/>
      <c r="C45" s="122"/>
      <c r="D45" s="110"/>
      <c r="E45" s="111"/>
      <c r="F45" s="112"/>
    </row>
    <row r="46" spans="1:6">
      <c r="A46" s="145"/>
      <c r="B46" s="113"/>
      <c r="C46" s="122"/>
      <c r="D46" s="110"/>
      <c r="E46" s="111"/>
      <c r="F46" s="112"/>
    </row>
    <row r="47" spans="1:6">
      <c r="A47" s="145"/>
      <c r="B47" s="113"/>
      <c r="C47" s="122"/>
      <c r="D47" s="110"/>
      <c r="E47" s="111"/>
      <c r="F47" s="112"/>
    </row>
    <row r="48" spans="1:6" ht="18.75" customHeight="1">
      <c r="A48" s="722"/>
      <c r="B48" s="722"/>
      <c r="C48" s="722"/>
      <c r="D48" s="722"/>
      <c r="E48" s="722"/>
      <c r="F48" s="119"/>
    </row>
    <row r="49" spans="1:6" ht="18.75" customHeight="1">
      <c r="A49" s="149"/>
      <c r="B49" s="127"/>
      <c r="C49" s="128"/>
      <c r="D49" s="129"/>
      <c r="E49" s="130"/>
      <c r="F49" s="119"/>
    </row>
    <row r="50" spans="1:6" ht="18.75" customHeight="1">
      <c r="A50" s="149"/>
      <c r="B50" s="127"/>
      <c r="C50" s="128"/>
      <c r="D50" s="129"/>
      <c r="E50" s="130"/>
      <c r="F50" s="119"/>
    </row>
    <row r="51" spans="1:6" ht="18.75" customHeight="1">
      <c r="A51" s="722"/>
      <c r="B51" s="722"/>
      <c r="C51" s="722"/>
      <c r="D51" s="722"/>
      <c r="E51" s="722"/>
      <c r="F51" s="119"/>
    </row>
    <row r="52" spans="1:6">
      <c r="A52" s="147"/>
      <c r="B52" s="118"/>
      <c r="C52" s="121"/>
      <c r="D52" s="110"/>
      <c r="E52" s="111"/>
      <c r="F52" s="112"/>
    </row>
    <row r="53" spans="1:6">
      <c r="A53" s="723"/>
      <c r="B53" s="723"/>
      <c r="C53" s="723"/>
      <c r="D53" s="723"/>
      <c r="E53" s="723"/>
      <c r="F53" s="723"/>
    </row>
    <row r="54" spans="1:6" ht="18">
      <c r="A54" s="721"/>
      <c r="B54" s="721"/>
      <c r="C54" s="721"/>
      <c r="D54" s="721"/>
      <c r="E54" s="721"/>
      <c r="F54" s="119"/>
    </row>
    <row r="55" spans="1:6">
      <c r="A55" s="109"/>
      <c r="B55" s="107"/>
      <c r="C55" s="121"/>
      <c r="D55" s="110"/>
      <c r="E55" s="111"/>
      <c r="F55" s="112"/>
    </row>
    <row r="56" spans="1:6">
      <c r="A56" s="109"/>
      <c r="B56" s="107"/>
      <c r="C56" s="121"/>
      <c r="D56" s="110"/>
      <c r="E56" s="111"/>
      <c r="F56" s="112"/>
    </row>
    <row r="57" spans="1:6">
      <c r="A57" s="109"/>
      <c r="B57" s="107"/>
      <c r="C57" s="121"/>
      <c r="D57" s="110"/>
      <c r="E57" s="111"/>
      <c r="F57" s="112"/>
    </row>
    <row r="58" spans="1:6">
      <c r="A58" s="109"/>
      <c r="B58" s="107"/>
      <c r="C58" s="121"/>
      <c r="D58" s="110"/>
      <c r="E58" s="111"/>
      <c r="F58" s="112"/>
    </row>
    <row r="59" spans="1:6">
      <c r="A59" s="109"/>
      <c r="B59" s="107"/>
      <c r="C59" s="121"/>
      <c r="D59" s="110"/>
      <c r="E59" s="111"/>
      <c r="F59" s="112"/>
    </row>
    <row r="60" spans="1:6">
      <c r="A60" s="109"/>
      <c r="B60" s="107"/>
      <c r="C60" s="121"/>
      <c r="D60" s="110"/>
      <c r="E60" s="111"/>
      <c r="F60" s="112"/>
    </row>
    <row r="61" spans="1:6">
      <c r="A61" s="109"/>
      <c r="B61" s="107"/>
      <c r="C61" s="121"/>
      <c r="D61" s="110"/>
      <c r="E61" s="111"/>
      <c r="F61" s="112"/>
    </row>
    <row r="62" spans="1:6">
      <c r="A62" s="109"/>
      <c r="B62" s="107"/>
      <c r="C62" s="121"/>
      <c r="D62" s="110"/>
      <c r="E62" s="111"/>
      <c r="F62" s="112"/>
    </row>
    <row r="63" spans="1:6">
      <c r="A63" s="109"/>
      <c r="B63" s="107"/>
      <c r="C63" s="121"/>
      <c r="D63" s="110"/>
      <c r="E63" s="111"/>
      <c r="F63" s="112"/>
    </row>
    <row r="64" spans="1:6">
      <c r="A64" s="109"/>
      <c r="B64" s="107"/>
      <c r="C64" s="121"/>
      <c r="D64" s="110"/>
      <c r="E64" s="111"/>
      <c r="F64" s="112"/>
    </row>
    <row r="65" spans="1:6">
      <c r="A65" s="109"/>
      <c r="B65" s="107"/>
      <c r="C65" s="121"/>
      <c r="D65" s="110"/>
      <c r="E65" s="111"/>
      <c r="F65" s="112"/>
    </row>
    <row r="66" spans="1:6">
      <c r="A66" s="109"/>
      <c r="B66" s="107"/>
      <c r="C66" s="121"/>
      <c r="D66" s="110"/>
      <c r="E66" s="111"/>
      <c r="F66" s="112"/>
    </row>
    <row r="67" spans="1:6">
      <c r="A67" s="109"/>
      <c r="B67" s="107"/>
      <c r="C67" s="121"/>
      <c r="D67" s="110"/>
      <c r="E67" s="111"/>
      <c r="F67" s="112"/>
    </row>
    <row r="68" spans="1:6">
      <c r="A68" s="109"/>
      <c r="B68" s="107"/>
      <c r="C68" s="121"/>
      <c r="D68" s="110"/>
      <c r="E68" s="111"/>
      <c r="F68" s="112"/>
    </row>
    <row r="69" spans="1:6">
      <c r="A69" s="109"/>
      <c r="B69" s="107"/>
      <c r="C69" s="121"/>
      <c r="D69" s="110"/>
      <c r="E69" s="111"/>
      <c r="F69" s="112"/>
    </row>
    <row r="70" spans="1:6">
      <c r="A70" s="109"/>
      <c r="B70" s="107"/>
      <c r="C70" s="121"/>
      <c r="D70" s="110"/>
      <c r="E70" s="111"/>
      <c r="F70" s="112"/>
    </row>
    <row r="71" spans="1:6">
      <c r="A71" s="109"/>
      <c r="B71" s="107"/>
      <c r="C71" s="121"/>
      <c r="D71" s="110"/>
      <c r="E71" s="111"/>
      <c r="F71" s="112"/>
    </row>
    <row r="72" spans="1:6">
      <c r="A72" s="109"/>
      <c r="B72" s="107"/>
      <c r="C72" s="121"/>
      <c r="D72" s="110"/>
      <c r="E72" s="111"/>
      <c r="F72" s="112"/>
    </row>
    <row r="73" spans="1:6">
      <c r="A73" s="109"/>
      <c r="B73" s="107"/>
      <c r="C73" s="121"/>
      <c r="D73" s="110"/>
      <c r="E73" s="111"/>
      <c r="F73" s="112"/>
    </row>
    <row r="74" spans="1:6">
      <c r="A74" s="109"/>
      <c r="B74" s="107"/>
      <c r="C74" s="121"/>
      <c r="D74" s="110"/>
      <c r="E74" s="111"/>
      <c r="F74" s="112"/>
    </row>
    <row r="75" spans="1:6">
      <c r="A75" s="109"/>
      <c r="B75" s="107"/>
      <c r="C75" s="121"/>
      <c r="D75" s="110"/>
      <c r="E75" s="111"/>
      <c r="F75" s="112"/>
    </row>
    <row r="76" spans="1:6">
      <c r="A76" s="109"/>
      <c r="B76" s="107"/>
      <c r="C76" s="121"/>
      <c r="D76" s="110"/>
      <c r="E76" s="111"/>
      <c r="F76" s="112"/>
    </row>
    <row r="77" spans="1:6">
      <c r="A77" s="109"/>
      <c r="B77" s="107"/>
      <c r="C77" s="121"/>
      <c r="D77" s="110"/>
      <c r="E77" s="111"/>
      <c r="F77" s="112"/>
    </row>
    <row r="78" spans="1:6">
      <c r="A78" s="109"/>
      <c r="B78" s="107"/>
      <c r="C78" s="121"/>
      <c r="D78" s="110"/>
      <c r="E78" s="111"/>
      <c r="F78" s="112"/>
    </row>
    <row r="79" spans="1:6">
      <c r="A79" s="109"/>
      <c r="B79" s="107"/>
      <c r="C79" s="121"/>
      <c r="D79" s="110"/>
      <c r="E79" s="111"/>
      <c r="F79" s="112"/>
    </row>
    <row r="80" spans="1:6">
      <c r="A80" s="109"/>
      <c r="B80" s="107"/>
      <c r="C80" s="121"/>
      <c r="D80" s="110"/>
      <c r="E80" s="111"/>
      <c r="F80" s="112"/>
    </row>
    <row r="81" spans="1:6">
      <c r="A81" s="109"/>
      <c r="B81" s="107"/>
      <c r="C81" s="121"/>
      <c r="D81" s="110"/>
      <c r="E81" s="111"/>
      <c r="F81" s="112"/>
    </row>
    <row r="82" spans="1:6">
      <c r="A82" s="109"/>
      <c r="B82" s="107"/>
      <c r="C82" s="121"/>
      <c r="D82" s="110"/>
      <c r="E82" s="111"/>
      <c r="F82" s="112"/>
    </row>
    <row r="83" spans="1:6">
      <c r="A83" s="109"/>
      <c r="B83" s="107"/>
      <c r="C83" s="121"/>
      <c r="D83" s="110"/>
      <c r="E83" s="111"/>
      <c r="F83" s="112"/>
    </row>
    <row r="84" spans="1:6">
      <c r="A84" s="109"/>
      <c r="B84" s="107"/>
      <c r="C84" s="121"/>
      <c r="D84" s="110"/>
      <c r="E84" s="111"/>
      <c r="F84" s="112"/>
    </row>
    <row r="85" spans="1:6">
      <c r="A85" s="109"/>
      <c r="B85" s="107"/>
      <c r="C85" s="121"/>
      <c r="D85" s="110"/>
      <c r="E85" s="111"/>
      <c r="F85" s="112"/>
    </row>
    <row r="86" spans="1:6">
      <c r="A86" s="109"/>
      <c r="B86" s="107"/>
      <c r="C86" s="121"/>
      <c r="D86" s="110"/>
      <c r="E86" s="111"/>
      <c r="F86" s="112"/>
    </row>
    <row r="87" spans="1:6">
      <c r="A87" s="109"/>
      <c r="B87" s="107"/>
      <c r="C87" s="121"/>
      <c r="D87" s="110"/>
      <c r="E87" s="111"/>
      <c r="F87" s="112"/>
    </row>
    <row r="88" spans="1:6">
      <c r="A88" s="109"/>
      <c r="B88" s="107"/>
      <c r="C88" s="121"/>
      <c r="D88" s="110"/>
      <c r="E88" s="111"/>
      <c r="F88" s="112"/>
    </row>
    <row r="89" spans="1:6">
      <c r="A89" s="109"/>
      <c r="B89" s="107"/>
      <c r="C89" s="121"/>
      <c r="D89" s="110"/>
      <c r="E89" s="111"/>
      <c r="F89" s="112"/>
    </row>
    <row r="90" spans="1:6">
      <c r="A90" s="109"/>
      <c r="B90" s="107"/>
      <c r="C90" s="121"/>
      <c r="D90" s="110"/>
      <c r="E90" s="111"/>
      <c r="F90" s="112"/>
    </row>
    <row r="91" spans="1:6">
      <c r="A91" s="109"/>
      <c r="B91" s="107"/>
      <c r="C91" s="121"/>
      <c r="D91" s="110"/>
      <c r="E91" s="111"/>
      <c r="F91" s="112"/>
    </row>
    <row r="92" spans="1:6">
      <c r="A92" s="109"/>
      <c r="B92" s="107"/>
      <c r="C92" s="121"/>
      <c r="D92" s="110"/>
      <c r="E92" s="111"/>
      <c r="F92" s="112"/>
    </row>
    <row r="93" spans="1:6">
      <c r="A93" s="109"/>
      <c r="B93" s="107"/>
      <c r="C93" s="121"/>
      <c r="D93" s="110"/>
      <c r="E93" s="111"/>
      <c r="F93" s="112"/>
    </row>
    <row r="94" spans="1:6">
      <c r="A94" s="109"/>
      <c r="B94" s="107"/>
      <c r="C94" s="121"/>
      <c r="D94" s="110"/>
      <c r="E94" s="111"/>
      <c r="F94" s="112"/>
    </row>
    <row r="95" spans="1:6">
      <c r="A95" s="109"/>
      <c r="B95" s="107"/>
      <c r="C95" s="121"/>
      <c r="D95" s="110"/>
      <c r="E95" s="111"/>
      <c r="F95" s="112"/>
    </row>
    <row r="96" spans="1:6">
      <c r="A96" s="109"/>
      <c r="B96" s="107"/>
      <c r="C96" s="121"/>
      <c r="D96" s="110"/>
      <c r="E96" s="111"/>
      <c r="F96" s="112"/>
    </row>
    <row r="97" spans="1:6">
      <c r="A97" s="109"/>
      <c r="B97" s="107"/>
      <c r="C97" s="121"/>
      <c r="D97" s="110"/>
      <c r="E97" s="111"/>
      <c r="F97" s="112"/>
    </row>
    <row r="98" spans="1:6">
      <c r="A98" s="109"/>
      <c r="B98" s="107"/>
      <c r="C98" s="121"/>
      <c r="D98" s="110"/>
      <c r="E98" s="111"/>
      <c r="F98" s="112"/>
    </row>
    <row r="99" spans="1:6">
      <c r="A99" s="109"/>
      <c r="B99" s="107"/>
      <c r="C99" s="121"/>
      <c r="D99" s="110"/>
      <c r="E99" s="111"/>
      <c r="F99" s="112"/>
    </row>
    <row r="100" spans="1:6">
      <c r="A100" s="109"/>
      <c r="B100" s="107"/>
      <c r="C100" s="121"/>
      <c r="D100" s="110"/>
      <c r="E100" s="111"/>
      <c r="F100" s="112"/>
    </row>
    <row r="101" spans="1:6">
      <c r="A101" s="109"/>
      <c r="B101" s="107"/>
      <c r="C101" s="121"/>
      <c r="D101" s="110"/>
      <c r="E101" s="111"/>
      <c r="F101" s="112"/>
    </row>
    <row r="102" spans="1:6">
      <c r="A102" s="109"/>
      <c r="B102" s="107"/>
      <c r="C102" s="121"/>
      <c r="D102" s="110"/>
      <c r="E102" s="111"/>
      <c r="F102" s="112"/>
    </row>
    <row r="103" spans="1:6">
      <c r="A103" s="109"/>
      <c r="B103" s="107"/>
      <c r="C103" s="121"/>
      <c r="D103" s="110"/>
      <c r="E103" s="111"/>
      <c r="F103" s="112"/>
    </row>
    <row r="104" spans="1:6">
      <c r="A104" s="109"/>
      <c r="B104" s="107"/>
      <c r="C104" s="121"/>
      <c r="D104" s="110"/>
      <c r="E104" s="111"/>
      <c r="F104" s="112"/>
    </row>
    <row r="105" spans="1:6">
      <c r="A105" s="109"/>
      <c r="B105" s="107"/>
      <c r="C105" s="121"/>
      <c r="D105" s="110"/>
      <c r="E105" s="111"/>
      <c r="F105" s="112"/>
    </row>
    <row r="106" spans="1:6">
      <c r="A106" s="109"/>
      <c r="B106" s="107"/>
      <c r="C106" s="121"/>
      <c r="D106" s="110"/>
      <c r="E106" s="111"/>
      <c r="F106" s="112"/>
    </row>
    <row r="107" spans="1:6">
      <c r="A107" s="109"/>
      <c r="B107" s="107"/>
      <c r="C107" s="121"/>
      <c r="D107" s="110"/>
      <c r="E107" s="111"/>
      <c r="F107" s="112"/>
    </row>
    <row r="108" spans="1:6">
      <c r="A108" s="109"/>
      <c r="B108" s="107"/>
      <c r="C108" s="121"/>
      <c r="D108" s="110"/>
      <c r="E108" s="111"/>
      <c r="F108" s="112"/>
    </row>
    <row r="109" spans="1:6">
      <c r="A109" s="109"/>
      <c r="B109" s="107"/>
      <c r="C109" s="121"/>
      <c r="D109" s="110"/>
      <c r="E109" s="111"/>
      <c r="F109" s="112"/>
    </row>
    <row r="110" spans="1:6">
      <c r="A110" s="109"/>
      <c r="B110" s="107"/>
      <c r="C110" s="121"/>
      <c r="D110" s="110"/>
      <c r="E110" s="111"/>
      <c r="F110" s="112"/>
    </row>
    <row r="111" spans="1:6">
      <c r="A111" s="109"/>
      <c r="B111" s="107"/>
      <c r="C111" s="121"/>
      <c r="D111" s="110"/>
      <c r="E111" s="111"/>
      <c r="F111" s="112"/>
    </row>
    <row r="112" spans="1:6">
      <c r="A112" s="109"/>
      <c r="B112" s="107"/>
      <c r="C112" s="121"/>
      <c r="D112" s="110"/>
      <c r="E112" s="111"/>
      <c r="F112" s="112"/>
    </row>
    <row r="113" spans="1:6">
      <c r="A113" s="109"/>
      <c r="B113" s="107"/>
      <c r="C113" s="121"/>
      <c r="D113" s="110"/>
      <c r="E113" s="111"/>
      <c r="F113" s="112"/>
    </row>
    <row r="114" spans="1:6">
      <c r="A114" s="109"/>
      <c r="B114" s="107"/>
      <c r="C114" s="121"/>
      <c r="D114" s="110"/>
      <c r="E114" s="111"/>
      <c r="F114" s="112"/>
    </row>
    <row r="115" spans="1:6">
      <c r="A115" s="109"/>
      <c r="B115" s="107"/>
      <c r="C115" s="121"/>
      <c r="D115" s="110"/>
      <c r="E115" s="111"/>
      <c r="F115" s="112"/>
    </row>
    <row r="116" spans="1:6">
      <c r="A116" s="109"/>
      <c r="B116" s="107"/>
      <c r="C116" s="121"/>
      <c r="D116" s="110"/>
      <c r="E116" s="111"/>
      <c r="F116" s="112"/>
    </row>
    <row r="117" spans="1:6">
      <c r="A117" s="109"/>
      <c r="B117" s="107"/>
      <c r="C117" s="121"/>
      <c r="D117" s="110"/>
      <c r="E117" s="111"/>
      <c r="F117" s="112"/>
    </row>
    <row r="118" spans="1:6">
      <c r="A118" s="109"/>
      <c r="B118" s="107"/>
      <c r="C118" s="121"/>
      <c r="D118" s="110"/>
      <c r="E118" s="111"/>
      <c r="F118" s="112"/>
    </row>
    <row r="119" spans="1:6">
      <c r="A119" s="109"/>
      <c r="B119" s="107"/>
      <c r="C119" s="121"/>
      <c r="D119" s="110"/>
      <c r="E119" s="111"/>
      <c r="F119" s="112"/>
    </row>
    <row r="120" spans="1:6">
      <c r="A120" s="109"/>
      <c r="B120" s="107"/>
      <c r="C120" s="121"/>
      <c r="D120" s="110"/>
      <c r="E120" s="111"/>
      <c r="F120" s="112"/>
    </row>
    <row r="121" spans="1:6">
      <c r="A121" s="109"/>
      <c r="B121" s="107"/>
      <c r="C121" s="121"/>
      <c r="D121" s="110"/>
      <c r="E121" s="111"/>
      <c r="F121" s="112"/>
    </row>
    <row r="122" spans="1:6">
      <c r="A122" s="109"/>
      <c r="B122" s="107"/>
      <c r="C122" s="121"/>
      <c r="D122" s="110"/>
      <c r="E122" s="111"/>
      <c r="F122" s="112"/>
    </row>
    <row r="123" spans="1:6">
      <c r="A123" s="109"/>
      <c r="B123" s="107"/>
      <c r="C123" s="121"/>
      <c r="D123" s="110"/>
      <c r="E123" s="111"/>
      <c r="F123" s="112"/>
    </row>
    <row r="124" spans="1:6">
      <c r="A124" s="109"/>
      <c r="B124" s="107"/>
      <c r="C124" s="121"/>
      <c r="D124" s="110"/>
      <c r="E124" s="111"/>
      <c r="F124" s="112"/>
    </row>
    <row r="125" spans="1:6">
      <c r="A125" s="109"/>
      <c r="B125" s="107"/>
      <c r="C125" s="121"/>
      <c r="D125" s="110"/>
      <c r="E125" s="111"/>
      <c r="F125" s="112"/>
    </row>
    <row r="126" spans="1:6">
      <c r="A126" s="109"/>
      <c r="B126" s="107"/>
      <c r="C126" s="121"/>
      <c r="D126" s="110"/>
      <c r="E126" s="111"/>
      <c r="F126" s="112"/>
    </row>
    <row r="127" spans="1:6">
      <c r="A127" s="109"/>
      <c r="B127" s="107"/>
      <c r="C127" s="121"/>
      <c r="D127" s="110"/>
      <c r="E127" s="111"/>
      <c r="F127" s="112"/>
    </row>
    <row r="128" spans="1:6">
      <c r="A128" s="109"/>
      <c r="B128" s="107"/>
      <c r="C128" s="121"/>
      <c r="D128" s="110"/>
      <c r="E128" s="111"/>
      <c r="F128" s="112"/>
    </row>
    <row r="129" spans="1:6">
      <c r="A129" s="109"/>
      <c r="B129" s="107"/>
      <c r="C129" s="121"/>
      <c r="D129" s="110"/>
      <c r="E129" s="111"/>
      <c r="F129" s="112"/>
    </row>
    <row r="130" spans="1:6">
      <c r="A130" s="109"/>
      <c r="B130" s="107"/>
      <c r="C130" s="121"/>
      <c r="D130" s="110"/>
      <c r="E130" s="111"/>
      <c r="F130" s="112"/>
    </row>
    <row r="131" spans="1:6">
      <c r="A131" s="109"/>
      <c r="B131" s="107"/>
      <c r="C131" s="121"/>
      <c r="D131" s="110"/>
      <c r="E131" s="111"/>
      <c r="F131" s="112"/>
    </row>
    <row r="132" spans="1:6">
      <c r="A132" s="109"/>
      <c r="B132" s="107"/>
      <c r="C132" s="121"/>
      <c r="D132" s="110"/>
      <c r="E132" s="111"/>
      <c r="F132" s="112"/>
    </row>
    <row r="133" spans="1:6">
      <c r="A133" s="109"/>
      <c r="B133" s="107"/>
      <c r="C133" s="121"/>
      <c r="D133" s="110"/>
      <c r="E133" s="111"/>
      <c r="F133" s="112"/>
    </row>
    <row r="134" spans="1:6">
      <c r="A134" s="109"/>
      <c r="B134" s="107"/>
      <c r="C134" s="121"/>
      <c r="D134" s="110"/>
      <c r="E134" s="111"/>
      <c r="F134" s="112"/>
    </row>
    <row r="135" spans="1:6">
      <c r="A135" s="109"/>
      <c r="B135" s="107"/>
      <c r="C135" s="121"/>
      <c r="D135" s="110"/>
      <c r="E135" s="111"/>
      <c r="F135" s="112"/>
    </row>
    <row r="136" spans="1:6">
      <c r="A136" s="109"/>
      <c r="B136" s="107"/>
      <c r="C136" s="121"/>
      <c r="D136" s="110"/>
      <c r="E136" s="111"/>
      <c r="F136" s="112"/>
    </row>
    <row r="137" spans="1:6">
      <c r="A137" s="109"/>
      <c r="B137" s="107"/>
      <c r="C137" s="121"/>
      <c r="D137" s="110"/>
      <c r="E137" s="111"/>
      <c r="F137" s="112"/>
    </row>
    <row r="138" spans="1:6">
      <c r="A138" s="109"/>
      <c r="B138" s="107"/>
      <c r="C138" s="121"/>
      <c r="D138" s="110"/>
      <c r="E138" s="111"/>
      <c r="F138" s="112"/>
    </row>
    <row r="139" spans="1:6">
      <c r="A139" s="109"/>
      <c r="B139" s="107"/>
      <c r="C139" s="121"/>
      <c r="D139" s="110"/>
      <c r="E139" s="111"/>
      <c r="F139" s="112"/>
    </row>
    <row r="140" spans="1:6">
      <c r="A140" s="109"/>
      <c r="B140" s="107"/>
      <c r="C140" s="121"/>
      <c r="D140" s="110"/>
      <c r="E140" s="111"/>
      <c r="F140" s="112"/>
    </row>
    <row r="141" spans="1:6">
      <c r="A141" s="109"/>
      <c r="B141" s="107"/>
      <c r="C141" s="121"/>
      <c r="D141" s="110"/>
      <c r="E141" s="111"/>
      <c r="F141" s="112"/>
    </row>
    <row r="142" spans="1:6">
      <c r="A142" s="109"/>
      <c r="B142" s="107"/>
      <c r="C142" s="121"/>
      <c r="D142" s="110"/>
      <c r="E142" s="111"/>
      <c r="F142" s="112"/>
    </row>
    <row r="143" spans="1:6">
      <c r="A143" s="109"/>
      <c r="B143" s="107"/>
      <c r="C143" s="121"/>
      <c r="D143" s="110"/>
      <c r="E143" s="111"/>
      <c r="F143" s="112"/>
    </row>
    <row r="144" spans="1:6">
      <c r="A144" s="109"/>
      <c r="B144" s="107"/>
      <c r="C144" s="121"/>
      <c r="D144" s="110"/>
      <c r="E144" s="111"/>
      <c r="F144" s="112"/>
    </row>
    <row r="145" spans="1:6">
      <c r="A145" s="109"/>
      <c r="B145" s="107"/>
      <c r="C145" s="121"/>
      <c r="D145" s="110"/>
      <c r="E145" s="111"/>
      <c r="F145" s="112"/>
    </row>
    <row r="146" spans="1:6">
      <c r="A146" s="109"/>
      <c r="B146" s="107"/>
      <c r="C146" s="121"/>
      <c r="D146" s="110"/>
      <c r="E146" s="111"/>
      <c r="F146" s="112"/>
    </row>
    <row r="147" spans="1:6">
      <c r="A147" s="109"/>
      <c r="B147" s="107"/>
      <c r="C147" s="121"/>
      <c r="D147" s="110"/>
      <c r="E147" s="111"/>
      <c r="F147" s="112"/>
    </row>
    <row r="148" spans="1:6">
      <c r="A148" s="109"/>
      <c r="B148" s="107"/>
      <c r="C148" s="121"/>
      <c r="D148" s="110"/>
      <c r="E148" s="111"/>
      <c r="F148" s="112"/>
    </row>
    <row r="149" spans="1:6">
      <c r="A149" s="109"/>
      <c r="B149" s="107"/>
      <c r="C149" s="121"/>
      <c r="D149" s="110"/>
      <c r="E149" s="111"/>
      <c r="F149" s="112"/>
    </row>
    <row r="150" spans="1:6">
      <c r="A150" s="109"/>
      <c r="B150" s="107"/>
      <c r="C150" s="121"/>
      <c r="D150" s="110"/>
      <c r="E150" s="111"/>
      <c r="F150" s="112"/>
    </row>
    <row r="151" spans="1:6">
      <c r="A151" s="109"/>
      <c r="B151" s="107"/>
      <c r="C151" s="121"/>
      <c r="D151" s="110"/>
      <c r="E151" s="111"/>
      <c r="F151" s="112"/>
    </row>
    <row r="152" spans="1:6">
      <c r="A152" s="109"/>
      <c r="B152" s="107"/>
      <c r="C152" s="121"/>
      <c r="D152" s="110"/>
      <c r="E152" s="111"/>
      <c r="F152" s="112"/>
    </row>
    <row r="153" spans="1:6">
      <c r="A153" s="109"/>
      <c r="B153" s="107"/>
      <c r="C153" s="121"/>
      <c r="D153" s="110"/>
      <c r="E153" s="111"/>
      <c r="F153" s="112"/>
    </row>
    <row r="154" spans="1:6">
      <c r="A154" s="109"/>
      <c r="B154" s="107"/>
      <c r="C154" s="121"/>
      <c r="D154" s="110"/>
      <c r="E154" s="111"/>
      <c r="F154" s="112"/>
    </row>
    <row r="155" spans="1:6">
      <c r="A155" s="109"/>
      <c r="B155" s="107"/>
      <c r="C155" s="121"/>
      <c r="D155" s="110"/>
      <c r="E155" s="111"/>
      <c r="F155" s="112"/>
    </row>
    <row r="156" spans="1:6">
      <c r="A156" s="109"/>
      <c r="B156" s="107"/>
      <c r="C156" s="121"/>
      <c r="D156" s="110"/>
      <c r="E156" s="111"/>
      <c r="F156" s="112"/>
    </row>
    <row r="157" spans="1:6">
      <c r="A157" s="109"/>
      <c r="B157" s="107"/>
      <c r="C157" s="121"/>
      <c r="D157" s="110"/>
      <c r="E157" s="111"/>
      <c r="F157" s="112"/>
    </row>
    <row r="158" spans="1:6">
      <c r="A158" s="109"/>
      <c r="B158" s="107"/>
      <c r="C158" s="121"/>
      <c r="D158" s="110"/>
      <c r="E158" s="111"/>
      <c r="F158" s="112"/>
    </row>
    <row r="159" spans="1:6">
      <c r="A159" s="109"/>
      <c r="B159" s="107"/>
      <c r="C159" s="121"/>
      <c r="D159" s="110"/>
      <c r="E159" s="111"/>
      <c r="F159" s="112"/>
    </row>
    <row r="160" spans="1:6">
      <c r="A160" s="109"/>
      <c r="B160" s="107"/>
      <c r="C160" s="121"/>
      <c r="D160" s="110"/>
      <c r="E160" s="111"/>
      <c r="F160" s="112"/>
    </row>
    <row r="161" spans="1:6">
      <c r="A161" s="109"/>
      <c r="B161" s="107"/>
      <c r="C161" s="121"/>
      <c r="D161" s="110"/>
      <c r="E161" s="111"/>
      <c r="F161" s="112"/>
    </row>
    <row r="162" spans="1:6">
      <c r="A162" s="109"/>
      <c r="B162" s="107"/>
      <c r="C162" s="121"/>
      <c r="D162" s="110"/>
      <c r="E162" s="111"/>
      <c r="F162" s="112"/>
    </row>
    <row r="163" spans="1:6">
      <c r="A163" s="109"/>
      <c r="B163" s="107"/>
      <c r="C163" s="121"/>
      <c r="D163" s="110"/>
      <c r="E163" s="111"/>
      <c r="F163" s="112"/>
    </row>
    <row r="164" spans="1:6">
      <c r="A164" s="109"/>
      <c r="B164" s="107"/>
      <c r="C164" s="121"/>
      <c r="D164" s="110"/>
      <c r="E164" s="111"/>
      <c r="F164" s="112"/>
    </row>
    <row r="165" spans="1:6">
      <c r="A165" s="109"/>
      <c r="B165" s="107"/>
      <c r="C165" s="121"/>
      <c r="D165" s="110"/>
      <c r="E165" s="111"/>
      <c r="F165" s="112"/>
    </row>
    <row r="166" spans="1:6">
      <c r="A166" s="109"/>
      <c r="B166" s="107"/>
      <c r="C166" s="121"/>
      <c r="D166" s="110"/>
      <c r="E166" s="111"/>
      <c r="F166" s="112"/>
    </row>
    <row r="167" spans="1:6">
      <c r="A167" s="109"/>
      <c r="B167" s="107"/>
      <c r="C167" s="121"/>
      <c r="D167" s="110"/>
      <c r="E167" s="111"/>
      <c r="F167" s="112"/>
    </row>
    <row r="168" spans="1:6">
      <c r="A168" s="109"/>
      <c r="B168" s="107"/>
      <c r="C168" s="121"/>
      <c r="D168" s="110"/>
      <c r="E168" s="111"/>
      <c r="F168" s="112"/>
    </row>
    <row r="169" spans="1:6">
      <c r="A169" s="109"/>
      <c r="B169" s="107"/>
      <c r="C169" s="121"/>
      <c r="D169" s="110"/>
      <c r="E169" s="111"/>
      <c r="F169" s="112"/>
    </row>
    <row r="170" spans="1:6">
      <c r="A170" s="109"/>
      <c r="B170" s="107"/>
      <c r="C170" s="121"/>
      <c r="D170" s="110"/>
      <c r="E170" s="111"/>
      <c r="F170" s="112"/>
    </row>
    <row r="171" spans="1:6">
      <c r="A171" s="109"/>
      <c r="B171" s="107"/>
      <c r="C171" s="121"/>
      <c r="D171" s="110"/>
      <c r="E171" s="111"/>
      <c r="F171" s="112"/>
    </row>
    <row r="172" spans="1:6">
      <c r="A172" s="109"/>
      <c r="B172" s="107"/>
      <c r="C172" s="121"/>
      <c r="D172" s="110"/>
      <c r="E172" s="111"/>
      <c r="F172" s="112"/>
    </row>
    <row r="173" spans="1:6">
      <c r="A173" s="109"/>
      <c r="B173" s="107"/>
      <c r="C173" s="121"/>
      <c r="D173" s="110"/>
      <c r="E173" s="111"/>
      <c r="F173" s="112"/>
    </row>
    <row r="174" spans="1:6">
      <c r="A174" s="109"/>
      <c r="B174" s="107"/>
      <c r="C174" s="121"/>
      <c r="D174" s="110"/>
      <c r="E174" s="111"/>
      <c r="F174" s="112"/>
    </row>
    <row r="175" spans="1:6">
      <c r="A175" s="109"/>
      <c r="B175" s="107"/>
      <c r="C175" s="121"/>
      <c r="D175" s="110"/>
      <c r="E175" s="111"/>
      <c r="F175" s="112"/>
    </row>
    <row r="176" spans="1:6">
      <c r="A176" s="109"/>
      <c r="B176" s="107"/>
      <c r="C176" s="121"/>
      <c r="D176" s="110"/>
      <c r="E176" s="111"/>
      <c r="F176" s="112"/>
    </row>
    <row r="177" spans="1:6">
      <c r="A177" s="109"/>
      <c r="B177" s="107"/>
      <c r="C177" s="121"/>
      <c r="D177" s="110"/>
      <c r="E177" s="111"/>
      <c r="F177" s="112"/>
    </row>
    <row r="178" spans="1:6">
      <c r="A178" s="109"/>
      <c r="B178" s="107"/>
      <c r="C178" s="121"/>
      <c r="D178" s="110"/>
      <c r="E178" s="111"/>
      <c r="F178" s="112"/>
    </row>
    <row r="179" spans="1:6">
      <c r="A179" s="109"/>
      <c r="B179" s="107"/>
      <c r="C179" s="121"/>
      <c r="D179" s="110"/>
      <c r="E179" s="111"/>
      <c r="F179" s="112"/>
    </row>
    <row r="180" spans="1:6">
      <c r="A180" s="109"/>
      <c r="B180" s="107"/>
      <c r="C180" s="121"/>
      <c r="D180" s="110"/>
      <c r="E180" s="111"/>
      <c r="F180" s="112"/>
    </row>
    <row r="181" spans="1:6">
      <c r="A181" s="109"/>
      <c r="B181" s="107"/>
      <c r="C181" s="121"/>
      <c r="D181" s="110"/>
      <c r="E181" s="111"/>
      <c r="F181" s="112"/>
    </row>
    <row r="182" spans="1:6">
      <c r="A182" s="109"/>
      <c r="B182" s="107"/>
      <c r="C182" s="121"/>
      <c r="D182" s="110"/>
      <c r="E182" s="111"/>
      <c r="F182" s="112"/>
    </row>
    <row r="183" spans="1:6">
      <c r="A183" s="109"/>
      <c r="B183" s="107"/>
      <c r="C183" s="121"/>
      <c r="D183" s="110"/>
      <c r="E183" s="111"/>
      <c r="F183" s="112"/>
    </row>
    <row r="184" spans="1:6">
      <c r="A184" s="109"/>
      <c r="B184" s="107"/>
      <c r="C184" s="121"/>
      <c r="D184" s="110"/>
      <c r="E184" s="111"/>
      <c r="F184" s="112"/>
    </row>
    <row r="185" spans="1:6">
      <c r="A185" s="109"/>
      <c r="B185" s="107"/>
      <c r="C185" s="121"/>
      <c r="D185" s="110"/>
      <c r="E185" s="111"/>
      <c r="F185" s="112"/>
    </row>
    <row r="186" spans="1:6">
      <c r="A186" s="109"/>
      <c r="B186" s="107"/>
      <c r="C186" s="121"/>
      <c r="D186" s="110"/>
      <c r="E186" s="111"/>
      <c r="F186" s="112"/>
    </row>
    <row r="187" spans="1:6">
      <c r="A187" s="109"/>
      <c r="B187" s="107"/>
      <c r="C187" s="121"/>
      <c r="D187" s="110"/>
      <c r="E187" s="111"/>
      <c r="F187" s="112"/>
    </row>
    <row r="188" spans="1:6">
      <c r="A188" s="109"/>
      <c r="B188" s="107"/>
      <c r="C188" s="121"/>
      <c r="D188" s="110"/>
      <c r="E188" s="111"/>
      <c r="F188" s="112"/>
    </row>
    <row r="189" spans="1:6">
      <c r="A189" s="109"/>
      <c r="B189" s="107"/>
      <c r="C189" s="121"/>
      <c r="D189" s="110"/>
      <c r="E189" s="111"/>
      <c r="F189" s="112"/>
    </row>
    <row r="190" spans="1:6">
      <c r="A190" s="109"/>
      <c r="B190" s="107"/>
      <c r="C190" s="121"/>
      <c r="D190" s="110"/>
      <c r="E190" s="111"/>
      <c r="F190" s="112"/>
    </row>
    <row r="191" spans="1:6">
      <c r="A191" s="109"/>
      <c r="B191" s="107"/>
      <c r="C191" s="121"/>
      <c r="D191" s="110"/>
      <c r="E191" s="111"/>
      <c r="F191" s="112"/>
    </row>
    <row r="192" spans="1:6">
      <c r="A192" s="109"/>
      <c r="B192" s="107"/>
      <c r="C192" s="121"/>
      <c r="D192" s="110"/>
      <c r="E192" s="111"/>
      <c r="F192" s="112"/>
    </row>
    <row r="193" spans="1:6">
      <c r="A193" s="109"/>
      <c r="B193" s="107"/>
      <c r="C193" s="121"/>
      <c r="D193" s="110"/>
      <c r="E193" s="111"/>
      <c r="F193" s="112"/>
    </row>
    <row r="194" spans="1:6">
      <c r="A194" s="109"/>
      <c r="B194" s="107"/>
      <c r="C194" s="121"/>
      <c r="D194" s="110"/>
      <c r="E194" s="111"/>
      <c r="F194" s="112"/>
    </row>
    <row r="195" spans="1:6">
      <c r="A195" s="109"/>
      <c r="B195" s="107"/>
      <c r="C195" s="121"/>
      <c r="D195" s="110"/>
      <c r="E195" s="111"/>
      <c r="F195" s="112"/>
    </row>
    <row r="196" spans="1:6">
      <c r="A196" s="109"/>
      <c r="B196" s="107"/>
      <c r="C196" s="121"/>
      <c r="D196" s="110"/>
      <c r="E196" s="111"/>
      <c r="F196" s="112"/>
    </row>
    <row r="197" spans="1:6">
      <c r="A197" s="109"/>
      <c r="B197" s="107"/>
      <c r="C197" s="121"/>
      <c r="D197" s="110"/>
      <c r="E197" s="111"/>
      <c r="F197" s="112"/>
    </row>
    <row r="198" spans="1:6">
      <c r="A198" s="109"/>
      <c r="B198" s="107"/>
      <c r="C198" s="121"/>
      <c r="D198" s="110"/>
      <c r="E198" s="111"/>
      <c r="F198" s="112"/>
    </row>
    <row r="199" spans="1:6">
      <c r="A199" s="109"/>
      <c r="B199" s="107"/>
      <c r="C199" s="121"/>
      <c r="D199" s="110"/>
      <c r="E199" s="111"/>
      <c r="F199" s="112"/>
    </row>
    <row r="200" spans="1:6">
      <c r="A200" s="109"/>
      <c r="B200" s="107"/>
      <c r="C200" s="121"/>
      <c r="D200" s="110"/>
      <c r="E200" s="111"/>
      <c r="F200" s="112"/>
    </row>
    <row r="201" spans="1:6">
      <c r="A201" s="109"/>
      <c r="B201" s="107"/>
      <c r="C201" s="121"/>
      <c r="D201" s="110"/>
      <c r="E201" s="111"/>
      <c r="F201" s="112"/>
    </row>
    <row r="202" spans="1:6">
      <c r="A202" s="109"/>
      <c r="B202" s="107"/>
      <c r="C202" s="121"/>
      <c r="D202" s="110"/>
      <c r="E202" s="111"/>
      <c r="F202" s="112"/>
    </row>
    <row r="203" spans="1:6">
      <c r="A203" s="109"/>
      <c r="B203" s="107"/>
      <c r="C203" s="121"/>
      <c r="D203" s="110"/>
      <c r="E203" s="111"/>
      <c r="F203" s="112"/>
    </row>
    <row r="204" spans="1:6">
      <c r="A204" s="109"/>
      <c r="B204" s="107"/>
      <c r="C204" s="121"/>
      <c r="D204" s="110"/>
      <c r="E204" s="111"/>
      <c r="F204" s="112"/>
    </row>
    <row r="205" spans="1:6">
      <c r="A205" s="109"/>
      <c r="B205" s="107"/>
      <c r="C205" s="121"/>
      <c r="D205" s="110"/>
      <c r="E205" s="111"/>
      <c r="F205" s="112"/>
    </row>
    <row r="206" spans="1:6">
      <c r="A206" s="109"/>
      <c r="B206" s="107"/>
      <c r="C206" s="121"/>
      <c r="D206" s="110"/>
      <c r="E206" s="111"/>
      <c r="F206" s="112"/>
    </row>
    <row r="207" spans="1:6">
      <c r="A207" s="109"/>
      <c r="B207" s="107"/>
      <c r="C207" s="121"/>
      <c r="D207" s="110"/>
      <c r="E207" s="111"/>
      <c r="F207" s="112"/>
    </row>
    <row r="208" spans="1:6">
      <c r="A208" s="109"/>
      <c r="B208" s="107"/>
      <c r="C208" s="121"/>
      <c r="D208" s="110"/>
      <c r="E208" s="111"/>
      <c r="F208" s="112"/>
    </row>
    <row r="209" spans="1:6">
      <c r="A209" s="109"/>
      <c r="B209" s="107"/>
      <c r="C209" s="121"/>
      <c r="D209" s="110"/>
      <c r="E209" s="111"/>
      <c r="F209" s="112"/>
    </row>
    <row r="210" spans="1:6">
      <c r="A210" s="109"/>
      <c r="B210" s="107"/>
      <c r="C210" s="121"/>
      <c r="D210" s="110"/>
      <c r="E210" s="111"/>
      <c r="F210" s="112"/>
    </row>
    <row r="211" spans="1:6">
      <c r="A211" s="109"/>
      <c r="B211" s="107"/>
      <c r="C211" s="121"/>
      <c r="D211" s="110"/>
      <c r="E211" s="111"/>
      <c r="F211" s="112"/>
    </row>
    <row r="212" spans="1:6">
      <c r="A212" s="109"/>
      <c r="B212" s="107"/>
      <c r="C212" s="121"/>
      <c r="D212" s="110"/>
      <c r="E212" s="111"/>
      <c r="F212" s="112"/>
    </row>
    <row r="213" spans="1:6">
      <c r="A213" s="109"/>
      <c r="B213" s="107"/>
      <c r="C213" s="121"/>
      <c r="D213" s="110"/>
      <c r="E213" s="111"/>
      <c r="F213" s="112"/>
    </row>
    <row r="214" spans="1:6">
      <c r="A214" s="109"/>
      <c r="B214" s="107"/>
      <c r="C214" s="121"/>
      <c r="D214" s="110"/>
      <c r="E214" s="111"/>
      <c r="F214" s="112"/>
    </row>
    <row r="215" spans="1:6">
      <c r="A215" s="109"/>
      <c r="B215" s="107"/>
      <c r="C215" s="121"/>
      <c r="D215" s="110"/>
      <c r="E215" s="111"/>
      <c r="F215" s="112"/>
    </row>
    <row r="216" spans="1:6">
      <c r="A216" s="109"/>
      <c r="B216" s="107"/>
      <c r="C216" s="121"/>
      <c r="D216" s="110"/>
      <c r="E216" s="111"/>
      <c r="F216" s="112"/>
    </row>
    <row r="217" spans="1:6">
      <c r="A217" s="109"/>
      <c r="B217" s="107"/>
      <c r="C217" s="121"/>
      <c r="D217" s="110"/>
      <c r="E217" s="111"/>
      <c r="F217" s="112"/>
    </row>
    <row r="218" spans="1:6">
      <c r="A218" s="109"/>
      <c r="B218" s="107"/>
      <c r="C218" s="121"/>
      <c r="D218" s="110"/>
      <c r="E218" s="111"/>
      <c r="F218" s="112"/>
    </row>
    <row r="219" spans="1:6">
      <c r="A219" s="109"/>
      <c r="B219" s="107"/>
      <c r="C219" s="121"/>
      <c r="D219" s="110"/>
      <c r="E219" s="111"/>
      <c r="F219" s="112"/>
    </row>
    <row r="220" spans="1:6">
      <c r="A220" s="109"/>
      <c r="B220" s="107"/>
      <c r="C220" s="121"/>
      <c r="D220" s="110"/>
      <c r="E220" s="111"/>
      <c r="F220" s="112"/>
    </row>
    <row r="221" spans="1:6">
      <c r="A221" s="109"/>
      <c r="B221" s="107"/>
      <c r="C221" s="121"/>
      <c r="D221" s="110"/>
      <c r="E221" s="111"/>
      <c r="F221" s="112"/>
    </row>
    <row r="222" spans="1:6">
      <c r="A222" s="109"/>
      <c r="B222" s="107"/>
      <c r="C222" s="121"/>
      <c r="D222" s="110"/>
      <c r="E222" s="111"/>
      <c r="F222" s="112"/>
    </row>
    <row r="223" spans="1:6">
      <c r="A223" s="109"/>
      <c r="B223" s="107"/>
      <c r="C223" s="121"/>
      <c r="D223" s="110"/>
      <c r="E223" s="111"/>
      <c r="F223" s="112"/>
    </row>
    <row r="224" spans="1:6">
      <c r="A224" s="109"/>
      <c r="B224" s="107"/>
      <c r="C224" s="121"/>
      <c r="D224" s="110"/>
      <c r="E224" s="111"/>
      <c r="F224" s="112"/>
    </row>
    <row r="225" spans="1:6">
      <c r="A225" s="109"/>
      <c r="B225" s="107"/>
      <c r="C225" s="121"/>
      <c r="D225" s="110"/>
      <c r="E225" s="111"/>
      <c r="F225" s="112"/>
    </row>
    <row r="226" spans="1:6">
      <c r="A226" s="109"/>
      <c r="B226" s="107"/>
      <c r="C226" s="121"/>
      <c r="D226" s="110"/>
      <c r="E226" s="111"/>
      <c r="F226" s="112"/>
    </row>
    <row r="227" spans="1:6">
      <c r="A227" s="109"/>
      <c r="B227" s="107"/>
      <c r="C227" s="121"/>
      <c r="D227" s="110"/>
      <c r="E227" s="111"/>
      <c r="F227" s="112"/>
    </row>
    <row r="228" spans="1:6">
      <c r="A228" s="109"/>
      <c r="B228" s="107"/>
      <c r="C228" s="121"/>
      <c r="D228" s="110"/>
      <c r="E228" s="111"/>
      <c r="F228" s="112"/>
    </row>
    <row r="229" spans="1:6">
      <c r="A229" s="109"/>
      <c r="B229" s="107"/>
      <c r="C229" s="121"/>
      <c r="D229" s="110"/>
      <c r="E229" s="111"/>
      <c r="F229" s="112"/>
    </row>
    <row r="230" spans="1:6">
      <c r="A230" s="109"/>
      <c r="B230" s="107"/>
      <c r="C230" s="121"/>
      <c r="D230" s="110"/>
      <c r="E230" s="111"/>
      <c r="F230" s="112"/>
    </row>
    <row r="231" spans="1:6">
      <c r="A231" s="109"/>
      <c r="B231" s="107"/>
      <c r="C231" s="121"/>
      <c r="D231" s="110"/>
      <c r="E231" s="111"/>
      <c r="F231" s="112"/>
    </row>
    <row r="232" spans="1:6">
      <c r="A232" s="109"/>
      <c r="B232" s="107"/>
      <c r="C232" s="121"/>
      <c r="D232" s="110"/>
      <c r="E232" s="111"/>
      <c r="F232" s="112"/>
    </row>
    <row r="233" spans="1:6">
      <c r="A233" s="109"/>
      <c r="B233" s="107"/>
      <c r="C233" s="121"/>
      <c r="D233" s="110"/>
      <c r="E233" s="111"/>
      <c r="F233" s="112"/>
    </row>
    <row r="234" spans="1:6">
      <c r="A234" s="109"/>
      <c r="B234" s="107"/>
      <c r="C234" s="121"/>
      <c r="D234" s="110"/>
      <c r="E234" s="111"/>
      <c r="F234" s="112"/>
    </row>
    <row r="235" spans="1:6">
      <c r="A235" s="109"/>
      <c r="B235" s="107"/>
      <c r="C235" s="121"/>
      <c r="D235" s="110"/>
      <c r="E235" s="111"/>
      <c r="F235" s="112"/>
    </row>
    <row r="236" spans="1:6">
      <c r="A236" s="109"/>
      <c r="B236" s="107"/>
      <c r="C236" s="121"/>
      <c r="D236" s="110"/>
      <c r="E236" s="111"/>
      <c r="F236" s="112"/>
    </row>
    <row r="237" spans="1:6">
      <c r="A237" s="109"/>
      <c r="B237" s="107"/>
      <c r="C237" s="121"/>
      <c r="D237" s="110"/>
      <c r="E237" s="111"/>
      <c r="F237" s="112"/>
    </row>
    <row r="238" spans="1:6">
      <c r="A238" s="109"/>
      <c r="B238" s="107"/>
      <c r="C238" s="121"/>
      <c r="D238" s="110"/>
      <c r="E238" s="111"/>
      <c r="F238" s="112"/>
    </row>
    <row r="239" spans="1:6">
      <c r="A239" s="109"/>
      <c r="B239" s="107"/>
      <c r="C239" s="121"/>
      <c r="D239" s="110"/>
      <c r="E239" s="111"/>
      <c r="F239" s="112"/>
    </row>
    <row r="240" spans="1:6">
      <c r="A240" s="109"/>
      <c r="B240" s="107"/>
      <c r="C240" s="121"/>
      <c r="D240" s="110"/>
      <c r="E240" s="111"/>
      <c r="F240" s="112"/>
    </row>
    <row r="241" spans="1:6">
      <c r="A241" s="109"/>
      <c r="B241" s="107"/>
      <c r="C241" s="121"/>
      <c r="D241" s="110"/>
      <c r="E241" s="111"/>
      <c r="F241" s="112"/>
    </row>
    <row r="242" spans="1:6">
      <c r="A242" s="109"/>
      <c r="B242" s="107"/>
      <c r="C242" s="121"/>
      <c r="D242" s="110"/>
      <c r="E242" s="111"/>
      <c r="F242" s="112"/>
    </row>
    <row r="243" spans="1:6">
      <c r="A243" s="109"/>
      <c r="B243" s="107"/>
      <c r="C243" s="121"/>
      <c r="D243" s="110"/>
      <c r="E243" s="111"/>
      <c r="F243" s="112"/>
    </row>
    <row r="244" spans="1:6">
      <c r="A244" s="109"/>
      <c r="B244" s="107"/>
      <c r="C244" s="121"/>
      <c r="D244" s="110"/>
      <c r="E244" s="111"/>
      <c r="F244" s="112"/>
    </row>
    <row r="245" spans="1:6">
      <c r="A245" s="109"/>
      <c r="B245" s="107"/>
      <c r="C245" s="121"/>
      <c r="D245" s="110"/>
      <c r="E245" s="111"/>
      <c r="F245" s="112"/>
    </row>
    <row r="246" spans="1:6">
      <c r="A246" s="109"/>
      <c r="B246" s="107"/>
      <c r="C246" s="121"/>
      <c r="D246" s="110"/>
      <c r="E246" s="111"/>
      <c r="F246" s="112"/>
    </row>
    <row r="247" spans="1:6">
      <c r="A247" s="109"/>
      <c r="B247" s="107"/>
      <c r="C247" s="121"/>
      <c r="D247" s="110"/>
      <c r="E247" s="111"/>
      <c r="F247" s="112"/>
    </row>
    <row r="248" spans="1:6">
      <c r="A248" s="109"/>
      <c r="B248" s="107"/>
      <c r="C248" s="121"/>
      <c r="D248" s="110"/>
      <c r="E248" s="111"/>
      <c r="F248" s="112"/>
    </row>
    <row r="249" spans="1:6">
      <c r="A249" s="109"/>
      <c r="B249" s="107"/>
      <c r="C249" s="121"/>
      <c r="D249" s="110"/>
      <c r="E249" s="111"/>
      <c r="F249" s="112"/>
    </row>
    <row r="250" spans="1:6">
      <c r="A250" s="109"/>
      <c r="B250" s="107"/>
      <c r="C250" s="121"/>
      <c r="D250" s="110"/>
      <c r="E250" s="111"/>
      <c r="F250" s="112"/>
    </row>
    <row r="251" spans="1:6">
      <c r="A251" s="109"/>
      <c r="B251" s="107"/>
      <c r="C251" s="121"/>
      <c r="D251" s="110"/>
      <c r="E251" s="111"/>
      <c r="F251" s="112"/>
    </row>
    <row r="252" spans="1:6">
      <c r="A252" s="109"/>
      <c r="B252" s="107"/>
      <c r="C252" s="121"/>
      <c r="D252" s="110"/>
      <c r="E252" s="111"/>
      <c r="F252" s="112"/>
    </row>
    <row r="253" spans="1:6">
      <c r="A253" s="109"/>
      <c r="B253" s="107"/>
      <c r="C253" s="121"/>
      <c r="D253" s="110"/>
      <c r="E253" s="111"/>
      <c r="F253" s="112"/>
    </row>
    <row r="254" spans="1:6">
      <c r="A254" s="109"/>
      <c r="B254" s="107"/>
      <c r="C254" s="121"/>
      <c r="D254" s="110"/>
      <c r="E254" s="111"/>
      <c r="F254" s="112"/>
    </row>
    <row r="255" spans="1:6">
      <c r="A255" s="109"/>
      <c r="B255" s="107"/>
      <c r="C255" s="121"/>
      <c r="D255" s="110"/>
      <c r="E255" s="111"/>
      <c r="F255" s="112"/>
    </row>
    <row r="256" spans="1:6">
      <c r="A256" s="109"/>
      <c r="B256" s="107"/>
      <c r="C256" s="121"/>
      <c r="D256" s="110"/>
      <c r="E256" s="111"/>
      <c r="F256" s="112"/>
    </row>
    <row r="257" spans="1:6">
      <c r="A257" s="109"/>
      <c r="B257" s="107"/>
      <c r="C257" s="121"/>
      <c r="D257" s="110"/>
      <c r="E257" s="111"/>
      <c r="F257" s="112"/>
    </row>
    <row r="258" spans="1:6">
      <c r="A258" s="109"/>
      <c r="B258" s="107"/>
      <c r="C258" s="121"/>
      <c r="D258" s="110"/>
      <c r="E258" s="111"/>
      <c r="F258" s="112"/>
    </row>
    <row r="259" spans="1:6">
      <c r="A259" s="109"/>
      <c r="B259" s="107"/>
      <c r="C259" s="121"/>
      <c r="D259" s="110"/>
      <c r="E259" s="111"/>
      <c r="F259" s="112"/>
    </row>
    <row r="260" spans="1:6">
      <c r="A260" s="109"/>
      <c r="B260" s="107"/>
      <c r="C260" s="121"/>
      <c r="D260" s="110"/>
      <c r="E260" s="111"/>
      <c r="F260" s="112"/>
    </row>
    <row r="261" spans="1:6">
      <c r="A261" s="109"/>
      <c r="B261" s="107"/>
      <c r="C261" s="121"/>
      <c r="D261" s="110"/>
      <c r="E261" s="111"/>
      <c r="F261" s="112"/>
    </row>
    <row r="262" spans="1:6">
      <c r="A262" s="109"/>
      <c r="B262" s="107"/>
      <c r="C262" s="121"/>
      <c r="D262" s="110"/>
      <c r="E262" s="111"/>
      <c r="F262" s="112"/>
    </row>
    <row r="263" spans="1:6">
      <c r="A263" s="109"/>
      <c r="B263" s="107"/>
      <c r="C263" s="121"/>
      <c r="D263" s="110"/>
      <c r="E263" s="111"/>
      <c r="F263" s="112"/>
    </row>
    <row r="264" spans="1:6">
      <c r="A264" s="109"/>
      <c r="B264" s="107"/>
      <c r="C264" s="121"/>
      <c r="D264" s="110"/>
      <c r="E264" s="111"/>
      <c r="F264" s="112"/>
    </row>
    <row r="265" spans="1:6">
      <c r="A265" s="109"/>
      <c r="B265" s="107"/>
      <c r="C265" s="121"/>
      <c r="D265" s="110"/>
      <c r="E265" s="111"/>
      <c r="F265" s="112"/>
    </row>
    <row r="266" spans="1:6">
      <c r="A266" s="109"/>
      <c r="B266" s="107"/>
      <c r="C266" s="121"/>
      <c r="D266" s="110"/>
      <c r="E266" s="111"/>
      <c r="F266" s="112"/>
    </row>
    <row r="267" spans="1:6">
      <c r="A267" s="109"/>
      <c r="B267" s="107"/>
      <c r="C267" s="121"/>
      <c r="D267" s="110"/>
      <c r="E267" s="111"/>
      <c r="F267" s="112"/>
    </row>
    <row r="268" spans="1:6">
      <c r="A268" s="109"/>
      <c r="B268" s="107"/>
      <c r="C268" s="121"/>
      <c r="D268" s="110"/>
      <c r="E268" s="111"/>
      <c r="F268" s="112"/>
    </row>
    <row r="269" spans="1:6">
      <c r="A269" s="109"/>
      <c r="B269" s="107"/>
      <c r="C269" s="121"/>
      <c r="D269" s="110"/>
      <c r="E269" s="111"/>
      <c r="F269" s="112"/>
    </row>
    <row r="270" spans="1:6">
      <c r="A270" s="109"/>
      <c r="B270" s="107"/>
      <c r="C270" s="121"/>
      <c r="D270" s="110"/>
      <c r="E270" s="111"/>
      <c r="F270" s="112"/>
    </row>
    <row r="271" spans="1:6">
      <c r="A271" s="109"/>
      <c r="B271" s="107"/>
      <c r="C271" s="121"/>
      <c r="D271" s="110"/>
      <c r="E271" s="111"/>
      <c r="F271" s="112"/>
    </row>
    <row r="272" spans="1:6">
      <c r="A272" s="109"/>
      <c r="B272" s="107"/>
      <c r="C272" s="121"/>
      <c r="D272" s="110"/>
      <c r="E272" s="111"/>
      <c r="F272" s="112"/>
    </row>
    <row r="273" spans="1:6">
      <c r="A273" s="109"/>
      <c r="B273" s="107"/>
      <c r="C273" s="121"/>
      <c r="D273" s="110"/>
      <c r="E273" s="111"/>
      <c r="F273" s="112"/>
    </row>
    <row r="274" spans="1:6">
      <c r="A274" s="109"/>
      <c r="B274" s="107"/>
      <c r="C274" s="121"/>
      <c r="D274" s="110"/>
      <c r="E274" s="111"/>
      <c r="F274" s="112"/>
    </row>
    <row r="275" spans="1:6">
      <c r="A275" s="109"/>
      <c r="B275" s="107"/>
      <c r="C275" s="121"/>
      <c r="D275" s="110"/>
      <c r="E275" s="111"/>
      <c r="F275" s="112"/>
    </row>
    <row r="276" spans="1:6">
      <c r="A276" s="109"/>
      <c r="B276" s="107"/>
      <c r="C276" s="121"/>
      <c r="D276" s="110"/>
      <c r="E276" s="111"/>
      <c r="F276" s="112"/>
    </row>
    <row r="277" spans="1:6">
      <c r="A277" s="109"/>
      <c r="B277" s="107"/>
      <c r="C277" s="121"/>
      <c r="D277" s="110"/>
      <c r="E277" s="111"/>
      <c r="F277" s="112"/>
    </row>
    <row r="278" spans="1:6">
      <c r="A278" s="109"/>
      <c r="B278" s="107"/>
      <c r="C278" s="121"/>
      <c r="D278" s="110"/>
      <c r="E278" s="111"/>
      <c r="F278" s="112"/>
    </row>
    <row r="279" spans="1:6">
      <c r="A279" s="109"/>
      <c r="B279" s="107"/>
      <c r="C279" s="121"/>
      <c r="D279" s="110"/>
      <c r="E279" s="111"/>
      <c r="F279" s="112"/>
    </row>
    <row r="280" spans="1:6">
      <c r="A280" s="109"/>
      <c r="B280" s="107"/>
      <c r="C280" s="121"/>
      <c r="D280" s="110"/>
      <c r="E280" s="111"/>
      <c r="F280" s="112"/>
    </row>
    <row r="281" spans="1:6">
      <c r="A281" s="109"/>
      <c r="B281" s="107"/>
      <c r="C281" s="121"/>
      <c r="D281" s="110"/>
      <c r="E281" s="111"/>
      <c r="F281" s="112"/>
    </row>
    <row r="282" spans="1:6">
      <c r="A282" s="109"/>
      <c r="B282" s="107"/>
      <c r="C282" s="121"/>
      <c r="D282" s="110"/>
      <c r="E282" s="111"/>
      <c r="F282" s="112"/>
    </row>
    <row r="283" spans="1:6">
      <c r="A283" s="109"/>
      <c r="B283" s="107"/>
      <c r="C283" s="121"/>
      <c r="D283" s="110"/>
      <c r="E283" s="111"/>
      <c r="F283" s="112"/>
    </row>
    <row r="284" spans="1:6">
      <c r="A284" s="109"/>
      <c r="B284" s="107"/>
      <c r="C284" s="121"/>
      <c r="D284" s="110"/>
      <c r="E284" s="111"/>
      <c r="F284" s="112"/>
    </row>
    <row r="285" spans="1:6">
      <c r="A285" s="109"/>
      <c r="B285" s="107"/>
      <c r="C285" s="121"/>
      <c r="D285" s="110"/>
      <c r="E285" s="111"/>
      <c r="F285" s="112"/>
    </row>
    <row r="286" spans="1:6">
      <c r="A286" s="109"/>
      <c r="B286" s="107"/>
      <c r="C286" s="121"/>
      <c r="D286" s="110"/>
      <c r="E286" s="111"/>
      <c r="F286" s="112"/>
    </row>
    <row r="287" spans="1:6">
      <c r="A287" s="109"/>
      <c r="B287" s="107"/>
      <c r="C287" s="121"/>
      <c r="D287" s="110"/>
      <c r="E287" s="111"/>
      <c r="F287" s="112"/>
    </row>
    <row r="288" spans="1:6">
      <c r="A288" s="109"/>
      <c r="B288" s="107"/>
      <c r="C288" s="121"/>
      <c r="D288" s="110"/>
      <c r="E288" s="111"/>
      <c r="F288" s="112"/>
    </row>
    <row r="289" spans="1:6">
      <c r="A289" s="109"/>
      <c r="B289" s="107"/>
      <c r="C289" s="121"/>
      <c r="D289" s="110"/>
      <c r="E289" s="111"/>
      <c r="F289" s="112"/>
    </row>
    <row r="290" spans="1:6">
      <c r="A290" s="109"/>
      <c r="B290" s="107"/>
      <c r="C290" s="121"/>
      <c r="D290" s="110"/>
      <c r="E290" s="111"/>
      <c r="F290" s="112"/>
    </row>
    <row r="291" spans="1:6">
      <c r="A291" s="109"/>
      <c r="B291" s="107"/>
      <c r="C291" s="121"/>
      <c r="D291" s="110"/>
      <c r="E291" s="111"/>
      <c r="F291" s="112"/>
    </row>
    <row r="292" spans="1:6">
      <c r="A292" s="109"/>
      <c r="B292" s="107"/>
      <c r="C292" s="121"/>
      <c r="D292" s="110"/>
      <c r="E292" s="111"/>
      <c r="F292" s="112"/>
    </row>
    <row r="293" spans="1:6">
      <c r="A293" s="109"/>
      <c r="B293" s="107"/>
      <c r="C293" s="121"/>
      <c r="D293" s="110"/>
      <c r="E293" s="111"/>
      <c r="F293" s="112"/>
    </row>
    <row r="294" spans="1:6">
      <c r="A294" s="109"/>
      <c r="B294" s="107"/>
      <c r="C294" s="121"/>
      <c r="D294" s="110"/>
      <c r="E294" s="111"/>
      <c r="F294" s="112"/>
    </row>
    <row r="295" spans="1:6">
      <c r="A295" s="109"/>
      <c r="B295" s="107"/>
      <c r="C295" s="121"/>
      <c r="D295" s="110"/>
      <c r="E295" s="111"/>
      <c r="F295" s="112"/>
    </row>
    <row r="296" spans="1:6">
      <c r="A296" s="109"/>
      <c r="B296" s="107"/>
      <c r="C296" s="121"/>
      <c r="D296" s="110"/>
      <c r="E296" s="111"/>
      <c r="F296" s="112"/>
    </row>
    <row r="297" spans="1:6">
      <c r="A297" s="109"/>
      <c r="B297" s="107"/>
      <c r="C297" s="121"/>
      <c r="D297" s="110"/>
      <c r="E297" s="111"/>
      <c r="F297" s="112"/>
    </row>
    <row r="298" spans="1:6">
      <c r="A298" s="109"/>
      <c r="B298" s="107"/>
      <c r="C298" s="121"/>
      <c r="D298" s="110"/>
      <c r="E298" s="111"/>
      <c r="F298" s="112"/>
    </row>
    <row r="299" spans="1:6">
      <c r="A299" s="109"/>
      <c r="B299" s="107"/>
      <c r="C299" s="121"/>
      <c r="D299" s="110"/>
      <c r="E299" s="111"/>
      <c r="F299" s="112"/>
    </row>
    <row r="300" spans="1:6">
      <c r="A300" s="109"/>
      <c r="B300" s="107"/>
      <c r="C300" s="121"/>
      <c r="D300" s="110"/>
      <c r="E300" s="111"/>
      <c r="F300" s="112"/>
    </row>
    <row r="301" spans="1:6">
      <c r="A301" s="109"/>
      <c r="B301" s="107"/>
      <c r="C301" s="121"/>
      <c r="D301" s="110"/>
      <c r="E301" s="111"/>
      <c r="F301" s="112"/>
    </row>
    <row r="302" spans="1:6">
      <c r="A302" s="109"/>
      <c r="B302" s="107"/>
      <c r="C302" s="121"/>
      <c r="D302" s="110"/>
      <c r="E302" s="111"/>
      <c r="F302" s="112"/>
    </row>
    <row r="303" spans="1:6">
      <c r="A303" s="109"/>
      <c r="B303" s="107"/>
      <c r="C303" s="121"/>
      <c r="D303" s="110"/>
      <c r="E303" s="111"/>
      <c r="F303" s="112"/>
    </row>
    <row r="304" spans="1:6">
      <c r="A304" s="109"/>
      <c r="B304" s="107"/>
      <c r="C304" s="121"/>
      <c r="D304" s="110"/>
      <c r="E304" s="111"/>
      <c r="F304" s="112"/>
    </row>
    <row r="305" spans="1:6">
      <c r="A305" s="109"/>
      <c r="B305" s="107"/>
      <c r="C305" s="121"/>
      <c r="D305" s="110"/>
      <c r="E305" s="111"/>
      <c r="F305" s="112"/>
    </row>
    <row r="306" spans="1:6">
      <c r="A306" s="109"/>
      <c r="B306" s="107"/>
      <c r="C306" s="121"/>
      <c r="D306" s="110"/>
      <c r="E306" s="111"/>
      <c r="F306" s="112"/>
    </row>
    <row r="307" spans="1:6">
      <c r="A307" s="109"/>
      <c r="B307" s="107"/>
      <c r="C307" s="121"/>
      <c r="D307" s="110"/>
      <c r="E307" s="111"/>
      <c r="F307" s="112"/>
    </row>
    <row r="308" spans="1:6">
      <c r="A308" s="109"/>
      <c r="B308" s="107"/>
      <c r="C308" s="121"/>
      <c r="D308" s="110"/>
      <c r="E308" s="111"/>
      <c r="F308" s="112"/>
    </row>
    <row r="309" spans="1:6">
      <c r="A309" s="109"/>
      <c r="B309" s="107"/>
      <c r="C309" s="121"/>
      <c r="D309" s="110"/>
      <c r="E309" s="111"/>
      <c r="F309" s="112"/>
    </row>
    <row r="310" spans="1:6">
      <c r="A310" s="109"/>
      <c r="B310" s="107"/>
      <c r="C310" s="121"/>
      <c r="D310" s="110"/>
      <c r="E310" s="111"/>
      <c r="F310" s="112"/>
    </row>
    <row r="311" spans="1:6">
      <c r="A311" s="109"/>
      <c r="B311" s="107"/>
      <c r="C311" s="121"/>
      <c r="D311" s="110"/>
      <c r="E311" s="111"/>
      <c r="F311" s="112"/>
    </row>
    <row r="312" spans="1:6">
      <c r="A312" s="109"/>
      <c r="B312" s="107"/>
      <c r="C312" s="121"/>
      <c r="D312" s="110"/>
      <c r="E312" s="111"/>
      <c r="F312" s="112"/>
    </row>
    <row r="313" spans="1:6">
      <c r="A313" s="109"/>
      <c r="B313" s="107"/>
      <c r="C313" s="121"/>
      <c r="D313" s="110"/>
      <c r="E313" s="111"/>
      <c r="F313" s="112"/>
    </row>
    <row r="314" spans="1:6">
      <c r="A314" s="109"/>
      <c r="B314" s="107"/>
      <c r="C314" s="121"/>
      <c r="D314" s="110"/>
      <c r="E314" s="111"/>
      <c r="F314" s="112"/>
    </row>
    <row r="315" spans="1:6">
      <c r="A315" s="109"/>
      <c r="B315" s="107"/>
      <c r="C315" s="121"/>
      <c r="D315" s="110"/>
      <c r="E315" s="111"/>
      <c r="F315" s="112"/>
    </row>
    <row r="316" spans="1:6">
      <c r="A316" s="109"/>
      <c r="B316" s="107"/>
      <c r="C316" s="121"/>
      <c r="D316" s="110"/>
      <c r="E316" s="111"/>
      <c r="F316" s="112"/>
    </row>
    <row r="317" spans="1:6">
      <c r="A317" s="109"/>
      <c r="B317" s="107"/>
      <c r="C317" s="121"/>
      <c r="D317" s="110"/>
      <c r="E317" s="111"/>
      <c r="F317" s="112"/>
    </row>
    <row r="318" spans="1:6">
      <c r="A318" s="109"/>
      <c r="B318" s="107"/>
      <c r="C318" s="121"/>
      <c r="D318" s="110"/>
      <c r="E318" s="111"/>
      <c r="F318" s="112"/>
    </row>
    <row r="319" spans="1:6">
      <c r="A319" s="109"/>
      <c r="B319" s="107"/>
      <c r="C319" s="121"/>
      <c r="D319" s="110"/>
      <c r="E319" s="111"/>
      <c r="F319" s="112"/>
    </row>
    <row r="320" spans="1:6">
      <c r="A320" s="109"/>
      <c r="B320" s="107"/>
      <c r="C320" s="121"/>
      <c r="D320" s="110"/>
      <c r="E320" s="111"/>
      <c r="F320" s="112"/>
    </row>
    <row r="321" spans="1:6">
      <c r="A321" s="109"/>
      <c r="B321" s="107"/>
      <c r="C321" s="121"/>
      <c r="D321" s="110"/>
      <c r="E321" s="111"/>
      <c r="F321" s="112"/>
    </row>
    <row r="322" spans="1:6">
      <c r="A322" s="109"/>
      <c r="B322" s="107"/>
      <c r="C322" s="121"/>
      <c r="D322" s="110"/>
      <c r="E322" s="111"/>
      <c r="F322" s="112"/>
    </row>
    <row r="323" spans="1:6">
      <c r="A323" s="109"/>
      <c r="B323" s="107"/>
      <c r="C323" s="121"/>
      <c r="D323" s="110"/>
      <c r="E323" s="111"/>
      <c r="F323" s="112"/>
    </row>
    <row r="324" spans="1:6">
      <c r="A324" s="109"/>
      <c r="B324" s="107"/>
      <c r="C324" s="121"/>
      <c r="D324" s="110"/>
      <c r="E324" s="111"/>
      <c r="F324" s="112"/>
    </row>
    <row r="325" spans="1:6">
      <c r="A325" s="109"/>
      <c r="B325" s="107"/>
      <c r="C325" s="121"/>
      <c r="D325" s="110"/>
      <c r="E325" s="111"/>
      <c r="F325" s="112"/>
    </row>
    <row r="326" spans="1:6">
      <c r="A326" s="109"/>
      <c r="B326" s="107"/>
      <c r="C326" s="121"/>
      <c r="D326" s="110"/>
      <c r="E326" s="111"/>
      <c r="F326" s="112"/>
    </row>
    <row r="327" spans="1:6">
      <c r="A327" s="109"/>
      <c r="B327" s="107"/>
      <c r="C327" s="121"/>
      <c r="D327" s="110"/>
      <c r="E327" s="111"/>
      <c r="F327" s="112"/>
    </row>
    <row r="328" spans="1:6">
      <c r="A328" s="109"/>
      <c r="B328" s="107"/>
      <c r="C328" s="121"/>
      <c r="D328" s="110"/>
      <c r="E328" s="111"/>
      <c r="F328" s="112"/>
    </row>
    <row r="329" spans="1:6">
      <c r="A329" s="109"/>
      <c r="B329" s="107"/>
      <c r="C329" s="121"/>
      <c r="D329" s="110"/>
      <c r="E329" s="111"/>
      <c r="F329" s="112"/>
    </row>
    <row r="330" spans="1:6">
      <c r="A330" s="109"/>
      <c r="B330" s="107"/>
      <c r="C330" s="121"/>
      <c r="D330" s="110"/>
      <c r="E330" s="111"/>
      <c r="F330" s="112"/>
    </row>
    <row r="331" spans="1:6">
      <c r="A331" s="109"/>
      <c r="B331" s="107"/>
      <c r="C331" s="121"/>
      <c r="D331" s="110"/>
      <c r="E331" s="111"/>
      <c r="F331" s="112"/>
    </row>
    <row r="332" spans="1:6">
      <c r="A332" s="109"/>
      <c r="B332" s="107"/>
      <c r="C332" s="121"/>
      <c r="D332" s="110"/>
      <c r="E332" s="111"/>
      <c r="F332" s="112"/>
    </row>
    <row r="333" spans="1:6">
      <c r="A333" s="109"/>
      <c r="B333" s="107"/>
      <c r="C333" s="121"/>
      <c r="D333" s="110"/>
      <c r="E333" s="111"/>
      <c r="F333" s="112"/>
    </row>
    <row r="334" spans="1:6">
      <c r="A334" s="109"/>
      <c r="B334" s="107"/>
      <c r="C334" s="121"/>
      <c r="D334" s="110"/>
      <c r="E334" s="111"/>
      <c r="F334" s="112"/>
    </row>
    <row r="335" spans="1:6">
      <c r="A335" s="109"/>
      <c r="B335" s="107"/>
      <c r="C335" s="121"/>
      <c r="D335" s="110"/>
      <c r="E335" s="111"/>
      <c r="F335" s="112"/>
    </row>
    <row r="336" spans="1:6">
      <c r="A336" s="109"/>
      <c r="B336" s="107"/>
      <c r="C336" s="121"/>
      <c r="D336" s="110"/>
      <c r="E336" s="111"/>
      <c r="F336" s="112"/>
    </row>
    <row r="337" spans="1:6">
      <c r="A337" s="109"/>
      <c r="B337" s="107"/>
      <c r="C337" s="121"/>
      <c r="D337" s="110"/>
      <c r="E337" s="111"/>
      <c r="F337" s="112"/>
    </row>
    <row r="338" spans="1:6">
      <c r="A338" s="109"/>
      <c r="B338" s="107"/>
      <c r="C338" s="121"/>
      <c r="D338" s="110"/>
      <c r="E338" s="111"/>
      <c r="F338" s="112"/>
    </row>
    <row r="339" spans="1:6">
      <c r="A339" s="109"/>
      <c r="B339" s="107"/>
      <c r="C339" s="121"/>
      <c r="D339" s="110"/>
      <c r="E339" s="111"/>
      <c r="F339" s="112"/>
    </row>
    <row r="340" spans="1:6">
      <c r="A340" s="109"/>
      <c r="B340" s="107"/>
      <c r="C340" s="121"/>
      <c r="D340" s="110"/>
      <c r="E340" s="111"/>
      <c r="F340" s="112"/>
    </row>
    <row r="341" spans="1:6">
      <c r="A341" s="109"/>
      <c r="B341" s="107"/>
      <c r="C341" s="121"/>
      <c r="D341" s="110"/>
      <c r="E341" s="111"/>
      <c r="F341" s="112"/>
    </row>
    <row r="342" spans="1:6">
      <c r="A342" s="109"/>
      <c r="B342" s="107"/>
      <c r="C342" s="121"/>
      <c r="D342" s="110"/>
      <c r="E342" s="111"/>
      <c r="F342" s="112"/>
    </row>
    <row r="343" spans="1:6">
      <c r="A343" s="109"/>
      <c r="B343" s="107"/>
      <c r="C343" s="121"/>
      <c r="D343" s="110"/>
      <c r="E343" s="111"/>
      <c r="F343" s="112"/>
    </row>
    <row r="344" spans="1:6">
      <c r="A344" s="109"/>
      <c r="B344" s="107"/>
      <c r="C344" s="121"/>
      <c r="D344" s="110"/>
      <c r="E344" s="111"/>
      <c r="F344" s="112"/>
    </row>
    <row r="345" spans="1:6">
      <c r="A345" s="109"/>
      <c r="B345" s="107"/>
      <c r="C345" s="121"/>
      <c r="D345" s="110"/>
      <c r="E345" s="111"/>
      <c r="F345" s="112"/>
    </row>
    <row r="346" spans="1:6">
      <c r="A346" s="109"/>
      <c r="B346" s="107"/>
      <c r="C346" s="121"/>
      <c r="D346" s="110"/>
      <c r="E346" s="111"/>
      <c r="F346" s="112"/>
    </row>
    <row r="347" spans="1:6">
      <c r="A347" s="109"/>
      <c r="B347" s="107"/>
      <c r="C347" s="121"/>
      <c r="D347" s="110"/>
      <c r="E347" s="111"/>
      <c r="F347" s="112"/>
    </row>
    <row r="348" spans="1:6">
      <c r="A348" s="109"/>
      <c r="B348" s="107"/>
      <c r="C348" s="121"/>
      <c r="D348" s="110"/>
      <c r="E348" s="111"/>
      <c r="F348" s="112"/>
    </row>
    <row r="349" spans="1:6">
      <c r="A349" s="109"/>
      <c r="B349" s="107"/>
      <c r="C349" s="121"/>
      <c r="D349" s="110"/>
      <c r="E349" s="111"/>
      <c r="F349" s="112"/>
    </row>
    <row r="350" spans="1:6">
      <c r="A350" s="109"/>
      <c r="B350" s="107"/>
      <c r="C350" s="121"/>
      <c r="D350" s="110"/>
      <c r="E350" s="111"/>
      <c r="F350" s="112"/>
    </row>
    <row r="351" spans="1:6">
      <c r="A351" s="109"/>
      <c r="B351" s="107"/>
      <c r="C351" s="121"/>
      <c r="D351" s="110"/>
      <c r="E351" s="111"/>
      <c r="F351" s="112"/>
    </row>
    <row r="352" spans="1:6">
      <c r="A352" s="109"/>
      <c r="B352" s="107"/>
      <c r="C352" s="121"/>
      <c r="D352" s="110"/>
      <c r="E352" s="111"/>
      <c r="F352" s="112"/>
    </row>
    <row r="353" spans="1:6">
      <c r="A353" s="109"/>
      <c r="B353" s="107"/>
      <c r="C353" s="121"/>
      <c r="D353" s="110"/>
      <c r="E353" s="111"/>
      <c r="F353" s="112"/>
    </row>
    <row r="354" spans="1:6">
      <c r="A354" s="109"/>
      <c r="B354" s="107"/>
      <c r="C354" s="121"/>
      <c r="D354" s="110"/>
      <c r="E354" s="111"/>
      <c r="F354" s="112"/>
    </row>
    <row r="355" spans="1:6">
      <c r="A355" s="109"/>
      <c r="B355" s="107"/>
      <c r="C355" s="121"/>
      <c r="D355" s="110"/>
      <c r="E355" s="111"/>
      <c r="F355" s="112"/>
    </row>
    <row r="356" spans="1:6">
      <c r="A356" s="109"/>
      <c r="B356" s="107"/>
      <c r="C356" s="121"/>
      <c r="D356" s="110"/>
      <c r="E356" s="111"/>
      <c r="F356" s="112"/>
    </row>
    <row r="357" spans="1:6">
      <c r="A357" s="109"/>
      <c r="B357" s="107"/>
      <c r="C357" s="121"/>
      <c r="D357" s="110"/>
      <c r="E357" s="111"/>
      <c r="F357" s="112"/>
    </row>
    <row r="358" spans="1:6">
      <c r="A358" s="109"/>
      <c r="B358" s="107"/>
      <c r="C358" s="121"/>
      <c r="D358" s="110"/>
      <c r="E358" s="111"/>
      <c r="F358" s="112"/>
    </row>
    <row r="359" spans="1:6">
      <c r="A359" s="109"/>
      <c r="B359" s="107"/>
      <c r="C359" s="121"/>
      <c r="D359" s="110"/>
      <c r="E359" s="111"/>
      <c r="F359" s="112"/>
    </row>
    <row r="360" spans="1:6">
      <c r="A360" s="109"/>
      <c r="B360" s="107"/>
      <c r="C360" s="121"/>
      <c r="D360" s="110"/>
      <c r="E360" s="111"/>
      <c r="F360" s="112"/>
    </row>
    <row r="361" spans="1:6">
      <c r="A361" s="109"/>
      <c r="B361" s="107"/>
      <c r="C361" s="121"/>
      <c r="D361" s="110"/>
      <c r="E361" s="111"/>
      <c r="F361" s="112"/>
    </row>
    <row r="362" spans="1:6">
      <c r="A362" s="109"/>
      <c r="B362" s="107"/>
      <c r="C362" s="121"/>
      <c r="D362" s="110"/>
      <c r="E362" s="111"/>
      <c r="F362" s="112"/>
    </row>
    <row r="363" spans="1:6">
      <c r="A363" s="109"/>
      <c r="B363" s="107"/>
      <c r="C363" s="121"/>
      <c r="D363" s="110"/>
      <c r="E363" s="111"/>
      <c r="F363" s="112"/>
    </row>
    <row r="364" spans="1:6">
      <c r="A364" s="109"/>
      <c r="B364" s="107"/>
      <c r="C364" s="121"/>
      <c r="D364" s="110"/>
      <c r="E364" s="111"/>
      <c r="F364" s="112"/>
    </row>
    <row r="365" spans="1:6">
      <c r="A365" s="109"/>
      <c r="B365" s="107"/>
      <c r="C365" s="121"/>
      <c r="D365" s="110"/>
      <c r="E365" s="111"/>
      <c r="F365" s="112"/>
    </row>
    <row r="366" spans="1:6">
      <c r="A366" s="109"/>
      <c r="B366" s="107"/>
      <c r="C366" s="121"/>
      <c r="D366" s="110"/>
      <c r="E366" s="111"/>
      <c r="F366" s="112"/>
    </row>
    <row r="367" spans="1:6">
      <c r="A367" s="109"/>
      <c r="B367" s="107"/>
      <c r="C367" s="121"/>
      <c r="D367" s="110"/>
      <c r="E367" s="111"/>
      <c r="F367" s="112"/>
    </row>
    <row r="368" spans="1:6">
      <c r="A368" s="109"/>
      <c r="B368" s="107"/>
      <c r="C368" s="121"/>
      <c r="D368" s="110"/>
      <c r="E368" s="111"/>
      <c r="F368" s="112"/>
    </row>
    <row r="369" spans="1:6">
      <c r="A369" s="109"/>
      <c r="B369" s="107"/>
      <c r="C369" s="121"/>
      <c r="D369" s="110"/>
      <c r="E369" s="111"/>
      <c r="F369" s="112"/>
    </row>
    <row r="370" spans="1:6">
      <c r="A370" s="109"/>
      <c r="B370" s="107"/>
      <c r="C370" s="121"/>
      <c r="D370" s="110"/>
      <c r="E370" s="111"/>
      <c r="F370" s="112"/>
    </row>
    <row r="371" spans="1:6">
      <c r="A371" s="109"/>
      <c r="B371" s="107"/>
      <c r="C371" s="121"/>
      <c r="D371" s="110"/>
      <c r="E371" s="111"/>
      <c r="F371" s="112"/>
    </row>
    <row r="372" spans="1:6">
      <c r="A372" s="109"/>
      <c r="B372" s="107"/>
      <c r="C372" s="121"/>
      <c r="D372" s="110"/>
      <c r="E372" s="111"/>
      <c r="F372" s="112"/>
    </row>
    <row r="373" spans="1:6">
      <c r="A373" s="109"/>
      <c r="B373" s="107"/>
      <c r="C373" s="121"/>
      <c r="D373" s="110"/>
      <c r="E373" s="111"/>
      <c r="F373" s="112"/>
    </row>
    <row r="374" spans="1:6">
      <c r="A374" s="109"/>
      <c r="B374" s="107"/>
      <c r="C374" s="121"/>
      <c r="D374" s="110"/>
      <c r="E374" s="111"/>
      <c r="F374" s="112"/>
    </row>
    <row r="375" spans="1:6">
      <c r="A375" s="109"/>
      <c r="B375" s="107"/>
      <c r="C375" s="121"/>
      <c r="D375" s="110"/>
      <c r="E375" s="111"/>
      <c r="F375" s="112"/>
    </row>
    <row r="376" spans="1:6">
      <c r="A376" s="109"/>
      <c r="B376" s="107"/>
      <c r="C376" s="121"/>
      <c r="D376" s="110"/>
      <c r="E376" s="111"/>
      <c r="F376" s="112"/>
    </row>
    <row r="377" spans="1:6">
      <c r="A377" s="109"/>
      <c r="B377" s="107"/>
      <c r="C377" s="121"/>
      <c r="D377" s="110"/>
      <c r="E377" s="111"/>
      <c r="F377" s="112"/>
    </row>
    <row r="378" spans="1:6">
      <c r="A378" s="109"/>
      <c r="B378" s="107"/>
      <c r="C378" s="121"/>
      <c r="D378" s="110"/>
      <c r="E378" s="111"/>
      <c r="F378" s="112"/>
    </row>
    <row r="379" spans="1:6">
      <c r="A379" s="109"/>
      <c r="B379" s="107"/>
      <c r="C379" s="121"/>
      <c r="D379" s="110"/>
      <c r="E379" s="111"/>
      <c r="F379" s="112"/>
    </row>
    <row r="380" spans="1:6">
      <c r="A380" s="109"/>
      <c r="B380" s="107"/>
      <c r="C380" s="121"/>
      <c r="D380" s="110"/>
      <c r="E380" s="111"/>
      <c r="F380" s="112"/>
    </row>
    <row r="381" spans="1:6">
      <c r="A381" s="109"/>
      <c r="B381" s="107"/>
      <c r="C381" s="121"/>
      <c r="D381" s="110"/>
      <c r="E381" s="111"/>
      <c r="F381" s="112"/>
    </row>
    <row r="382" spans="1:6">
      <c r="A382" s="109"/>
      <c r="B382" s="107"/>
      <c r="C382" s="121"/>
      <c r="D382" s="110"/>
      <c r="E382" s="111"/>
      <c r="F382" s="112"/>
    </row>
    <row r="383" spans="1:6">
      <c r="A383" s="109"/>
      <c r="B383" s="107"/>
      <c r="C383" s="121"/>
      <c r="D383" s="110"/>
      <c r="E383" s="111"/>
      <c r="F383" s="112"/>
    </row>
    <row r="384" spans="1:6">
      <c r="A384" s="109"/>
      <c r="B384" s="107"/>
      <c r="C384" s="121"/>
      <c r="D384" s="110"/>
      <c r="E384" s="111"/>
      <c r="F384" s="112"/>
    </row>
    <row r="385" spans="1:6">
      <c r="A385" s="109"/>
      <c r="B385" s="107"/>
      <c r="C385" s="121"/>
      <c r="D385" s="110"/>
      <c r="E385" s="111"/>
      <c r="F385" s="112"/>
    </row>
    <row r="386" spans="1:6">
      <c r="A386" s="109"/>
      <c r="B386" s="107"/>
      <c r="C386" s="121"/>
      <c r="D386" s="110"/>
      <c r="E386" s="111"/>
      <c r="F386" s="112"/>
    </row>
    <row r="387" spans="1:6">
      <c r="A387" s="109"/>
      <c r="B387" s="107"/>
      <c r="C387" s="121"/>
      <c r="D387" s="110"/>
      <c r="E387" s="111"/>
      <c r="F387" s="112"/>
    </row>
    <row r="388" spans="1:6">
      <c r="A388" s="109"/>
      <c r="B388" s="107"/>
      <c r="C388" s="121"/>
      <c r="D388" s="110"/>
      <c r="E388" s="111"/>
      <c r="F388" s="112"/>
    </row>
    <row r="389" spans="1:6">
      <c r="A389" s="109"/>
      <c r="B389" s="107"/>
      <c r="C389" s="121"/>
      <c r="D389" s="110"/>
      <c r="E389" s="111"/>
      <c r="F389" s="112"/>
    </row>
    <row r="390" spans="1:6">
      <c r="A390" s="109"/>
      <c r="B390" s="107"/>
      <c r="C390" s="121"/>
      <c r="D390" s="110"/>
      <c r="E390" s="111"/>
      <c r="F390" s="112"/>
    </row>
    <row r="391" spans="1:6">
      <c r="A391" s="109"/>
      <c r="B391" s="107"/>
      <c r="C391" s="121"/>
      <c r="D391" s="110"/>
      <c r="E391" s="111"/>
      <c r="F391" s="112"/>
    </row>
    <row r="392" spans="1:6">
      <c r="A392" s="109"/>
      <c r="B392" s="107"/>
      <c r="C392" s="121"/>
      <c r="D392" s="110"/>
      <c r="E392" s="111"/>
      <c r="F392" s="112"/>
    </row>
    <row r="393" spans="1:6">
      <c r="A393" s="109"/>
      <c r="B393" s="107"/>
      <c r="C393" s="121"/>
      <c r="D393" s="110"/>
      <c r="E393" s="111"/>
      <c r="F393" s="112"/>
    </row>
    <row r="394" spans="1:6">
      <c r="A394" s="109"/>
      <c r="B394" s="107"/>
      <c r="C394" s="121"/>
      <c r="D394" s="110"/>
      <c r="E394" s="111"/>
      <c r="F394" s="112"/>
    </row>
    <row r="395" spans="1:6">
      <c r="A395" s="109"/>
      <c r="B395" s="107"/>
      <c r="C395" s="121"/>
      <c r="D395" s="110"/>
      <c r="E395" s="111"/>
      <c r="F395" s="112"/>
    </row>
    <row r="396" spans="1:6">
      <c r="A396" s="109"/>
      <c r="B396" s="107"/>
      <c r="C396" s="121"/>
      <c r="D396" s="110"/>
      <c r="E396" s="111"/>
      <c r="F396" s="112"/>
    </row>
    <row r="397" spans="1:6">
      <c r="A397" s="109"/>
      <c r="B397" s="107"/>
      <c r="C397" s="121"/>
      <c r="D397" s="110"/>
      <c r="E397" s="111"/>
      <c r="F397" s="112"/>
    </row>
    <row r="398" spans="1:6">
      <c r="A398" s="109"/>
      <c r="B398" s="107"/>
      <c r="C398" s="121"/>
      <c r="D398" s="110"/>
      <c r="E398" s="111"/>
      <c r="F398" s="112"/>
    </row>
    <row r="399" spans="1:6">
      <c r="A399" s="109"/>
      <c r="B399" s="107"/>
      <c r="C399" s="121"/>
      <c r="D399" s="110"/>
      <c r="E399" s="111"/>
      <c r="F399" s="112"/>
    </row>
    <row r="400" spans="1:6">
      <c r="A400" s="109"/>
      <c r="B400" s="107"/>
      <c r="C400" s="121"/>
      <c r="D400" s="110"/>
      <c r="E400" s="111"/>
      <c r="F400" s="112"/>
    </row>
    <row r="401" spans="1:6">
      <c r="A401" s="109"/>
      <c r="B401" s="107"/>
      <c r="C401" s="121"/>
      <c r="D401" s="110"/>
      <c r="E401" s="111"/>
      <c r="F401" s="112"/>
    </row>
    <row r="402" spans="1:6">
      <c r="A402" s="109"/>
      <c r="B402" s="107"/>
      <c r="C402" s="121"/>
      <c r="D402" s="110"/>
      <c r="E402" s="111"/>
      <c r="F402" s="112"/>
    </row>
    <row r="403" spans="1:6">
      <c r="A403" s="109"/>
      <c r="B403" s="107"/>
      <c r="C403" s="121"/>
      <c r="D403" s="110"/>
      <c r="E403" s="111"/>
      <c r="F403" s="112"/>
    </row>
    <row r="404" spans="1:6">
      <c r="A404" s="109"/>
      <c r="B404" s="107"/>
      <c r="C404" s="121"/>
      <c r="D404" s="110"/>
      <c r="E404" s="111"/>
      <c r="F404" s="112"/>
    </row>
    <row r="405" spans="1:6">
      <c r="A405" s="109"/>
      <c r="B405" s="107"/>
      <c r="C405" s="121"/>
      <c r="D405" s="110"/>
      <c r="E405" s="111"/>
      <c r="F405" s="112"/>
    </row>
    <row r="406" spans="1:6">
      <c r="A406" s="109"/>
      <c r="B406" s="107"/>
      <c r="C406" s="121"/>
      <c r="D406" s="110"/>
      <c r="E406" s="111"/>
      <c r="F406" s="112"/>
    </row>
    <row r="407" spans="1:6">
      <c r="A407" s="109"/>
      <c r="B407" s="107"/>
      <c r="C407" s="121"/>
      <c r="D407" s="110"/>
      <c r="E407" s="111"/>
      <c r="F407" s="112"/>
    </row>
    <row r="408" spans="1:6">
      <c r="A408" s="109"/>
      <c r="B408" s="107"/>
      <c r="C408" s="121"/>
      <c r="D408" s="110"/>
      <c r="E408" s="111"/>
      <c r="F408" s="112"/>
    </row>
    <row r="409" spans="1:6">
      <c r="A409" s="109"/>
      <c r="B409" s="107"/>
      <c r="C409" s="121"/>
      <c r="D409" s="110"/>
      <c r="E409" s="111"/>
      <c r="F409" s="112"/>
    </row>
    <row r="410" spans="1:6">
      <c r="A410" s="109"/>
      <c r="B410" s="107"/>
      <c r="C410" s="121"/>
      <c r="D410" s="110"/>
      <c r="E410" s="111"/>
      <c r="F410" s="112"/>
    </row>
    <row r="411" spans="1:6">
      <c r="A411" s="109"/>
      <c r="B411" s="107"/>
      <c r="C411" s="121"/>
      <c r="D411" s="110"/>
      <c r="E411" s="111"/>
      <c r="F411" s="112"/>
    </row>
    <row r="412" spans="1:6">
      <c r="A412" s="109"/>
      <c r="B412" s="107"/>
      <c r="C412" s="121"/>
      <c r="D412" s="110"/>
      <c r="E412" s="111"/>
      <c r="F412" s="112"/>
    </row>
    <row r="413" spans="1:6">
      <c r="A413" s="109"/>
      <c r="B413" s="107"/>
      <c r="C413" s="121"/>
      <c r="D413" s="110"/>
      <c r="E413" s="111"/>
      <c r="F413" s="112"/>
    </row>
    <row r="414" spans="1:6">
      <c r="A414" s="109"/>
      <c r="B414" s="107"/>
      <c r="C414" s="121"/>
      <c r="D414" s="110"/>
      <c r="E414" s="111"/>
      <c r="F414" s="112"/>
    </row>
    <row r="415" spans="1:6">
      <c r="A415" s="109"/>
      <c r="B415" s="107"/>
      <c r="C415" s="121"/>
      <c r="D415" s="110"/>
      <c r="E415" s="111"/>
      <c r="F415" s="112"/>
    </row>
    <row r="416" spans="1:6">
      <c r="A416" s="109"/>
      <c r="B416" s="107"/>
      <c r="C416" s="121"/>
      <c r="D416" s="110"/>
      <c r="E416" s="111"/>
      <c r="F416" s="112"/>
    </row>
    <row r="417" spans="1:6">
      <c r="A417" s="109"/>
      <c r="B417" s="107"/>
      <c r="C417" s="121"/>
      <c r="D417" s="110"/>
      <c r="E417" s="111"/>
      <c r="F417" s="112"/>
    </row>
    <row r="418" spans="1:6">
      <c r="A418" s="109"/>
      <c r="B418" s="107"/>
      <c r="C418" s="121"/>
      <c r="D418" s="110"/>
      <c r="E418" s="111"/>
      <c r="F418" s="112"/>
    </row>
    <row r="419" spans="1:6">
      <c r="A419" s="109"/>
      <c r="B419" s="107"/>
      <c r="C419" s="121"/>
      <c r="D419" s="110"/>
      <c r="E419" s="111"/>
      <c r="F419" s="112"/>
    </row>
    <row r="420" spans="1:6">
      <c r="A420" s="109"/>
      <c r="B420" s="107"/>
      <c r="C420" s="121"/>
      <c r="D420" s="110"/>
      <c r="E420" s="111"/>
      <c r="F420" s="112"/>
    </row>
    <row r="421" spans="1:6">
      <c r="A421" s="109"/>
      <c r="B421" s="107"/>
      <c r="C421" s="121"/>
      <c r="D421" s="110"/>
      <c r="E421" s="111"/>
      <c r="F421" s="112"/>
    </row>
    <row r="422" spans="1:6">
      <c r="A422" s="109"/>
      <c r="B422" s="107"/>
      <c r="C422" s="121"/>
      <c r="D422" s="110"/>
      <c r="E422" s="111"/>
      <c r="F422" s="112"/>
    </row>
    <row r="423" spans="1:6">
      <c r="A423" s="109"/>
      <c r="B423" s="107"/>
      <c r="C423" s="121"/>
      <c r="D423" s="110"/>
      <c r="E423" s="111"/>
      <c r="F423" s="112"/>
    </row>
    <row r="424" spans="1:6">
      <c r="A424" s="109"/>
      <c r="B424" s="107"/>
      <c r="C424" s="121"/>
      <c r="D424" s="110"/>
      <c r="E424" s="111"/>
      <c r="F424" s="112"/>
    </row>
    <row r="425" spans="1:6">
      <c r="A425" s="109"/>
      <c r="B425" s="107"/>
      <c r="C425" s="121"/>
      <c r="D425" s="110"/>
      <c r="E425" s="111"/>
      <c r="F425" s="112"/>
    </row>
    <row r="426" spans="1:6">
      <c r="A426" s="109"/>
      <c r="B426" s="107"/>
      <c r="C426" s="121"/>
      <c r="D426" s="110"/>
      <c r="E426" s="111"/>
      <c r="F426" s="112"/>
    </row>
    <row r="427" spans="1:6">
      <c r="A427" s="109"/>
      <c r="B427" s="107"/>
      <c r="C427" s="121"/>
      <c r="D427" s="110"/>
      <c r="E427" s="111"/>
      <c r="F427" s="112"/>
    </row>
    <row r="428" spans="1:6">
      <c r="A428" s="109"/>
      <c r="B428" s="107"/>
      <c r="C428" s="121"/>
      <c r="D428" s="110"/>
      <c r="E428" s="111"/>
      <c r="F428" s="112"/>
    </row>
    <row r="429" spans="1:6">
      <c r="A429" s="109"/>
      <c r="B429" s="107"/>
      <c r="C429" s="121"/>
      <c r="D429" s="110"/>
      <c r="E429" s="111"/>
      <c r="F429" s="112"/>
    </row>
    <row r="430" spans="1:6">
      <c r="A430" s="109"/>
      <c r="B430" s="107"/>
      <c r="C430" s="121"/>
      <c r="D430" s="110"/>
      <c r="E430" s="111"/>
      <c r="F430" s="112"/>
    </row>
    <row r="431" spans="1:6">
      <c r="A431" s="109"/>
      <c r="B431" s="107"/>
      <c r="C431" s="121"/>
      <c r="D431" s="110"/>
      <c r="E431" s="111"/>
      <c r="F431" s="112"/>
    </row>
    <row r="432" spans="1:6">
      <c r="A432" s="109"/>
      <c r="B432" s="107"/>
      <c r="C432" s="121"/>
      <c r="D432" s="110"/>
      <c r="E432" s="111"/>
      <c r="F432" s="112"/>
    </row>
    <row r="433" spans="1:6">
      <c r="A433" s="109"/>
      <c r="B433" s="107"/>
      <c r="C433" s="121"/>
      <c r="D433" s="110"/>
      <c r="E433" s="111"/>
      <c r="F433" s="112"/>
    </row>
    <row r="434" spans="1:6">
      <c r="A434" s="109"/>
      <c r="B434" s="107"/>
      <c r="C434" s="121"/>
      <c r="D434" s="110"/>
      <c r="E434" s="111"/>
      <c r="F434" s="112"/>
    </row>
    <row r="435" spans="1:6">
      <c r="A435" s="109"/>
      <c r="B435" s="107"/>
      <c r="C435" s="121"/>
      <c r="D435" s="110"/>
      <c r="E435" s="111"/>
      <c r="F435" s="112"/>
    </row>
    <row r="436" spans="1:6">
      <c r="A436" s="109"/>
      <c r="B436" s="107"/>
      <c r="C436" s="121"/>
      <c r="D436" s="110"/>
      <c r="E436" s="111"/>
      <c r="F436" s="112"/>
    </row>
    <row r="437" spans="1:6">
      <c r="A437" s="109"/>
      <c r="B437" s="107"/>
      <c r="C437" s="121"/>
      <c r="D437" s="110"/>
      <c r="E437" s="111"/>
      <c r="F437" s="112"/>
    </row>
    <row r="438" spans="1:6">
      <c r="A438" s="109"/>
      <c r="B438" s="107"/>
      <c r="C438" s="121"/>
      <c r="D438" s="110"/>
      <c r="E438" s="111"/>
      <c r="F438" s="112"/>
    </row>
    <row r="439" spans="1:6">
      <c r="A439" s="109"/>
      <c r="B439" s="107"/>
      <c r="C439" s="121"/>
      <c r="D439" s="110"/>
      <c r="E439" s="111"/>
      <c r="F439" s="112"/>
    </row>
    <row r="440" spans="1:6">
      <c r="A440" s="109"/>
      <c r="B440" s="107"/>
      <c r="C440" s="121"/>
      <c r="D440" s="110"/>
      <c r="E440" s="111"/>
      <c r="F440" s="112"/>
    </row>
    <row r="441" spans="1:6">
      <c r="A441" s="109"/>
      <c r="B441" s="107"/>
      <c r="C441" s="121"/>
      <c r="D441" s="110"/>
      <c r="E441" s="111"/>
      <c r="F441" s="112"/>
    </row>
    <row r="442" spans="1:6">
      <c r="A442" s="109"/>
      <c r="B442" s="107"/>
      <c r="C442" s="121"/>
      <c r="D442" s="110"/>
      <c r="E442" s="111"/>
      <c r="F442" s="112"/>
    </row>
    <row r="443" spans="1:6">
      <c r="A443" s="109"/>
      <c r="B443" s="107"/>
      <c r="C443" s="121"/>
      <c r="D443" s="110"/>
      <c r="E443" s="111"/>
      <c r="F443" s="112"/>
    </row>
    <row r="444" spans="1:6">
      <c r="A444" s="109"/>
      <c r="B444" s="107"/>
      <c r="C444" s="121"/>
      <c r="D444" s="110"/>
      <c r="E444" s="111"/>
      <c r="F444" s="112"/>
    </row>
    <row r="445" spans="1:6">
      <c r="A445" s="109"/>
      <c r="B445" s="107"/>
      <c r="C445" s="121"/>
      <c r="D445" s="110"/>
      <c r="E445" s="111"/>
      <c r="F445" s="112"/>
    </row>
    <row r="446" spans="1:6">
      <c r="A446" s="109"/>
      <c r="B446" s="107"/>
      <c r="C446" s="121"/>
      <c r="D446" s="110"/>
      <c r="E446" s="111"/>
      <c r="F446" s="112"/>
    </row>
    <row r="447" spans="1:6">
      <c r="A447" s="109"/>
      <c r="B447" s="107"/>
      <c r="C447" s="121"/>
      <c r="D447" s="110"/>
      <c r="E447" s="111"/>
      <c r="F447" s="112"/>
    </row>
    <row r="448" spans="1:6">
      <c r="A448" s="109"/>
      <c r="B448" s="107"/>
      <c r="C448" s="121"/>
      <c r="D448" s="110"/>
      <c r="E448" s="111"/>
      <c r="F448" s="112"/>
    </row>
    <row r="449" spans="1:6">
      <c r="A449" s="109"/>
      <c r="B449" s="107"/>
      <c r="C449" s="121"/>
      <c r="D449" s="110"/>
      <c r="E449" s="111"/>
      <c r="F449" s="112"/>
    </row>
    <row r="450" spans="1:6">
      <c r="A450" s="109"/>
      <c r="B450" s="107"/>
      <c r="C450" s="121"/>
      <c r="D450" s="110"/>
      <c r="E450" s="111"/>
      <c r="F450" s="112"/>
    </row>
    <row r="451" spans="1:6">
      <c r="A451" s="109"/>
      <c r="B451" s="107"/>
      <c r="C451" s="121"/>
      <c r="D451" s="110"/>
      <c r="E451" s="111"/>
      <c r="F451" s="112"/>
    </row>
    <row r="452" spans="1:6">
      <c r="A452" s="109"/>
      <c r="B452" s="107"/>
      <c r="C452" s="121"/>
      <c r="D452" s="110"/>
      <c r="E452" s="111"/>
      <c r="F452" s="112"/>
    </row>
    <row r="453" spans="1:6">
      <c r="A453" s="109"/>
      <c r="B453" s="107"/>
      <c r="C453" s="121"/>
      <c r="D453" s="110"/>
      <c r="E453" s="111"/>
      <c r="F453" s="112"/>
    </row>
    <row r="454" spans="1:6">
      <c r="A454" s="109"/>
      <c r="B454" s="107"/>
      <c r="C454" s="121"/>
      <c r="D454" s="110"/>
      <c r="E454" s="111"/>
      <c r="F454" s="112"/>
    </row>
    <row r="455" spans="1:6">
      <c r="A455" s="109"/>
      <c r="B455" s="107"/>
      <c r="C455" s="121"/>
      <c r="D455" s="110"/>
      <c r="E455" s="111"/>
      <c r="F455" s="112"/>
    </row>
    <row r="456" spans="1:6">
      <c r="A456" s="109"/>
      <c r="B456" s="107"/>
      <c r="C456" s="121"/>
      <c r="D456" s="110"/>
      <c r="E456" s="111"/>
      <c r="F456" s="112"/>
    </row>
    <row r="457" spans="1:6">
      <c r="A457" s="109"/>
      <c r="B457" s="107"/>
      <c r="C457" s="121"/>
      <c r="D457" s="110"/>
      <c r="E457" s="111"/>
      <c r="F457" s="112"/>
    </row>
    <row r="458" spans="1:6">
      <c r="A458" s="109"/>
      <c r="B458" s="107"/>
      <c r="C458" s="121"/>
      <c r="D458" s="110"/>
      <c r="E458" s="111"/>
      <c r="F458" s="112"/>
    </row>
    <row r="459" spans="1:6">
      <c r="A459" s="109"/>
      <c r="B459" s="107"/>
      <c r="C459" s="121"/>
      <c r="D459" s="110"/>
      <c r="E459" s="111"/>
      <c r="F459" s="112"/>
    </row>
    <row r="460" spans="1:6">
      <c r="A460" s="109"/>
      <c r="B460" s="107"/>
      <c r="C460" s="121"/>
      <c r="D460" s="110"/>
      <c r="E460" s="111"/>
      <c r="F460" s="112"/>
    </row>
    <row r="461" spans="1:6">
      <c r="A461" s="109"/>
      <c r="B461" s="107"/>
      <c r="C461" s="121"/>
      <c r="D461" s="110"/>
      <c r="E461" s="111"/>
      <c r="F461" s="112"/>
    </row>
    <row r="462" spans="1:6">
      <c r="A462" s="109"/>
      <c r="B462" s="107"/>
      <c r="C462" s="121"/>
      <c r="D462" s="110"/>
      <c r="E462" s="111"/>
      <c r="F462" s="112"/>
    </row>
    <row r="463" spans="1:6">
      <c r="A463" s="109"/>
      <c r="B463" s="107"/>
      <c r="C463" s="121"/>
      <c r="D463" s="110"/>
      <c r="E463" s="111"/>
      <c r="F463" s="112"/>
    </row>
    <row r="464" spans="1:6">
      <c r="A464" s="109"/>
      <c r="B464" s="107"/>
      <c r="C464" s="121"/>
      <c r="D464" s="110"/>
      <c r="E464" s="111"/>
      <c r="F464" s="112"/>
    </row>
    <row r="465" spans="1:6">
      <c r="A465" s="109"/>
      <c r="B465" s="107"/>
      <c r="C465" s="121"/>
      <c r="D465" s="110"/>
      <c r="E465" s="111"/>
      <c r="F465" s="112"/>
    </row>
    <row r="466" spans="1:6">
      <c r="A466" s="109"/>
      <c r="B466" s="107"/>
      <c r="C466" s="121"/>
      <c r="D466" s="110"/>
      <c r="E466" s="111"/>
      <c r="F466" s="112"/>
    </row>
    <row r="467" spans="1:6">
      <c r="A467" s="109"/>
      <c r="B467" s="107"/>
      <c r="C467" s="121"/>
      <c r="D467" s="110"/>
      <c r="E467" s="111"/>
      <c r="F467" s="112"/>
    </row>
    <row r="468" spans="1:6">
      <c r="A468" s="109"/>
      <c r="B468" s="107"/>
      <c r="C468" s="121"/>
      <c r="D468" s="110"/>
      <c r="E468" s="111"/>
      <c r="F468" s="112"/>
    </row>
    <row r="469" spans="1:6">
      <c r="A469" s="109"/>
      <c r="B469" s="107"/>
      <c r="C469" s="121"/>
      <c r="D469" s="110"/>
      <c r="E469" s="111"/>
      <c r="F469" s="112"/>
    </row>
    <row r="470" spans="1:6">
      <c r="A470" s="109"/>
      <c r="B470" s="107"/>
      <c r="C470" s="121"/>
      <c r="D470" s="110"/>
      <c r="E470" s="111"/>
      <c r="F470" s="112"/>
    </row>
    <row r="471" spans="1:6">
      <c r="A471" s="109"/>
      <c r="B471" s="107"/>
      <c r="C471" s="121"/>
      <c r="D471" s="110"/>
      <c r="E471" s="111"/>
      <c r="F471" s="112"/>
    </row>
    <row r="472" spans="1:6">
      <c r="A472" s="109"/>
      <c r="B472" s="107"/>
      <c r="C472" s="121"/>
      <c r="D472" s="110"/>
      <c r="E472" s="111"/>
      <c r="F472" s="112"/>
    </row>
    <row r="473" spans="1:6">
      <c r="A473" s="109"/>
      <c r="B473" s="107"/>
      <c r="C473" s="121"/>
      <c r="D473" s="110"/>
      <c r="E473" s="111"/>
      <c r="F473" s="112"/>
    </row>
    <row r="474" spans="1:6">
      <c r="A474" s="109"/>
      <c r="B474" s="107"/>
      <c r="C474" s="121"/>
      <c r="D474" s="110"/>
      <c r="E474" s="111"/>
      <c r="F474" s="112"/>
    </row>
    <row r="475" spans="1:6">
      <c r="A475" s="109"/>
      <c r="B475" s="107"/>
      <c r="C475" s="121"/>
      <c r="D475" s="110"/>
      <c r="E475" s="111"/>
      <c r="F475" s="112"/>
    </row>
    <row r="476" spans="1:6">
      <c r="A476" s="109"/>
      <c r="B476" s="107"/>
      <c r="C476" s="121"/>
      <c r="D476" s="110"/>
      <c r="E476" s="111"/>
      <c r="F476" s="112"/>
    </row>
    <row r="477" spans="1:6">
      <c r="A477" s="109"/>
      <c r="B477" s="107"/>
      <c r="C477" s="121"/>
      <c r="D477" s="110"/>
      <c r="E477" s="111"/>
      <c r="F477" s="112"/>
    </row>
    <row r="478" spans="1:6">
      <c r="A478" s="109"/>
      <c r="B478" s="107"/>
      <c r="C478" s="121"/>
      <c r="D478" s="110"/>
      <c r="E478" s="111"/>
      <c r="F478" s="112"/>
    </row>
    <row r="479" spans="1:6">
      <c r="A479" s="109"/>
      <c r="B479" s="107"/>
      <c r="C479" s="121"/>
      <c r="D479" s="110"/>
      <c r="E479" s="111"/>
      <c r="F479" s="112"/>
    </row>
    <row r="480" spans="1:6">
      <c r="A480" s="109"/>
      <c r="B480" s="107"/>
      <c r="C480" s="121"/>
      <c r="D480" s="110"/>
      <c r="E480" s="111"/>
      <c r="F480" s="112"/>
    </row>
    <row r="481" spans="1:6">
      <c r="A481" s="109"/>
      <c r="B481" s="107"/>
      <c r="C481" s="121"/>
      <c r="D481" s="110"/>
      <c r="E481" s="111"/>
      <c r="F481" s="112"/>
    </row>
    <row r="482" spans="1:6">
      <c r="A482" s="109"/>
      <c r="B482" s="107"/>
      <c r="C482" s="121"/>
      <c r="D482" s="110"/>
      <c r="E482" s="111"/>
      <c r="F482" s="112"/>
    </row>
    <row r="483" spans="1:6">
      <c r="A483" s="109"/>
      <c r="B483" s="107"/>
      <c r="C483" s="121"/>
      <c r="D483" s="110"/>
      <c r="E483" s="111"/>
      <c r="F483" s="112"/>
    </row>
    <row r="484" spans="1:6">
      <c r="A484" s="109"/>
      <c r="B484" s="107"/>
      <c r="C484" s="121"/>
      <c r="D484" s="110"/>
      <c r="E484" s="111"/>
      <c r="F484" s="112"/>
    </row>
    <row r="485" spans="1:6">
      <c r="A485" s="109"/>
      <c r="B485" s="107"/>
      <c r="C485" s="121"/>
      <c r="D485" s="110"/>
      <c r="E485" s="111"/>
      <c r="F485" s="112"/>
    </row>
    <row r="486" spans="1:6">
      <c r="A486" s="109"/>
      <c r="B486" s="107"/>
      <c r="C486" s="121"/>
      <c r="D486" s="110"/>
      <c r="E486" s="111"/>
      <c r="F486" s="112"/>
    </row>
    <row r="487" spans="1:6">
      <c r="A487" s="109"/>
      <c r="B487" s="107"/>
      <c r="C487" s="121"/>
      <c r="D487" s="110"/>
      <c r="E487" s="111"/>
      <c r="F487" s="112"/>
    </row>
    <row r="488" spans="1:6">
      <c r="A488" s="109"/>
      <c r="B488" s="107"/>
      <c r="C488" s="121"/>
      <c r="D488" s="110"/>
      <c r="E488" s="111"/>
      <c r="F488" s="112"/>
    </row>
    <row r="489" spans="1:6">
      <c r="A489" s="109"/>
      <c r="B489" s="107"/>
      <c r="C489" s="121"/>
      <c r="D489" s="110"/>
      <c r="E489" s="111"/>
      <c r="F489" s="112"/>
    </row>
    <row r="490" spans="1:6">
      <c r="A490" s="109"/>
      <c r="B490" s="107"/>
      <c r="C490" s="121"/>
      <c r="D490" s="110"/>
      <c r="E490" s="111"/>
      <c r="F490" s="112"/>
    </row>
    <row r="491" spans="1:6">
      <c r="A491" s="109"/>
      <c r="B491" s="107"/>
      <c r="C491" s="121"/>
      <c r="D491" s="110"/>
      <c r="E491" s="111"/>
      <c r="F491" s="112"/>
    </row>
    <row r="492" spans="1:6">
      <c r="A492" s="109"/>
      <c r="B492" s="107"/>
      <c r="C492" s="121"/>
      <c r="D492" s="110"/>
      <c r="E492" s="111"/>
      <c r="F492" s="112"/>
    </row>
    <row r="493" spans="1:6">
      <c r="A493" s="109"/>
      <c r="B493" s="107"/>
      <c r="C493" s="121"/>
      <c r="D493" s="110"/>
      <c r="E493" s="111"/>
      <c r="F493" s="112"/>
    </row>
    <row r="494" spans="1:6">
      <c r="A494" s="109"/>
      <c r="B494" s="107"/>
      <c r="C494" s="121"/>
      <c r="D494" s="110"/>
      <c r="E494" s="111"/>
      <c r="F494" s="112"/>
    </row>
    <row r="495" spans="1:6">
      <c r="A495" s="109"/>
      <c r="B495" s="107"/>
      <c r="C495" s="121"/>
      <c r="D495" s="110"/>
      <c r="E495" s="111"/>
      <c r="F495" s="112"/>
    </row>
    <row r="496" spans="1:6">
      <c r="A496" s="109"/>
      <c r="B496" s="107"/>
      <c r="C496" s="121"/>
      <c r="D496" s="110"/>
      <c r="E496" s="111"/>
      <c r="F496" s="112"/>
    </row>
    <row r="497" spans="1:6">
      <c r="A497" s="109"/>
      <c r="B497" s="107"/>
      <c r="C497" s="121"/>
      <c r="D497" s="110"/>
      <c r="E497" s="111"/>
      <c r="F497" s="112"/>
    </row>
    <row r="498" spans="1:6">
      <c r="A498" s="109"/>
      <c r="B498" s="107"/>
      <c r="C498" s="121"/>
      <c r="D498" s="110"/>
      <c r="E498" s="111"/>
      <c r="F498" s="112"/>
    </row>
    <row r="499" spans="1:6">
      <c r="A499" s="109"/>
      <c r="B499" s="107"/>
      <c r="C499" s="121"/>
      <c r="D499" s="110"/>
      <c r="E499" s="111"/>
      <c r="F499" s="112"/>
    </row>
    <row r="500" spans="1:6">
      <c r="A500" s="109"/>
      <c r="B500" s="107"/>
      <c r="C500" s="121"/>
      <c r="D500" s="110"/>
      <c r="E500" s="111"/>
      <c r="F500" s="112"/>
    </row>
    <row r="501" spans="1:6">
      <c r="A501" s="109"/>
      <c r="B501" s="107"/>
      <c r="C501" s="121"/>
      <c r="D501" s="110"/>
      <c r="E501" s="111"/>
      <c r="F501" s="112"/>
    </row>
    <row r="502" spans="1:6">
      <c r="A502" s="109"/>
      <c r="B502" s="107"/>
      <c r="C502" s="121"/>
      <c r="D502" s="110"/>
      <c r="E502" s="111"/>
      <c r="F502" s="112"/>
    </row>
    <row r="503" spans="1:6">
      <c r="A503" s="109"/>
      <c r="B503" s="107"/>
      <c r="C503" s="121"/>
      <c r="D503" s="110"/>
      <c r="E503" s="111"/>
      <c r="F503" s="112"/>
    </row>
    <row r="504" spans="1:6">
      <c r="A504" s="109"/>
      <c r="B504" s="107"/>
      <c r="C504" s="121"/>
      <c r="D504" s="110"/>
      <c r="E504" s="111"/>
      <c r="F504" s="112"/>
    </row>
    <row r="505" spans="1:6">
      <c r="A505" s="109"/>
      <c r="B505" s="107"/>
      <c r="C505" s="121"/>
      <c r="D505" s="110"/>
      <c r="E505" s="111"/>
      <c r="F505" s="112"/>
    </row>
    <row r="506" spans="1:6">
      <c r="A506" s="109"/>
      <c r="B506" s="107"/>
      <c r="C506" s="121"/>
      <c r="D506" s="110"/>
      <c r="E506" s="111"/>
      <c r="F506" s="112"/>
    </row>
    <row r="507" spans="1:6">
      <c r="A507" s="109"/>
      <c r="B507" s="107"/>
      <c r="C507" s="121"/>
      <c r="D507" s="110"/>
      <c r="E507" s="111"/>
      <c r="F507" s="112"/>
    </row>
    <row r="508" spans="1:6">
      <c r="A508" s="109"/>
      <c r="B508" s="107"/>
      <c r="C508" s="121"/>
      <c r="D508" s="110"/>
      <c r="E508" s="111"/>
      <c r="F508" s="112"/>
    </row>
    <row r="509" spans="1:6">
      <c r="A509" s="109"/>
      <c r="B509" s="107"/>
      <c r="C509" s="121"/>
      <c r="D509" s="110"/>
      <c r="E509" s="111"/>
      <c r="F509" s="112"/>
    </row>
    <row r="510" spans="1:6">
      <c r="A510" s="109"/>
      <c r="B510" s="107"/>
      <c r="C510" s="121"/>
      <c r="D510" s="110"/>
      <c r="E510" s="111"/>
      <c r="F510" s="112"/>
    </row>
    <row r="511" spans="1:6">
      <c r="A511" s="109"/>
      <c r="B511" s="107"/>
      <c r="C511" s="121"/>
      <c r="D511" s="110"/>
      <c r="E511" s="111"/>
      <c r="F511" s="112"/>
    </row>
    <row r="512" spans="1:6">
      <c r="A512" s="109"/>
      <c r="B512" s="107"/>
      <c r="C512" s="121"/>
      <c r="D512" s="110"/>
      <c r="E512" s="111"/>
      <c r="F512" s="112"/>
    </row>
    <row r="513" spans="1:6">
      <c r="A513" s="109"/>
      <c r="B513" s="107"/>
      <c r="C513" s="121"/>
      <c r="D513" s="110"/>
      <c r="E513" s="111"/>
      <c r="F513" s="112"/>
    </row>
    <row r="514" spans="1:6">
      <c r="A514" s="109"/>
      <c r="B514" s="107"/>
      <c r="C514" s="121"/>
      <c r="D514" s="110"/>
      <c r="E514" s="111"/>
      <c r="F514" s="112"/>
    </row>
    <row r="515" spans="1:6">
      <c r="A515" s="109"/>
      <c r="B515" s="107"/>
      <c r="C515" s="121"/>
      <c r="D515" s="110"/>
      <c r="E515" s="111"/>
      <c r="F515" s="112"/>
    </row>
    <row r="516" spans="1:6">
      <c r="A516" s="109"/>
      <c r="B516" s="107"/>
      <c r="C516" s="121"/>
      <c r="D516" s="110"/>
      <c r="E516" s="111"/>
      <c r="F516" s="112"/>
    </row>
    <row r="517" spans="1:6">
      <c r="A517" s="109"/>
      <c r="B517" s="107"/>
      <c r="C517" s="121"/>
      <c r="D517" s="110"/>
      <c r="E517" s="111"/>
      <c r="F517" s="112"/>
    </row>
    <row r="518" spans="1:6">
      <c r="A518" s="109"/>
      <c r="B518" s="107"/>
      <c r="C518" s="121"/>
      <c r="D518" s="110"/>
      <c r="E518" s="111"/>
      <c r="F518" s="112"/>
    </row>
    <row r="519" spans="1:6">
      <c r="A519" s="109"/>
      <c r="B519" s="107"/>
      <c r="C519" s="121"/>
      <c r="D519" s="110"/>
      <c r="E519" s="111"/>
      <c r="F519" s="112"/>
    </row>
    <row r="520" spans="1:6">
      <c r="A520" s="109"/>
      <c r="B520" s="107"/>
      <c r="C520" s="121"/>
      <c r="D520" s="110"/>
      <c r="E520" s="111"/>
      <c r="F520" s="112"/>
    </row>
    <row r="521" spans="1:6">
      <c r="A521" s="109"/>
      <c r="B521" s="107"/>
      <c r="C521" s="121"/>
      <c r="D521" s="110"/>
      <c r="E521" s="111"/>
      <c r="F521" s="112"/>
    </row>
    <row r="522" spans="1:6">
      <c r="A522" s="109"/>
      <c r="B522" s="107"/>
      <c r="C522" s="121"/>
      <c r="D522" s="110"/>
      <c r="E522" s="111"/>
      <c r="F522" s="112"/>
    </row>
    <row r="523" spans="1:6">
      <c r="A523" s="109"/>
      <c r="B523" s="107"/>
      <c r="C523" s="121"/>
      <c r="D523" s="110"/>
      <c r="E523" s="111"/>
      <c r="F523" s="112"/>
    </row>
    <row r="524" spans="1:6">
      <c r="A524" s="109"/>
      <c r="B524" s="107"/>
      <c r="C524" s="121"/>
      <c r="D524" s="110"/>
      <c r="E524" s="111"/>
      <c r="F524" s="112"/>
    </row>
    <row r="525" spans="1:6">
      <c r="A525" s="109"/>
      <c r="B525" s="107"/>
      <c r="C525" s="121"/>
      <c r="D525" s="110"/>
      <c r="E525" s="111"/>
      <c r="F525" s="112"/>
    </row>
    <row r="526" spans="1:6">
      <c r="A526" s="109"/>
      <c r="B526" s="107"/>
      <c r="C526" s="121"/>
      <c r="D526" s="110"/>
      <c r="E526" s="111"/>
      <c r="F526" s="112"/>
    </row>
    <row r="527" spans="1:6">
      <c r="A527" s="109"/>
      <c r="B527" s="107"/>
      <c r="C527" s="121"/>
      <c r="D527" s="110"/>
      <c r="E527" s="111"/>
      <c r="F527" s="112"/>
    </row>
    <row r="528" spans="1:6">
      <c r="A528" s="109"/>
      <c r="B528" s="107"/>
      <c r="C528" s="121"/>
      <c r="D528" s="110"/>
      <c r="E528" s="111"/>
      <c r="F528" s="112"/>
    </row>
    <row r="529" spans="1:6">
      <c r="A529" s="109"/>
      <c r="B529" s="107"/>
      <c r="C529" s="121"/>
      <c r="D529" s="110"/>
      <c r="E529" s="111"/>
      <c r="F529" s="112"/>
    </row>
    <row r="530" spans="1:6">
      <c r="A530" s="109"/>
      <c r="B530" s="107"/>
      <c r="C530" s="121"/>
      <c r="D530" s="110"/>
      <c r="E530" s="111"/>
      <c r="F530" s="112"/>
    </row>
    <row r="531" spans="1:6">
      <c r="A531" s="109"/>
      <c r="B531" s="107"/>
      <c r="C531" s="121"/>
      <c r="D531" s="110"/>
      <c r="E531" s="111"/>
      <c r="F531" s="112"/>
    </row>
    <row r="532" spans="1:6">
      <c r="A532" s="109"/>
      <c r="B532" s="107"/>
      <c r="C532" s="121"/>
      <c r="D532" s="110"/>
      <c r="E532" s="111"/>
      <c r="F532" s="112"/>
    </row>
    <row r="533" spans="1:6">
      <c r="A533" s="109"/>
      <c r="B533" s="107"/>
      <c r="C533" s="121"/>
      <c r="D533" s="110"/>
      <c r="E533" s="111"/>
      <c r="F533" s="112"/>
    </row>
    <row r="534" spans="1:6">
      <c r="A534" s="109"/>
      <c r="B534" s="107"/>
      <c r="C534" s="121"/>
      <c r="D534" s="110"/>
      <c r="E534" s="111"/>
      <c r="F534" s="112"/>
    </row>
    <row r="535" spans="1:6">
      <c r="A535" s="109"/>
      <c r="B535" s="107"/>
      <c r="C535" s="121"/>
      <c r="D535" s="110"/>
      <c r="E535" s="111"/>
      <c r="F535" s="112"/>
    </row>
    <row r="536" spans="1:6">
      <c r="A536" s="109"/>
      <c r="B536" s="107"/>
      <c r="C536" s="121"/>
      <c r="D536" s="110"/>
      <c r="E536" s="111"/>
      <c r="F536" s="112"/>
    </row>
    <row r="537" spans="1:6">
      <c r="A537" s="109"/>
      <c r="B537" s="107"/>
      <c r="C537" s="121"/>
      <c r="D537" s="110"/>
      <c r="E537" s="111"/>
      <c r="F537" s="112"/>
    </row>
    <row r="538" spans="1:6">
      <c r="A538" s="109"/>
      <c r="B538" s="107"/>
      <c r="C538" s="121"/>
      <c r="D538" s="110"/>
      <c r="E538" s="111"/>
      <c r="F538" s="112"/>
    </row>
    <row r="539" spans="1:6">
      <c r="A539" s="109"/>
      <c r="B539" s="107"/>
      <c r="C539" s="121"/>
      <c r="D539" s="110"/>
      <c r="E539" s="111"/>
      <c r="F539" s="112"/>
    </row>
    <row r="540" spans="1:6">
      <c r="A540" s="109"/>
      <c r="B540" s="107"/>
      <c r="C540" s="121"/>
      <c r="D540" s="110"/>
      <c r="E540" s="111"/>
      <c r="F540" s="112"/>
    </row>
    <row r="541" spans="1:6">
      <c r="A541" s="109"/>
      <c r="B541" s="107"/>
      <c r="C541" s="121"/>
      <c r="D541" s="110"/>
      <c r="E541" s="111"/>
      <c r="F541" s="112"/>
    </row>
    <row r="542" spans="1:6">
      <c r="A542" s="109"/>
      <c r="B542" s="107"/>
      <c r="C542" s="121"/>
      <c r="D542" s="110"/>
      <c r="E542" s="111"/>
      <c r="F542" s="112"/>
    </row>
    <row r="543" spans="1:6">
      <c r="A543" s="109"/>
      <c r="B543" s="107"/>
      <c r="C543" s="121"/>
      <c r="D543" s="110"/>
      <c r="E543" s="111"/>
      <c r="F543" s="112"/>
    </row>
    <row r="544" spans="1:6">
      <c r="A544" s="109"/>
      <c r="B544" s="107"/>
      <c r="C544" s="121"/>
      <c r="D544" s="110"/>
      <c r="E544" s="111"/>
      <c r="F544" s="112"/>
    </row>
    <row r="545" spans="1:6">
      <c r="A545" s="109"/>
      <c r="B545" s="107"/>
      <c r="C545" s="121"/>
      <c r="D545" s="110"/>
      <c r="E545" s="111"/>
      <c r="F545" s="112"/>
    </row>
    <row r="546" spans="1:6">
      <c r="A546" s="109"/>
      <c r="B546" s="107"/>
      <c r="C546" s="121"/>
      <c r="D546" s="110"/>
      <c r="E546" s="111"/>
      <c r="F546" s="112"/>
    </row>
    <row r="547" spans="1:6">
      <c r="A547" s="109"/>
      <c r="B547" s="107"/>
      <c r="C547" s="121"/>
      <c r="D547" s="110"/>
      <c r="E547" s="111"/>
      <c r="F547" s="112"/>
    </row>
    <row r="548" spans="1:6">
      <c r="A548" s="109"/>
      <c r="B548" s="107"/>
      <c r="C548" s="121"/>
      <c r="D548" s="110"/>
      <c r="E548" s="111"/>
      <c r="F548" s="112"/>
    </row>
    <row r="549" spans="1:6">
      <c r="A549" s="109"/>
      <c r="B549" s="107"/>
      <c r="C549" s="121"/>
      <c r="D549" s="110"/>
      <c r="E549" s="111"/>
      <c r="F549" s="112"/>
    </row>
    <row r="550" spans="1:6">
      <c r="A550" s="109"/>
      <c r="B550" s="107"/>
      <c r="C550" s="121"/>
      <c r="D550" s="110"/>
      <c r="E550" s="111"/>
      <c r="F550" s="112"/>
    </row>
    <row r="551" spans="1:6">
      <c r="A551" s="109"/>
      <c r="B551" s="107"/>
      <c r="C551" s="121"/>
      <c r="D551" s="110"/>
      <c r="E551" s="111"/>
      <c r="F551" s="112"/>
    </row>
    <row r="552" spans="1:6">
      <c r="A552" s="109"/>
      <c r="B552" s="107"/>
      <c r="C552" s="121"/>
      <c r="D552" s="110"/>
      <c r="E552" s="111"/>
      <c r="F552" s="112"/>
    </row>
    <row r="553" spans="1:6">
      <c r="A553" s="109"/>
      <c r="B553" s="107"/>
      <c r="C553" s="121"/>
      <c r="D553" s="110"/>
      <c r="E553" s="111"/>
      <c r="F553" s="112"/>
    </row>
    <row r="554" spans="1:6">
      <c r="A554" s="109"/>
      <c r="B554" s="107"/>
      <c r="C554" s="121"/>
      <c r="D554" s="110"/>
      <c r="E554" s="111"/>
      <c r="F554" s="112"/>
    </row>
    <row r="555" spans="1:6">
      <c r="A555" s="109"/>
      <c r="B555" s="107"/>
      <c r="C555" s="121"/>
      <c r="D555" s="110"/>
      <c r="E555" s="111"/>
      <c r="F555" s="112"/>
    </row>
    <row r="556" spans="1:6">
      <c r="A556" s="109"/>
      <c r="B556" s="107"/>
      <c r="C556" s="121"/>
      <c r="D556" s="110"/>
      <c r="E556" s="111"/>
      <c r="F556" s="112"/>
    </row>
    <row r="557" spans="1:6">
      <c r="A557" s="109"/>
      <c r="B557" s="107"/>
      <c r="C557" s="121"/>
      <c r="D557" s="110"/>
      <c r="E557" s="111"/>
      <c r="F557" s="112"/>
    </row>
    <row r="558" spans="1:6">
      <c r="A558" s="109"/>
      <c r="B558" s="107"/>
      <c r="C558" s="121"/>
      <c r="D558" s="110"/>
      <c r="E558" s="111"/>
      <c r="F558" s="112"/>
    </row>
    <row r="559" spans="1:6">
      <c r="A559" s="109"/>
      <c r="B559" s="107"/>
      <c r="C559" s="121"/>
      <c r="D559" s="110"/>
      <c r="E559" s="111"/>
      <c r="F559" s="112"/>
    </row>
    <row r="560" spans="1:6">
      <c r="A560" s="109"/>
      <c r="B560" s="107"/>
      <c r="C560" s="121"/>
      <c r="D560" s="110"/>
      <c r="E560" s="111"/>
      <c r="F560" s="112"/>
    </row>
    <row r="561" spans="1:6">
      <c r="A561" s="109"/>
      <c r="B561" s="107"/>
      <c r="C561" s="121"/>
      <c r="D561" s="110"/>
      <c r="E561" s="111"/>
      <c r="F561" s="112"/>
    </row>
    <row r="562" spans="1:6">
      <c r="A562" s="109"/>
      <c r="B562" s="107"/>
      <c r="C562" s="121"/>
      <c r="D562" s="110"/>
      <c r="E562" s="111"/>
      <c r="F562" s="112"/>
    </row>
    <row r="563" spans="1:6">
      <c r="A563" s="109"/>
      <c r="B563" s="107"/>
      <c r="C563" s="121"/>
      <c r="D563" s="110"/>
      <c r="E563" s="111"/>
      <c r="F563" s="112"/>
    </row>
    <row r="564" spans="1:6">
      <c r="A564" s="109"/>
      <c r="B564" s="107"/>
      <c r="C564" s="121"/>
      <c r="D564" s="110"/>
      <c r="E564" s="111"/>
      <c r="F564" s="112"/>
    </row>
    <row r="565" spans="1:6">
      <c r="A565" s="109"/>
      <c r="B565" s="107"/>
      <c r="C565" s="121"/>
      <c r="D565" s="110"/>
      <c r="E565" s="111"/>
      <c r="F565" s="112"/>
    </row>
    <row r="566" spans="1:6">
      <c r="A566" s="109"/>
      <c r="B566" s="107"/>
      <c r="C566" s="121"/>
      <c r="D566" s="110"/>
      <c r="E566" s="111"/>
      <c r="F566" s="112"/>
    </row>
    <row r="567" spans="1:6">
      <c r="A567" s="109"/>
      <c r="B567" s="107"/>
      <c r="C567" s="121"/>
      <c r="D567" s="110"/>
      <c r="E567" s="111"/>
      <c r="F567" s="112"/>
    </row>
    <row r="568" spans="1:6">
      <c r="A568" s="109"/>
      <c r="B568" s="107"/>
      <c r="C568" s="121"/>
      <c r="D568" s="110"/>
      <c r="E568" s="111"/>
      <c r="F568" s="112"/>
    </row>
    <row r="569" spans="1:6">
      <c r="A569" s="109"/>
      <c r="B569" s="107"/>
      <c r="C569" s="121"/>
      <c r="D569" s="110"/>
      <c r="E569" s="111"/>
      <c r="F569" s="112"/>
    </row>
    <row r="570" spans="1:6">
      <c r="A570" s="109"/>
      <c r="B570" s="107"/>
      <c r="C570" s="121"/>
      <c r="D570" s="110"/>
      <c r="E570" s="111"/>
      <c r="F570" s="112"/>
    </row>
    <row r="571" spans="1:6">
      <c r="A571" s="109"/>
      <c r="B571" s="107"/>
      <c r="C571" s="121"/>
      <c r="D571" s="110"/>
      <c r="E571" s="111"/>
      <c r="F571" s="112"/>
    </row>
    <row r="572" spans="1:6">
      <c r="A572" s="109"/>
      <c r="B572" s="107"/>
      <c r="C572" s="121"/>
      <c r="D572" s="110"/>
      <c r="E572" s="111"/>
      <c r="F572" s="112"/>
    </row>
    <row r="573" spans="1:6">
      <c r="A573" s="109"/>
      <c r="B573" s="107"/>
      <c r="C573" s="121"/>
      <c r="D573" s="110"/>
      <c r="E573" s="111"/>
      <c r="F573" s="112"/>
    </row>
    <row r="574" spans="1:6">
      <c r="A574" s="109"/>
      <c r="B574" s="107"/>
      <c r="C574" s="121"/>
      <c r="D574" s="110"/>
      <c r="E574" s="111"/>
      <c r="F574" s="112"/>
    </row>
    <row r="575" spans="1:6">
      <c r="A575" s="109"/>
      <c r="B575" s="107"/>
      <c r="C575" s="121"/>
      <c r="D575" s="110"/>
      <c r="E575" s="111"/>
      <c r="F575" s="112"/>
    </row>
    <row r="576" spans="1:6">
      <c r="A576" s="109"/>
      <c r="B576" s="107"/>
      <c r="C576" s="121"/>
      <c r="D576" s="110"/>
      <c r="E576" s="111"/>
      <c r="F576" s="112"/>
    </row>
    <row r="577" spans="1:6">
      <c r="A577" s="109"/>
      <c r="B577" s="107"/>
      <c r="C577" s="121"/>
      <c r="D577" s="110"/>
      <c r="E577" s="111"/>
      <c r="F577" s="112"/>
    </row>
    <row r="578" spans="1:6">
      <c r="A578" s="109"/>
      <c r="B578" s="107"/>
      <c r="C578" s="121"/>
      <c r="D578" s="110"/>
      <c r="E578" s="111"/>
      <c r="F578" s="112"/>
    </row>
    <row r="579" spans="1:6">
      <c r="A579" s="109"/>
      <c r="B579" s="107"/>
      <c r="C579" s="121"/>
      <c r="D579" s="110"/>
      <c r="E579" s="111"/>
      <c r="F579" s="112"/>
    </row>
    <row r="580" spans="1:6">
      <c r="A580" s="109"/>
      <c r="B580" s="107"/>
      <c r="C580" s="121"/>
      <c r="D580" s="110"/>
      <c r="E580" s="111"/>
      <c r="F580" s="112"/>
    </row>
    <row r="581" spans="1:6">
      <c r="A581" s="109"/>
      <c r="B581" s="107"/>
      <c r="C581" s="121"/>
      <c r="D581" s="110"/>
      <c r="E581" s="111"/>
      <c r="F581" s="112"/>
    </row>
    <row r="582" spans="1:6">
      <c r="A582" s="109"/>
      <c r="B582" s="107"/>
      <c r="C582" s="121"/>
      <c r="D582" s="110"/>
      <c r="E582" s="111"/>
      <c r="F582" s="112"/>
    </row>
    <row r="583" spans="1:6">
      <c r="A583" s="109"/>
      <c r="B583" s="107"/>
      <c r="C583" s="121"/>
      <c r="D583" s="110"/>
      <c r="E583" s="111"/>
      <c r="F583" s="112"/>
    </row>
    <row r="584" spans="1:6">
      <c r="A584" s="109"/>
      <c r="B584" s="107"/>
      <c r="C584" s="121"/>
      <c r="D584" s="110"/>
      <c r="E584" s="111"/>
      <c r="F584" s="112"/>
    </row>
    <row r="585" spans="1:6">
      <c r="A585" s="109"/>
      <c r="B585" s="107"/>
      <c r="C585" s="121"/>
      <c r="D585" s="110"/>
      <c r="E585" s="111"/>
      <c r="F585" s="112"/>
    </row>
    <row r="586" spans="1:6">
      <c r="A586" s="109"/>
      <c r="B586" s="107"/>
      <c r="C586" s="121"/>
      <c r="D586" s="110"/>
      <c r="E586" s="111"/>
      <c r="F586" s="112"/>
    </row>
    <row r="587" spans="1:6">
      <c r="A587" s="109"/>
      <c r="B587" s="107"/>
      <c r="C587" s="121"/>
      <c r="D587" s="110"/>
      <c r="E587" s="111"/>
      <c r="F587" s="112"/>
    </row>
    <row r="588" spans="1:6">
      <c r="A588" s="109"/>
      <c r="B588" s="107"/>
      <c r="C588" s="121"/>
      <c r="D588" s="110"/>
      <c r="E588" s="111"/>
      <c r="F588" s="112"/>
    </row>
    <row r="589" spans="1:6">
      <c r="A589" s="109"/>
      <c r="B589" s="107"/>
      <c r="C589" s="121"/>
      <c r="D589" s="110"/>
      <c r="E589" s="111"/>
      <c r="F589" s="112"/>
    </row>
    <row r="590" spans="1:6">
      <c r="A590" s="109"/>
      <c r="B590" s="107"/>
      <c r="C590" s="121"/>
      <c r="D590" s="110"/>
      <c r="E590" s="111"/>
      <c r="F590" s="112"/>
    </row>
    <row r="591" spans="1:6">
      <c r="A591" s="109"/>
      <c r="B591" s="107"/>
      <c r="C591" s="121"/>
      <c r="D591" s="110"/>
      <c r="E591" s="111"/>
      <c r="F591" s="112"/>
    </row>
    <row r="592" spans="1:6">
      <c r="A592" s="109"/>
      <c r="B592" s="107"/>
      <c r="C592" s="121"/>
      <c r="D592" s="110"/>
      <c r="E592" s="111"/>
      <c r="F592" s="112"/>
    </row>
    <row r="593" spans="1:6">
      <c r="A593" s="109"/>
      <c r="B593" s="107"/>
      <c r="C593" s="121"/>
      <c r="D593" s="110"/>
      <c r="E593" s="111"/>
      <c r="F593" s="112"/>
    </row>
    <row r="594" spans="1:6">
      <c r="A594" s="109"/>
      <c r="B594" s="107"/>
      <c r="C594" s="121"/>
      <c r="D594" s="110"/>
      <c r="E594" s="111"/>
      <c r="F594" s="112"/>
    </row>
    <row r="595" spans="1:6">
      <c r="A595" s="109"/>
      <c r="B595" s="107"/>
      <c r="C595" s="121"/>
      <c r="D595" s="110"/>
      <c r="E595" s="111"/>
      <c r="F595" s="112"/>
    </row>
    <row r="596" spans="1:6">
      <c r="A596" s="109"/>
      <c r="B596" s="107"/>
      <c r="C596" s="121"/>
      <c r="D596" s="110"/>
      <c r="E596" s="111"/>
      <c r="F596" s="112"/>
    </row>
    <row r="597" spans="1:6">
      <c r="A597" s="109"/>
      <c r="B597" s="107"/>
      <c r="C597" s="121"/>
      <c r="D597" s="110"/>
      <c r="E597" s="111"/>
      <c r="F597" s="112"/>
    </row>
    <row r="598" spans="1:6">
      <c r="A598" s="109"/>
      <c r="B598" s="107"/>
      <c r="C598" s="121"/>
      <c r="D598" s="110"/>
      <c r="E598" s="111"/>
      <c r="F598" s="112"/>
    </row>
    <row r="599" spans="1:6">
      <c r="A599" s="109"/>
      <c r="B599" s="107"/>
      <c r="C599" s="121"/>
      <c r="D599" s="110"/>
      <c r="E599" s="111"/>
      <c r="F599" s="112"/>
    </row>
    <row r="600" spans="1:6">
      <c r="A600" s="109"/>
      <c r="B600" s="107"/>
      <c r="C600" s="121"/>
      <c r="D600" s="110"/>
      <c r="E600" s="111"/>
      <c r="F600" s="112"/>
    </row>
    <row r="601" spans="1:6">
      <c r="A601" s="109"/>
      <c r="B601" s="107"/>
      <c r="C601" s="121"/>
      <c r="D601" s="110"/>
      <c r="E601" s="111"/>
      <c r="F601" s="112"/>
    </row>
    <row r="602" spans="1:6">
      <c r="A602" s="109"/>
      <c r="B602" s="107"/>
      <c r="C602" s="121"/>
      <c r="D602" s="110"/>
      <c r="E602" s="111"/>
      <c r="F602" s="112"/>
    </row>
    <row r="603" spans="1:6">
      <c r="A603" s="109"/>
      <c r="B603" s="107"/>
      <c r="C603" s="121"/>
      <c r="D603" s="110"/>
      <c r="E603" s="111"/>
      <c r="F603" s="112"/>
    </row>
    <row r="604" spans="1:6">
      <c r="A604" s="109"/>
      <c r="B604" s="107"/>
      <c r="C604" s="121"/>
      <c r="D604" s="110"/>
      <c r="E604" s="111"/>
      <c r="F604" s="112"/>
    </row>
    <row r="605" spans="1:6">
      <c r="A605" s="109"/>
      <c r="B605" s="107"/>
      <c r="C605" s="121"/>
      <c r="D605" s="110"/>
      <c r="E605" s="111"/>
      <c r="F605" s="112"/>
    </row>
    <row r="606" spans="1:6">
      <c r="A606" s="109"/>
      <c r="B606" s="107"/>
      <c r="C606" s="121"/>
      <c r="D606" s="110"/>
      <c r="E606" s="111"/>
      <c r="F606" s="112"/>
    </row>
    <row r="607" spans="1:6">
      <c r="A607" s="109"/>
      <c r="B607" s="107"/>
      <c r="C607" s="121"/>
      <c r="D607" s="110"/>
      <c r="E607" s="111"/>
      <c r="F607" s="112"/>
    </row>
    <row r="608" spans="1:6">
      <c r="A608" s="109"/>
      <c r="B608" s="107"/>
      <c r="C608" s="121"/>
      <c r="D608" s="110"/>
      <c r="E608" s="111"/>
      <c r="F608" s="112"/>
    </row>
    <row r="609" spans="1:6">
      <c r="A609" s="109"/>
      <c r="B609" s="107"/>
      <c r="C609" s="121"/>
      <c r="D609" s="110"/>
      <c r="E609" s="111"/>
      <c r="F609" s="112"/>
    </row>
    <row r="610" spans="1:6">
      <c r="A610" s="109"/>
      <c r="B610" s="107"/>
      <c r="C610" s="121"/>
      <c r="D610" s="110"/>
      <c r="E610" s="111"/>
      <c r="F610" s="112"/>
    </row>
    <row r="611" spans="1:6">
      <c r="A611" s="109"/>
      <c r="B611" s="107"/>
      <c r="C611" s="121"/>
      <c r="D611" s="110"/>
      <c r="E611" s="111"/>
      <c r="F611" s="112"/>
    </row>
    <row r="612" spans="1:6">
      <c r="A612" s="109"/>
      <c r="B612" s="107"/>
      <c r="C612" s="121"/>
      <c r="D612" s="110"/>
      <c r="E612" s="111"/>
      <c r="F612" s="112"/>
    </row>
    <row r="613" spans="1:6">
      <c r="A613" s="109"/>
      <c r="B613" s="107"/>
      <c r="C613" s="121"/>
      <c r="D613" s="110"/>
      <c r="E613" s="111"/>
      <c r="F613" s="112"/>
    </row>
    <row r="614" spans="1:6">
      <c r="A614" s="109"/>
      <c r="B614" s="107"/>
      <c r="C614" s="121"/>
      <c r="D614" s="110"/>
      <c r="E614" s="111"/>
      <c r="F614" s="112"/>
    </row>
    <row r="615" spans="1:6">
      <c r="A615" s="109"/>
      <c r="B615" s="107"/>
      <c r="C615" s="121"/>
      <c r="D615" s="110"/>
      <c r="E615" s="111"/>
      <c r="F615" s="112"/>
    </row>
    <row r="616" spans="1:6">
      <c r="A616" s="109"/>
      <c r="B616" s="107"/>
      <c r="C616" s="121"/>
      <c r="D616" s="110"/>
      <c r="E616" s="111"/>
      <c r="F616" s="112"/>
    </row>
    <row r="617" spans="1:6">
      <c r="A617" s="109"/>
      <c r="B617" s="107"/>
      <c r="C617" s="121"/>
      <c r="D617" s="110"/>
      <c r="E617" s="111"/>
      <c r="F617" s="112"/>
    </row>
    <row r="618" spans="1:6">
      <c r="A618" s="109"/>
      <c r="B618" s="107"/>
      <c r="C618" s="121"/>
      <c r="D618" s="110"/>
      <c r="E618" s="111"/>
      <c r="F618" s="112"/>
    </row>
    <row r="619" spans="1:6">
      <c r="A619" s="109"/>
      <c r="B619" s="107"/>
      <c r="C619" s="121"/>
      <c r="D619" s="110"/>
      <c r="E619" s="111"/>
      <c r="F619" s="112"/>
    </row>
    <row r="620" spans="1:6">
      <c r="A620" s="109"/>
      <c r="B620" s="107"/>
      <c r="C620" s="121"/>
      <c r="D620" s="110"/>
      <c r="E620" s="111"/>
      <c r="F620" s="112"/>
    </row>
    <row r="621" spans="1:6">
      <c r="A621" s="109"/>
      <c r="B621" s="107"/>
      <c r="C621" s="121"/>
      <c r="D621" s="110"/>
      <c r="E621" s="111"/>
      <c r="F621" s="112"/>
    </row>
    <row r="622" spans="1:6">
      <c r="A622" s="109"/>
      <c r="B622" s="107"/>
      <c r="C622" s="121"/>
      <c r="D622" s="110"/>
      <c r="E622" s="111"/>
      <c r="F622" s="112"/>
    </row>
    <row r="623" spans="1:6">
      <c r="A623" s="109"/>
      <c r="B623" s="107"/>
      <c r="C623" s="121"/>
      <c r="D623" s="110"/>
      <c r="E623" s="111"/>
      <c r="F623" s="112"/>
    </row>
    <row r="624" spans="1:6">
      <c r="A624" s="109"/>
      <c r="B624" s="107"/>
      <c r="C624" s="121"/>
      <c r="D624" s="110"/>
      <c r="E624" s="111"/>
      <c r="F624" s="112"/>
    </row>
    <row r="625" spans="1:6">
      <c r="A625" s="109"/>
      <c r="B625" s="107"/>
      <c r="C625" s="121"/>
      <c r="D625" s="110"/>
      <c r="E625" s="111"/>
      <c r="F625" s="112"/>
    </row>
    <row r="626" spans="1:6">
      <c r="A626" s="109"/>
      <c r="B626" s="107"/>
      <c r="C626" s="121"/>
      <c r="D626" s="110"/>
      <c r="E626" s="111"/>
      <c r="F626" s="112"/>
    </row>
    <row r="627" spans="1:6">
      <c r="A627" s="109"/>
      <c r="B627" s="107"/>
      <c r="C627" s="121"/>
      <c r="D627" s="110"/>
      <c r="E627" s="111"/>
      <c r="F627" s="112"/>
    </row>
    <row r="628" spans="1:6">
      <c r="A628" s="109"/>
      <c r="B628" s="107"/>
      <c r="C628" s="121"/>
      <c r="D628" s="110"/>
      <c r="E628" s="111"/>
      <c r="F628" s="112"/>
    </row>
    <row r="629" spans="1:6">
      <c r="A629" s="109"/>
      <c r="B629" s="107"/>
      <c r="C629" s="121"/>
      <c r="D629" s="110"/>
      <c r="E629" s="111"/>
      <c r="F629" s="112"/>
    </row>
    <row r="630" spans="1:6">
      <c r="A630" s="109"/>
      <c r="B630" s="107"/>
      <c r="C630" s="121"/>
      <c r="D630" s="110"/>
      <c r="E630" s="111"/>
      <c r="F630" s="112"/>
    </row>
    <row r="631" spans="1:6">
      <c r="A631" s="109"/>
      <c r="B631" s="107"/>
      <c r="C631" s="121"/>
      <c r="D631" s="110"/>
      <c r="E631" s="111"/>
      <c r="F631" s="112"/>
    </row>
    <row r="632" spans="1:6">
      <c r="A632" s="109"/>
      <c r="B632" s="107"/>
      <c r="C632" s="121"/>
      <c r="D632" s="110"/>
      <c r="E632" s="111"/>
      <c r="F632" s="112"/>
    </row>
    <row r="633" spans="1:6">
      <c r="A633" s="109"/>
      <c r="B633" s="107"/>
      <c r="C633" s="121"/>
      <c r="D633" s="110"/>
      <c r="E633" s="111"/>
      <c r="F633" s="112"/>
    </row>
    <row r="634" spans="1:6">
      <c r="A634" s="109"/>
      <c r="B634" s="107"/>
      <c r="C634" s="121"/>
      <c r="D634" s="110"/>
      <c r="E634" s="111"/>
      <c r="F634" s="112"/>
    </row>
    <row r="635" spans="1:6">
      <c r="A635" s="109"/>
      <c r="B635" s="107"/>
      <c r="C635" s="121"/>
      <c r="D635" s="110"/>
      <c r="E635" s="111"/>
      <c r="F635" s="112"/>
    </row>
    <row r="636" spans="1:6">
      <c r="A636" s="109"/>
      <c r="B636" s="107"/>
      <c r="C636" s="121"/>
      <c r="D636" s="110"/>
      <c r="E636" s="111"/>
      <c r="F636" s="112"/>
    </row>
    <row r="637" spans="1:6">
      <c r="A637" s="109"/>
      <c r="B637" s="107"/>
      <c r="C637" s="121"/>
      <c r="D637" s="110"/>
      <c r="E637" s="111"/>
      <c r="F637" s="112"/>
    </row>
    <row r="638" spans="1:6">
      <c r="A638" s="109"/>
      <c r="B638" s="107"/>
      <c r="C638" s="121"/>
      <c r="D638" s="110"/>
      <c r="E638" s="111"/>
      <c r="F638" s="112"/>
    </row>
    <row r="639" spans="1:6">
      <c r="A639" s="109"/>
      <c r="B639" s="107"/>
      <c r="C639" s="121"/>
      <c r="D639" s="110"/>
      <c r="E639" s="111"/>
      <c r="F639" s="112"/>
    </row>
    <row r="640" spans="1:6">
      <c r="A640" s="109"/>
      <c r="B640" s="107"/>
      <c r="C640" s="121"/>
      <c r="D640" s="110"/>
      <c r="E640" s="111"/>
      <c r="F640" s="112"/>
    </row>
    <row r="641" spans="1:6">
      <c r="A641" s="109"/>
      <c r="B641" s="107"/>
      <c r="C641" s="121"/>
      <c r="D641" s="110"/>
      <c r="E641" s="111"/>
      <c r="F641" s="112"/>
    </row>
    <row r="642" spans="1:6">
      <c r="A642" s="109"/>
      <c r="B642" s="107"/>
      <c r="C642" s="121"/>
      <c r="D642" s="110"/>
      <c r="E642" s="111"/>
      <c r="F642" s="112"/>
    </row>
    <row r="643" spans="1:6">
      <c r="A643" s="109"/>
      <c r="B643" s="107"/>
      <c r="C643" s="121"/>
      <c r="D643" s="110"/>
      <c r="E643" s="111"/>
      <c r="F643" s="112"/>
    </row>
    <row r="644" spans="1:6">
      <c r="A644" s="109"/>
      <c r="B644" s="107"/>
      <c r="C644" s="121"/>
      <c r="D644" s="110"/>
      <c r="E644" s="111"/>
      <c r="F644" s="112"/>
    </row>
    <row r="645" spans="1:6">
      <c r="A645" s="109"/>
      <c r="B645" s="107"/>
      <c r="C645" s="121"/>
      <c r="D645" s="110"/>
      <c r="E645" s="111"/>
      <c r="F645" s="112"/>
    </row>
    <row r="646" spans="1:6">
      <c r="A646" s="109"/>
      <c r="B646" s="107"/>
      <c r="C646" s="121"/>
      <c r="D646" s="110"/>
      <c r="E646" s="111"/>
      <c r="F646" s="112"/>
    </row>
    <row r="647" spans="1:6">
      <c r="A647" s="109"/>
      <c r="B647" s="107"/>
      <c r="C647" s="121"/>
      <c r="D647" s="110"/>
      <c r="E647" s="111"/>
      <c r="F647" s="112"/>
    </row>
    <row r="648" spans="1:6">
      <c r="A648" s="109"/>
      <c r="B648" s="107"/>
      <c r="C648" s="121"/>
      <c r="D648" s="110"/>
      <c r="E648" s="111"/>
      <c r="F648" s="112"/>
    </row>
    <row r="649" spans="1:6">
      <c r="A649" s="109"/>
      <c r="B649" s="107"/>
      <c r="C649" s="121"/>
      <c r="D649" s="110"/>
      <c r="E649" s="111"/>
      <c r="F649" s="112"/>
    </row>
    <row r="650" spans="1:6">
      <c r="A650" s="109"/>
      <c r="B650" s="107"/>
      <c r="C650" s="121"/>
      <c r="D650" s="110"/>
      <c r="E650" s="111"/>
      <c r="F650" s="112"/>
    </row>
    <row r="651" spans="1:6">
      <c r="A651" s="109"/>
      <c r="B651" s="107"/>
      <c r="C651" s="121"/>
      <c r="D651" s="110"/>
      <c r="E651" s="111"/>
      <c r="F651" s="112"/>
    </row>
    <row r="652" spans="1:6">
      <c r="A652" s="109"/>
      <c r="B652" s="107"/>
      <c r="C652" s="121"/>
      <c r="D652" s="110"/>
      <c r="E652" s="111"/>
      <c r="F652" s="112"/>
    </row>
    <row r="653" spans="1:6">
      <c r="A653" s="109"/>
      <c r="B653" s="107"/>
      <c r="C653" s="121"/>
      <c r="D653" s="110"/>
      <c r="E653" s="111"/>
      <c r="F653" s="112"/>
    </row>
    <row r="654" spans="1:6">
      <c r="A654" s="109"/>
      <c r="B654" s="107"/>
      <c r="C654" s="121"/>
      <c r="D654" s="110"/>
      <c r="E654" s="111"/>
      <c r="F654" s="112"/>
    </row>
    <row r="655" spans="1:6">
      <c r="A655" s="109"/>
      <c r="B655" s="107"/>
      <c r="C655" s="121"/>
      <c r="D655" s="110"/>
      <c r="E655" s="111"/>
      <c r="F655" s="112"/>
    </row>
    <row r="656" spans="1:6">
      <c r="A656" s="109"/>
      <c r="B656" s="107"/>
      <c r="C656" s="121"/>
      <c r="D656" s="110"/>
      <c r="E656" s="111"/>
      <c r="F656" s="112"/>
    </row>
    <row r="657" spans="1:6">
      <c r="A657" s="109"/>
      <c r="B657" s="107"/>
      <c r="C657" s="121"/>
      <c r="D657" s="110"/>
      <c r="E657" s="111"/>
      <c r="F657" s="112"/>
    </row>
    <row r="658" spans="1:6">
      <c r="A658" s="109"/>
      <c r="B658" s="107"/>
      <c r="C658" s="121"/>
      <c r="D658" s="110"/>
      <c r="E658" s="111"/>
      <c r="F658" s="112"/>
    </row>
    <row r="659" spans="1:6">
      <c r="A659" s="109"/>
      <c r="B659" s="107"/>
      <c r="C659" s="121"/>
      <c r="D659" s="110"/>
      <c r="E659" s="111"/>
      <c r="F659" s="112"/>
    </row>
    <row r="660" spans="1:6">
      <c r="A660" s="109"/>
      <c r="B660" s="107"/>
      <c r="C660" s="121"/>
      <c r="D660" s="110"/>
      <c r="E660" s="111"/>
      <c r="F660" s="112"/>
    </row>
    <row r="661" spans="1:6">
      <c r="A661" s="109"/>
      <c r="B661" s="107"/>
      <c r="C661" s="121"/>
      <c r="D661" s="110"/>
      <c r="E661" s="111"/>
      <c r="F661" s="112"/>
    </row>
    <row r="662" spans="1:6">
      <c r="A662" s="109"/>
      <c r="B662" s="107"/>
      <c r="C662" s="121"/>
      <c r="D662" s="110"/>
      <c r="E662" s="111"/>
      <c r="F662" s="112"/>
    </row>
    <row r="663" spans="1:6">
      <c r="A663" s="109"/>
      <c r="B663" s="107"/>
      <c r="C663" s="121"/>
      <c r="D663" s="110"/>
      <c r="E663" s="111"/>
      <c r="F663" s="112"/>
    </row>
    <row r="664" spans="1:6">
      <c r="A664" s="109"/>
      <c r="B664" s="107"/>
      <c r="C664" s="121"/>
      <c r="D664" s="110"/>
      <c r="E664" s="111"/>
      <c r="F664" s="112"/>
    </row>
    <row r="665" spans="1:6">
      <c r="A665" s="109"/>
      <c r="B665" s="107"/>
      <c r="C665" s="121"/>
      <c r="D665" s="110"/>
      <c r="E665" s="111"/>
      <c r="F665" s="112"/>
    </row>
    <row r="666" spans="1:6">
      <c r="A666" s="109"/>
      <c r="B666" s="107"/>
      <c r="C666" s="121"/>
      <c r="D666" s="110"/>
      <c r="E666" s="111"/>
      <c r="F666" s="112"/>
    </row>
    <row r="667" spans="1:6">
      <c r="A667" s="109"/>
      <c r="B667" s="107"/>
      <c r="C667" s="121"/>
      <c r="D667" s="110"/>
      <c r="E667" s="111"/>
      <c r="F667" s="112"/>
    </row>
    <row r="668" spans="1:6">
      <c r="A668" s="109"/>
      <c r="B668" s="107"/>
      <c r="C668" s="121"/>
      <c r="D668" s="110"/>
      <c r="E668" s="111"/>
      <c r="F668" s="112"/>
    </row>
    <row r="669" spans="1:6">
      <c r="A669" s="109"/>
      <c r="B669" s="107"/>
      <c r="C669" s="121"/>
      <c r="D669" s="110"/>
      <c r="E669" s="111"/>
      <c r="F669" s="112"/>
    </row>
    <row r="670" spans="1:6">
      <c r="A670" s="109"/>
      <c r="B670" s="107"/>
      <c r="C670" s="121"/>
      <c r="D670" s="110"/>
      <c r="E670" s="111"/>
      <c r="F670" s="112"/>
    </row>
    <row r="671" spans="1:6">
      <c r="A671" s="109"/>
      <c r="B671" s="107"/>
      <c r="C671" s="121"/>
      <c r="D671" s="110"/>
      <c r="E671" s="111"/>
      <c r="F671" s="112"/>
    </row>
    <row r="672" spans="1:6">
      <c r="A672" s="109"/>
      <c r="B672" s="107"/>
      <c r="C672" s="121"/>
      <c r="D672" s="110"/>
      <c r="E672" s="111"/>
      <c r="F672" s="112"/>
    </row>
    <row r="673" spans="1:6">
      <c r="A673" s="109"/>
      <c r="B673" s="107"/>
      <c r="C673" s="121"/>
      <c r="D673" s="110"/>
      <c r="E673" s="111"/>
      <c r="F673" s="112"/>
    </row>
    <row r="674" spans="1:6">
      <c r="A674" s="109"/>
      <c r="B674" s="107"/>
      <c r="C674" s="121"/>
      <c r="D674" s="110"/>
      <c r="E674" s="111"/>
      <c r="F674" s="112"/>
    </row>
    <row r="675" spans="1:6">
      <c r="A675" s="109"/>
      <c r="B675" s="107"/>
      <c r="C675" s="121"/>
      <c r="D675" s="110"/>
      <c r="E675" s="111"/>
      <c r="F675" s="112"/>
    </row>
    <row r="676" spans="1:6">
      <c r="A676" s="109"/>
      <c r="B676" s="107"/>
      <c r="C676" s="121"/>
      <c r="D676" s="110"/>
      <c r="E676" s="111"/>
      <c r="F676" s="112"/>
    </row>
    <row r="677" spans="1:6">
      <c r="A677" s="109"/>
      <c r="B677" s="107"/>
      <c r="C677" s="121"/>
      <c r="D677" s="110"/>
      <c r="E677" s="111"/>
      <c r="F677" s="112"/>
    </row>
    <row r="678" spans="1:6">
      <c r="A678" s="109"/>
      <c r="B678" s="107"/>
      <c r="C678" s="121"/>
      <c r="D678" s="110"/>
      <c r="E678" s="111"/>
      <c r="F678" s="112"/>
    </row>
    <row r="679" spans="1:6">
      <c r="A679" s="109"/>
      <c r="B679" s="107"/>
      <c r="C679" s="121"/>
      <c r="D679" s="110"/>
      <c r="E679" s="111"/>
      <c r="F679" s="112"/>
    </row>
    <row r="680" spans="1:6">
      <c r="A680" s="109"/>
      <c r="B680" s="107"/>
      <c r="C680" s="121"/>
      <c r="D680" s="110"/>
      <c r="E680" s="111"/>
      <c r="F680" s="112"/>
    </row>
    <row r="681" spans="1:6">
      <c r="A681" s="109"/>
      <c r="B681" s="107"/>
      <c r="C681" s="121"/>
      <c r="D681" s="110"/>
      <c r="E681" s="111"/>
      <c r="F681" s="112"/>
    </row>
    <row r="682" spans="1:6">
      <c r="A682" s="109"/>
      <c r="B682" s="107"/>
      <c r="C682" s="121"/>
      <c r="D682" s="110"/>
      <c r="E682" s="111"/>
      <c r="F682" s="112"/>
    </row>
    <row r="683" spans="1:6">
      <c r="A683" s="109"/>
      <c r="B683" s="107"/>
      <c r="C683" s="121"/>
      <c r="D683" s="110"/>
      <c r="E683" s="111"/>
      <c r="F683" s="112"/>
    </row>
    <row r="684" spans="1:6">
      <c r="A684" s="109"/>
      <c r="B684" s="107"/>
      <c r="C684" s="121"/>
      <c r="D684" s="110"/>
      <c r="E684" s="111"/>
      <c r="F684" s="112"/>
    </row>
    <row r="685" spans="1:6">
      <c r="A685" s="109"/>
      <c r="B685" s="107"/>
      <c r="C685" s="121"/>
      <c r="D685" s="110"/>
      <c r="E685" s="111"/>
      <c r="F685" s="112"/>
    </row>
    <row r="686" spans="1:6">
      <c r="A686" s="109"/>
      <c r="B686" s="107"/>
      <c r="C686" s="121"/>
      <c r="D686" s="110"/>
      <c r="E686" s="111"/>
      <c r="F686" s="112"/>
    </row>
    <row r="687" spans="1:6">
      <c r="A687" s="109"/>
      <c r="B687" s="107"/>
      <c r="C687" s="121"/>
      <c r="D687" s="110"/>
      <c r="E687" s="111"/>
      <c r="F687" s="112"/>
    </row>
    <row r="688" spans="1:6">
      <c r="A688" s="109"/>
      <c r="B688" s="107"/>
      <c r="C688" s="121"/>
      <c r="D688" s="110"/>
      <c r="E688" s="111"/>
      <c r="F688" s="112"/>
    </row>
    <row r="689" spans="1:6">
      <c r="A689" s="109"/>
      <c r="B689" s="107"/>
      <c r="C689" s="121"/>
      <c r="D689" s="110"/>
      <c r="E689" s="111"/>
      <c r="F689" s="112"/>
    </row>
    <row r="690" spans="1:6">
      <c r="A690" s="109"/>
      <c r="B690" s="107"/>
      <c r="C690" s="121"/>
      <c r="D690" s="110"/>
      <c r="E690" s="111"/>
      <c r="F690" s="112"/>
    </row>
    <row r="691" spans="1:6">
      <c r="A691" s="109"/>
      <c r="B691" s="107"/>
      <c r="C691" s="121"/>
      <c r="D691" s="110"/>
      <c r="E691" s="111"/>
      <c r="F691" s="112"/>
    </row>
    <row r="692" spans="1:6">
      <c r="A692" s="109"/>
      <c r="B692" s="107"/>
      <c r="C692" s="121"/>
      <c r="D692" s="110"/>
      <c r="E692" s="111"/>
      <c r="F692" s="112"/>
    </row>
    <row r="693" spans="1:6">
      <c r="A693" s="109"/>
      <c r="B693" s="107"/>
      <c r="C693" s="121"/>
      <c r="D693" s="110"/>
      <c r="E693" s="111"/>
      <c r="F693" s="112"/>
    </row>
    <row r="694" spans="1:6">
      <c r="A694" s="109"/>
      <c r="B694" s="107"/>
      <c r="C694" s="121"/>
      <c r="D694" s="110"/>
      <c r="E694" s="111"/>
      <c r="F694" s="112"/>
    </row>
    <row r="695" spans="1:6">
      <c r="A695" s="109"/>
      <c r="B695" s="107"/>
      <c r="C695" s="121"/>
      <c r="D695" s="110"/>
      <c r="E695" s="111"/>
      <c r="F695" s="112"/>
    </row>
    <row r="696" spans="1:6">
      <c r="A696" s="109"/>
      <c r="B696" s="107"/>
      <c r="C696" s="121"/>
      <c r="D696" s="110"/>
      <c r="E696" s="111"/>
      <c r="F696" s="112"/>
    </row>
    <row r="697" spans="1:6">
      <c r="A697" s="109"/>
      <c r="B697" s="107"/>
      <c r="C697" s="121"/>
      <c r="D697" s="110"/>
      <c r="E697" s="111"/>
      <c r="F697" s="112"/>
    </row>
    <row r="698" spans="1:6">
      <c r="A698" s="109"/>
      <c r="B698" s="107"/>
      <c r="C698" s="121"/>
      <c r="D698" s="110"/>
      <c r="E698" s="111"/>
      <c r="F698" s="112"/>
    </row>
    <row r="699" spans="1:6">
      <c r="A699" s="109"/>
      <c r="B699" s="107"/>
      <c r="C699" s="121"/>
      <c r="D699" s="110"/>
      <c r="E699" s="111"/>
      <c r="F699" s="112"/>
    </row>
    <row r="700" spans="1:6">
      <c r="A700" s="109"/>
      <c r="B700" s="107"/>
      <c r="C700" s="121"/>
      <c r="D700" s="110"/>
      <c r="E700" s="111"/>
      <c r="F700" s="112"/>
    </row>
    <row r="701" spans="1:6">
      <c r="A701" s="109"/>
      <c r="B701" s="107"/>
      <c r="C701" s="121"/>
      <c r="D701" s="110"/>
      <c r="E701" s="111"/>
      <c r="F701" s="112"/>
    </row>
    <row r="702" spans="1:6">
      <c r="A702" s="109"/>
      <c r="B702" s="107"/>
      <c r="C702" s="121"/>
      <c r="D702" s="110"/>
      <c r="E702" s="111"/>
      <c r="F702" s="112"/>
    </row>
    <row r="703" spans="1:6">
      <c r="A703" s="109"/>
      <c r="B703" s="107"/>
      <c r="C703" s="121"/>
      <c r="D703" s="110"/>
      <c r="E703" s="111"/>
      <c r="F703" s="112"/>
    </row>
    <row r="704" spans="1:6">
      <c r="A704" s="109"/>
      <c r="B704" s="107"/>
      <c r="C704" s="121"/>
      <c r="D704" s="110"/>
      <c r="E704" s="111"/>
      <c r="F704" s="112"/>
    </row>
    <row r="705" spans="1:6">
      <c r="A705" s="109"/>
      <c r="B705" s="107"/>
      <c r="C705" s="121"/>
      <c r="D705" s="110"/>
      <c r="E705" s="111"/>
      <c r="F705" s="112"/>
    </row>
    <row r="706" spans="1:6">
      <c r="A706" s="109"/>
      <c r="B706" s="107"/>
      <c r="C706" s="121"/>
      <c r="D706" s="110"/>
      <c r="E706" s="111"/>
      <c r="F706" s="112"/>
    </row>
    <row r="707" spans="1:6">
      <c r="A707" s="109"/>
      <c r="B707" s="107"/>
      <c r="C707" s="121"/>
      <c r="D707" s="110"/>
      <c r="E707" s="111"/>
      <c r="F707" s="112"/>
    </row>
    <row r="708" spans="1:6">
      <c r="A708" s="109"/>
      <c r="B708" s="107"/>
      <c r="C708" s="121"/>
      <c r="D708" s="110"/>
      <c r="E708" s="111"/>
      <c r="F708" s="112"/>
    </row>
    <row r="709" spans="1:6">
      <c r="A709" s="109"/>
      <c r="B709" s="107"/>
      <c r="C709" s="121"/>
      <c r="D709" s="110"/>
      <c r="E709" s="111"/>
      <c r="F709" s="112"/>
    </row>
    <row r="710" spans="1:6">
      <c r="A710" s="109"/>
      <c r="B710" s="107"/>
      <c r="C710" s="121"/>
      <c r="D710" s="110"/>
      <c r="E710" s="111"/>
      <c r="F710" s="112"/>
    </row>
    <row r="711" spans="1:6">
      <c r="A711" s="109"/>
      <c r="B711" s="107"/>
      <c r="C711" s="121"/>
      <c r="D711" s="110"/>
      <c r="E711" s="111"/>
      <c r="F711" s="112"/>
    </row>
    <row r="712" spans="1:6">
      <c r="A712" s="109"/>
      <c r="B712" s="107"/>
      <c r="C712" s="121"/>
      <c r="D712" s="110"/>
      <c r="E712" s="111"/>
      <c r="F712" s="112"/>
    </row>
    <row r="713" spans="1:6">
      <c r="A713" s="109"/>
      <c r="B713" s="107"/>
      <c r="C713" s="121"/>
      <c r="D713" s="110"/>
      <c r="E713" s="111"/>
      <c r="F713" s="112"/>
    </row>
    <row r="714" spans="1:6">
      <c r="A714" s="109"/>
      <c r="B714" s="107"/>
      <c r="C714" s="121"/>
      <c r="D714" s="110"/>
      <c r="E714" s="111"/>
      <c r="F714" s="112"/>
    </row>
    <row r="715" spans="1:6">
      <c r="A715" s="109"/>
      <c r="B715" s="107"/>
      <c r="C715" s="121"/>
      <c r="D715" s="110"/>
      <c r="E715" s="111"/>
      <c r="F715" s="112"/>
    </row>
    <row r="716" spans="1:6">
      <c r="A716" s="109"/>
      <c r="B716" s="107"/>
      <c r="C716" s="121"/>
      <c r="D716" s="110"/>
      <c r="E716" s="111"/>
      <c r="F716" s="112"/>
    </row>
    <row r="717" spans="1:6">
      <c r="A717" s="109"/>
      <c r="B717" s="107"/>
      <c r="C717" s="121"/>
      <c r="D717" s="110"/>
      <c r="E717" s="111"/>
      <c r="F717" s="112"/>
    </row>
    <row r="718" spans="1:6">
      <c r="A718" s="109"/>
      <c r="B718" s="107"/>
      <c r="C718" s="121"/>
      <c r="D718" s="110"/>
      <c r="E718" s="111"/>
      <c r="F718" s="112"/>
    </row>
    <row r="719" spans="1:6">
      <c r="A719" s="109"/>
      <c r="B719" s="107"/>
      <c r="C719" s="121"/>
      <c r="D719" s="110"/>
      <c r="E719" s="111"/>
      <c r="F719" s="112"/>
    </row>
    <row r="720" spans="1:6">
      <c r="A720" s="109"/>
      <c r="B720" s="107"/>
      <c r="C720" s="121"/>
      <c r="D720" s="110"/>
      <c r="E720" s="111"/>
      <c r="F720" s="112"/>
    </row>
    <row r="721" spans="1:6">
      <c r="A721" s="109"/>
      <c r="B721" s="107"/>
      <c r="C721" s="121"/>
      <c r="D721" s="110"/>
      <c r="E721" s="111"/>
      <c r="F721" s="112"/>
    </row>
    <row r="722" spans="1:6">
      <c r="A722" s="109"/>
      <c r="B722" s="107"/>
      <c r="C722" s="121"/>
      <c r="D722" s="110"/>
      <c r="E722" s="111"/>
      <c r="F722" s="112"/>
    </row>
    <row r="723" spans="1:6">
      <c r="A723" s="109"/>
      <c r="B723" s="107"/>
      <c r="C723" s="121"/>
      <c r="D723" s="110"/>
      <c r="E723" s="111"/>
      <c r="F723" s="112"/>
    </row>
    <row r="724" spans="1:6">
      <c r="A724" s="109"/>
      <c r="B724" s="107"/>
      <c r="C724" s="121"/>
      <c r="D724" s="110"/>
      <c r="E724" s="111"/>
      <c r="F724" s="112"/>
    </row>
    <row r="725" spans="1:6">
      <c r="A725" s="109"/>
      <c r="B725" s="107"/>
      <c r="C725" s="121"/>
      <c r="D725" s="110"/>
      <c r="E725" s="111"/>
      <c r="F725" s="112"/>
    </row>
    <row r="726" spans="1:6">
      <c r="A726" s="109"/>
      <c r="B726" s="107"/>
      <c r="C726" s="121"/>
      <c r="D726" s="110"/>
      <c r="E726" s="111"/>
      <c r="F726" s="112"/>
    </row>
    <row r="727" spans="1:6">
      <c r="A727" s="109"/>
      <c r="B727" s="107"/>
      <c r="C727" s="121"/>
      <c r="D727" s="110"/>
      <c r="E727" s="111"/>
      <c r="F727" s="112"/>
    </row>
    <row r="728" spans="1:6">
      <c r="A728" s="109"/>
      <c r="B728" s="107"/>
      <c r="C728" s="121"/>
      <c r="D728" s="110"/>
      <c r="E728" s="111"/>
      <c r="F728" s="112"/>
    </row>
    <row r="729" spans="1:6">
      <c r="A729" s="109"/>
      <c r="B729" s="107"/>
      <c r="C729" s="121"/>
      <c r="D729" s="110"/>
      <c r="E729" s="111"/>
      <c r="F729" s="112"/>
    </row>
    <row r="730" spans="1:6">
      <c r="A730" s="109"/>
      <c r="B730" s="107"/>
      <c r="C730" s="121"/>
      <c r="D730" s="110"/>
      <c r="E730" s="111"/>
      <c r="F730" s="112"/>
    </row>
    <row r="731" spans="1:6">
      <c r="A731" s="109"/>
      <c r="B731" s="107"/>
      <c r="C731" s="121"/>
      <c r="D731" s="110"/>
      <c r="E731" s="111"/>
      <c r="F731" s="112"/>
    </row>
    <row r="732" spans="1:6">
      <c r="A732" s="109"/>
      <c r="B732" s="107"/>
      <c r="C732" s="121"/>
      <c r="D732" s="110"/>
      <c r="E732" s="111"/>
      <c r="F732" s="112"/>
    </row>
    <row r="733" spans="1:6">
      <c r="A733" s="109"/>
      <c r="B733" s="107"/>
      <c r="C733" s="121"/>
      <c r="D733" s="110"/>
      <c r="E733" s="111"/>
      <c r="F733" s="112"/>
    </row>
    <row r="734" spans="1:6">
      <c r="A734" s="109"/>
      <c r="B734" s="107"/>
      <c r="C734" s="121"/>
      <c r="D734" s="110"/>
      <c r="E734" s="111"/>
      <c r="F734" s="112"/>
    </row>
    <row r="735" spans="1:6">
      <c r="A735" s="109"/>
      <c r="B735" s="107"/>
      <c r="C735" s="121"/>
      <c r="D735" s="110"/>
      <c r="E735" s="111"/>
      <c r="F735" s="112"/>
    </row>
    <row r="736" spans="1:6">
      <c r="A736" s="109"/>
      <c r="B736" s="107"/>
      <c r="C736" s="121"/>
      <c r="D736" s="110"/>
      <c r="E736" s="111"/>
      <c r="F736" s="112"/>
    </row>
    <row r="737" spans="1:6">
      <c r="A737" s="109"/>
      <c r="B737" s="107"/>
      <c r="C737" s="121"/>
      <c r="D737" s="110"/>
      <c r="E737" s="111"/>
      <c r="F737" s="112"/>
    </row>
    <row r="738" spans="1:6">
      <c r="A738" s="109"/>
      <c r="B738" s="107"/>
      <c r="C738" s="121"/>
      <c r="D738" s="110"/>
      <c r="E738" s="111"/>
      <c r="F738" s="112"/>
    </row>
    <row r="739" spans="1:6">
      <c r="A739" s="109"/>
      <c r="B739" s="107"/>
      <c r="C739" s="121"/>
      <c r="D739" s="110"/>
      <c r="E739" s="111"/>
      <c r="F739" s="112"/>
    </row>
    <row r="740" spans="1:6">
      <c r="A740" s="109"/>
      <c r="B740" s="107"/>
      <c r="C740" s="121"/>
      <c r="D740" s="110"/>
      <c r="E740" s="111"/>
      <c r="F740" s="112"/>
    </row>
    <row r="741" spans="1:6">
      <c r="A741" s="109"/>
      <c r="B741" s="107"/>
      <c r="C741" s="121"/>
      <c r="D741" s="110"/>
      <c r="E741" s="111"/>
      <c r="F741" s="112"/>
    </row>
    <row r="742" spans="1:6">
      <c r="A742" s="109"/>
      <c r="B742" s="107"/>
      <c r="C742" s="121"/>
      <c r="D742" s="110"/>
      <c r="E742" s="111"/>
      <c r="F742" s="112"/>
    </row>
    <row r="743" spans="1:6">
      <c r="A743" s="109"/>
      <c r="B743" s="107"/>
      <c r="C743" s="121"/>
      <c r="D743" s="110"/>
      <c r="E743" s="111"/>
      <c r="F743" s="112"/>
    </row>
    <row r="744" spans="1:6">
      <c r="A744" s="109"/>
      <c r="B744" s="107"/>
      <c r="C744" s="121"/>
      <c r="D744" s="110"/>
      <c r="E744" s="111"/>
      <c r="F744" s="112"/>
    </row>
    <row r="745" spans="1:6">
      <c r="A745" s="109"/>
      <c r="B745" s="107"/>
      <c r="C745" s="121"/>
      <c r="D745" s="110"/>
      <c r="E745" s="111"/>
      <c r="F745" s="112"/>
    </row>
    <row r="746" spans="1:6">
      <c r="A746" s="109"/>
      <c r="B746" s="107"/>
      <c r="C746" s="121"/>
      <c r="D746" s="110"/>
      <c r="E746" s="111"/>
      <c r="F746" s="112"/>
    </row>
    <row r="747" spans="1:6">
      <c r="A747" s="109"/>
      <c r="B747" s="107"/>
      <c r="C747" s="121"/>
      <c r="D747" s="110"/>
      <c r="E747" s="111"/>
      <c r="F747" s="112"/>
    </row>
    <row r="748" spans="1:6">
      <c r="A748" s="109"/>
      <c r="B748" s="107"/>
      <c r="C748" s="121"/>
      <c r="D748" s="110"/>
      <c r="E748" s="111"/>
      <c r="F748" s="112"/>
    </row>
    <row r="749" spans="1:6">
      <c r="A749" s="109"/>
      <c r="B749" s="107"/>
      <c r="C749" s="121"/>
      <c r="D749" s="110"/>
      <c r="E749" s="111"/>
      <c r="F749" s="112"/>
    </row>
    <row r="750" spans="1:6">
      <c r="A750" s="109"/>
      <c r="B750" s="107"/>
      <c r="C750" s="121"/>
      <c r="D750" s="110"/>
      <c r="E750" s="111"/>
      <c r="F750" s="112"/>
    </row>
    <row r="751" spans="1:6">
      <c r="A751" s="109"/>
      <c r="B751" s="107"/>
      <c r="C751" s="121"/>
      <c r="D751" s="110"/>
      <c r="E751" s="111"/>
      <c r="F751" s="112"/>
    </row>
    <row r="752" spans="1:6">
      <c r="A752" s="109"/>
      <c r="B752" s="107"/>
      <c r="C752" s="121"/>
      <c r="D752" s="110"/>
      <c r="E752" s="111"/>
      <c r="F752" s="112"/>
    </row>
    <row r="753" spans="1:6">
      <c r="A753" s="109"/>
      <c r="B753" s="107"/>
      <c r="C753" s="121"/>
      <c r="D753" s="110"/>
      <c r="E753" s="111"/>
      <c r="F753" s="112"/>
    </row>
    <row r="754" spans="1:6">
      <c r="A754" s="109"/>
      <c r="B754" s="107"/>
      <c r="C754" s="121"/>
      <c r="D754" s="110"/>
      <c r="E754" s="111"/>
      <c r="F754" s="112"/>
    </row>
    <row r="755" spans="1:6">
      <c r="A755" s="109"/>
      <c r="B755" s="107"/>
      <c r="C755" s="121"/>
      <c r="D755" s="110"/>
      <c r="E755" s="111"/>
      <c r="F755" s="112"/>
    </row>
    <row r="756" spans="1:6">
      <c r="A756" s="109"/>
      <c r="B756" s="107"/>
      <c r="C756" s="121"/>
      <c r="D756" s="110"/>
      <c r="E756" s="111"/>
      <c r="F756" s="112"/>
    </row>
    <row r="757" spans="1:6">
      <c r="A757" s="109"/>
      <c r="B757" s="107"/>
      <c r="C757" s="121"/>
      <c r="D757" s="110"/>
      <c r="E757" s="111"/>
      <c r="F757" s="112"/>
    </row>
    <row r="758" spans="1:6">
      <c r="A758" s="109"/>
      <c r="B758" s="107"/>
      <c r="C758" s="121"/>
      <c r="D758" s="110"/>
      <c r="E758" s="111"/>
      <c r="F758" s="112"/>
    </row>
    <row r="759" spans="1:6">
      <c r="A759" s="109"/>
      <c r="B759" s="107"/>
      <c r="C759" s="121"/>
      <c r="D759" s="110"/>
      <c r="E759" s="111"/>
      <c r="F759" s="112"/>
    </row>
    <row r="760" spans="1:6">
      <c r="A760" s="109"/>
      <c r="B760" s="107"/>
      <c r="C760" s="121"/>
      <c r="D760" s="110"/>
      <c r="E760" s="111"/>
      <c r="F760" s="112"/>
    </row>
    <row r="761" spans="1:6">
      <c r="A761" s="109"/>
      <c r="B761" s="107"/>
      <c r="C761" s="121"/>
      <c r="D761" s="110"/>
      <c r="E761" s="111"/>
      <c r="F761" s="112"/>
    </row>
    <row r="762" spans="1:6">
      <c r="A762" s="109"/>
      <c r="B762" s="107"/>
      <c r="C762" s="121"/>
      <c r="D762" s="110"/>
      <c r="E762" s="111"/>
      <c r="F762" s="112"/>
    </row>
    <row r="763" spans="1:6">
      <c r="A763" s="109"/>
      <c r="B763" s="107"/>
      <c r="C763" s="121"/>
      <c r="D763" s="110"/>
      <c r="E763" s="111"/>
      <c r="F763" s="112"/>
    </row>
    <row r="764" spans="1:6">
      <c r="A764" s="109"/>
      <c r="B764" s="107"/>
      <c r="C764" s="121"/>
      <c r="D764" s="110"/>
      <c r="E764" s="111"/>
      <c r="F764" s="112"/>
    </row>
    <row r="765" spans="1:6">
      <c r="A765" s="109"/>
      <c r="B765" s="107"/>
      <c r="C765" s="121"/>
      <c r="D765" s="110"/>
      <c r="E765" s="111"/>
      <c r="F765" s="112"/>
    </row>
    <row r="766" spans="1:6">
      <c r="A766" s="109"/>
      <c r="B766" s="107"/>
      <c r="C766" s="121"/>
      <c r="D766" s="110"/>
      <c r="E766" s="111"/>
      <c r="F766" s="112"/>
    </row>
    <row r="767" spans="1:6">
      <c r="A767" s="109"/>
      <c r="B767" s="107"/>
      <c r="C767" s="121"/>
      <c r="D767" s="110"/>
      <c r="E767" s="111"/>
      <c r="F767" s="112"/>
    </row>
    <row r="768" spans="1:6">
      <c r="A768" s="109"/>
      <c r="B768" s="107"/>
      <c r="C768" s="121"/>
      <c r="D768" s="110"/>
      <c r="E768" s="111"/>
      <c r="F768" s="112"/>
    </row>
    <row r="769" spans="1:6">
      <c r="A769" s="109"/>
      <c r="B769" s="107"/>
      <c r="C769" s="121"/>
      <c r="D769" s="110"/>
      <c r="E769" s="111"/>
      <c r="F769" s="112"/>
    </row>
    <row r="770" spans="1:6">
      <c r="A770" s="109"/>
      <c r="B770" s="107"/>
      <c r="C770" s="121"/>
      <c r="D770" s="110"/>
      <c r="E770" s="111"/>
      <c r="F770" s="112"/>
    </row>
    <row r="771" spans="1:6">
      <c r="A771" s="109"/>
      <c r="B771" s="107"/>
      <c r="C771" s="121"/>
      <c r="D771" s="110"/>
      <c r="E771" s="111"/>
      <c r="F771" s="112"/>
    </row>
    <row r="772" spans="1:6">
      <c r="A772" s="109"/>
      <c r="B772" s="107"/>
      <c r="C772" s="121"/>
      <c r="D772" s="110"/>
      <c r="E772" s="111"/>
      <c r="F772" s="112"/>
    </row>
    <row r="773" spans="1:6">
      <c r="A773" s="109"/>
      <c r="B773" s="107"/>
      <c r="C773" s="121"/>
      <c r="D773" s="110"/>
      <c r="E773" s="111"/>
      <c r="F773" s="112"/>
    </row>
    <row r="774" spans="1:6">
      <c r="A774" s="109"/>
      <c r="B774" s="107"/>
      <c r="C774" s="121"/>
      <c r="D774" s="110"/>
      <c r="E774" s="111"/>
      <c r="F774" s="112"/>
    </row>
    <row r="775" spans="1:6">
      <c r="A775" s="109"/>
      <c r="B775" s="107"/>
      <c r="C775" s="121"/>
      <c r="D775" s="110"/>
      <c r="E775" s="111"/>
      <c r="F775" s="112"/>
    </row>
    <row r="776" spans="1:6">
      <c r="A776" s="109"/>
      <c r="B776" s="107"/>
      <c r="C776" s="121"/>
      <c r="D776" s="110"/>
      <c r="E776" s="111"/>
      <c r="F776" s="112"/>
    </row>
    <row r="777" spans="1:6">
      <c r="A777" s="109"/>
      <c r="B777" s="107"/>
      <c r="C777" s="121"/>
      <c r="D777" s="110"/>
      <c r="E777" s="111"/>
      <c r="F777" s="112"/>
    </row>
    <row r="778" spans="1:6">
      <c r="A778" s="109"/>
      <c r="B778" s="107"/>
      <c r="C778" s="121"/>
      <c r="D778" s="110"/>
      <c r="E778" s="111"/>
      <c r="F778" s="112"/>
    </row>
    <row r="779" spans="1:6">
      <c r="A779" s="109"/>
      <c r="B779" s="107"/>
      <c r="C779" s="121"/>
      <c r="D779" s="110"/>
      <c r="E779" s="111"/>
      <c r="F779" s="112"/>
    </row>
    <row r="780" spans="1:6">
      <c r="A780" s="109"/>
      <c r="B780" s="107"/>
      <c r="C780" s="121"/>
      <c r="D780" s="110"/>
      <c r="E780" s="111"/>
      <c r="F780" s="112"/>
    </row>
    <row r="781" spans="1:6">
      <c r="A781" s="109"/>
      <c r="B781" s="107"/>
      <c r="C781" s="121"/>
      <c r="D781" s="110"/>
      <c r="E781" s="111"/>
      <c r="F781" s="112"/>
    </row>
    <row r="782" spans="1:6">
      <c r="A782" s="109"/>
      <c r="B782" s="107"/>
      <c r="C782" s="121"/>
      <c r="D782" s="110"/>
      <c r="E782" s="111"/>
      <c r="F782" s="112"/>
    </row>
    <row r="783" spans="1:6">
      <c r="A783" s="109"/>
      <c r="B783" s="107"/>
      <c r="C783" s="121"/>
      <c r="D783" s="110"/>
      <c r="E783" s="111"/>
      <c r="F783" s="112"/>
    </row>
    <row r="784" spans="1:6">
      <c r="A784" s="109"/>
      <c r="B784" s="107"/>
      <c r="C784" s="121"/>
      <c r="D784" s="110"/>
      <c r="E784" s="111"/>
      <c r="F784" s="112"/>
    </row>
    <row r="785" spans="1:6">
      <c r="A785" s="109"/>
      <c r="B785" s="107"/>
      <c r="C785" s="121"/>
      <c r="D785" s="110"/>
      <c r="E785" s="111"/>
      <c r="F785" s="112"/>
    </row>
    <row r="786" spans="1:6">
      <c r="A786" s="109"/>
      <c r="B786" s="107"/>
      <c r="C786" s="121"/>
      <c r="D786" s="110"/>
      <c r="E786" s="111"/>
      <c r="F786" s="112"/>
    </row>
    <row r="787" spans="1:6">
      <c r="A787" s="109"/>
      <c r="B787" s="107"/>
      <c r="C787" s="121"/>
      <c r="D787" s="110"/>
      <c r="E787" s="111"/>
      <c r="F787" s="112"/>
    </row>
    <row r="788" spans="1:6">
      <c r="A788" s="109"/>
      <c r="B788" s="107"/>
      <c r="C788" s="121"/>
      <c r="D788" s="110"/>
      <c r="E788" s="111"/>
      <c r="F788" s="112"/>
    </row>
    <row r="789" spans="1:6">
      <c r="A789" s="109"/>
      <c r="B789" s="107"/>
      <c r="C789" s="121"/>
      <c r="D789" s="110"/>
      <c r="E789" s="111"/>
      <c r="F789" s="112"/>
    </row>
    <row r="790" spans="1:6">
      <c r="A790" s="109"/>
      <c r="B790" s="107"/>
      <c r="C790" s="121"/>
      <c r="D790" s="110"/>
      <c r="E790" s="111"/>
      <c r="F790" s="112"/>
    </row>
    <row r="791" spans="1:6">
      <c r="A791" s="109"/>
      <c r="B791" s="107"/>
      <c r="C791" s="121"/>
      <c r="D791" s="110"/>
      <c r="E791" s="111"/>
      <c r="F791" s="112"/>
    </row>
    <row r="792" spans="1:6">
      <c r="A792" s="109"/>
      <c r="B792" s="107"/>
      <c r="C792" s="121"/>
      <c r="D792" s="110"/>
      <c r="E792" s="111"/>
      <c r="F792" s="112"/>
    </row>
    <row r="793" spans="1:6">
      <c r="A793" s="109"/>
      <c r="B793" s="107"/>
      <c r="C793" s="121"/>
      <c r="D793" s="110"/>
      <c r="E793" s="111"/>
      <c r="F793" s="112"/>
    </row>
    <row r="794" spans="1:6">
      <c r="A794" s="109"/>
      <c r="B794" s="107"/>
      <c r="C794" s="121"/>
      <c r="D794" s="110"/>
      <c r="E794" s="111"/>
      <c r="F794" s="112"/>
    </row>
    <row r="795" spans="1:6">
      <c r="A795" s="109"/>
      <c r="B795" s="107"/>
      <c r="C795" s="121"/>
      <c r="D795" s="110"/>
      <c r="E795" s="111"/>
      <c r="F795" s="112"/>
    </row>
    <row r="796" spans="1:6">
      <c r="A796" s="109"/>
      <c r="B796" s="107"/>
      <c r="C796" s="121"/>
      <c r="D796" s="110"/>
      <c r="E796" s="111"/>
      <c r="F796" s="112"/>
    </row>
    <row r="797" spans="1:6">
      <c r="A797" s="109"/>
      <c r="B797" s="107"/>
      <c r="C797" s="121"/>
      <c r="D797" s="110"/>
      <c r="E797" s="111"/>
      <c r="F797" s="112"/>
    </row>
    <row r="798" spans="1:6">
      <c r="A798" s="109"/>
      <c r="B798" s="107"/>
      <c r="C798" s="121"/>
      <c r="D798" s="110"/>
      <c r="E798" s="111"/>
      <c r="F798" s="112"/>
    </row>
    <row r="799" spans="1:6">
      <c r="A799" s="109"/>
      <c r="B799" s="107"/>
      <c r="C799" s="121"/>
      <c r="D799" s="110"/>
      <c r="E799" s="111"/>
      <c r="F799" s="112"/>
    </row>
    <row r="800" spans="1:6">
      <c r="A800" s="109"/>
      <c r="B800" s="107"/>
      <c r="C800" s="121"/>
      <c r="D800" s="110"/>
      <c r="E800" s="111"/>
      <c r="F800" s="112"/>
    </row>
    <row r="801" spans="1:6">
      <c r="A801" s="109"/>
      <c r="B801" s="107"/>
      <c r="C801" s="121"/>
      <c r="D801" s="110"/>
      <c r="E801" s="111"/>
      <c r="F801" s="112"/>
    </row>
    <row r="802" spans="1:6">
      <c r="A802" s="109"/>
      <c r="B802" s="107"/>
      <c r="C802" s="121"/>
      <c r="D802" s="110"/>
      <c r="E802" s="111"/>
      <c r="F802" s="112"/>
    </row>
    <row r="803" spans="1:6">
      <c r="A803" s="109"/>
      <c r="B803" s="107"/>
      <c r="C803" s="121"/>
      <c r="D803" s="110"/>
      <c r="E803" s="111"/>
      <c r="F803" s="112"/>
    </row>
    <row r="804" spans="1:6">
      <c r="A804" s="109"/>
      <c r="B804" s="107"/>
      <c r="C804" s="121"/>
      <c r="D804" s="110"/>
      <c r="E804" s="111"/>
      <c r="F804" s="112"/>
    </row>
    <row r="805" spans="1:6">
      <c r="A805" s="109"/>
      <c r="B805" s="107"/>
      <c r="C805" s="121"/>
      <c r="D805" s="110"/>
      <c r="E805" s="111"/>
      <c r="F805" s="112"/>
    </row>
    <row r="806" spans="1:6">
      <c r="A806" s="109"/>
      <c r="B806" s="107"/>
      <c r="C806" s="121"/>
      <c r="D806" s="110"/>
      <c r="E806" s="111"/>
      <c r="F806" s="112"/>
    </row>
    <row r="807" spans="1:6">
      <c r="A807" s="109"/>
      <c r="B807" s="107"/>
      <c r="C807" s="121"/>
      <c r="D807" s="110"/>
      <c r="E807" s="111"/>
      <c r="F807" s="112"/>
    </row>
    <row r="808" spans="1:6">
      <c r="A808" s="109"/>
      <c r="B808" s="107"/>
      <c r="C808" s="121"/>
      <c r="D808" s="110"/>
      <c r="E808" s="111"/>
      <c r="F808" s="112"/>
    </row>
    <row r="809" spans="1:6">
      <c r="A809" s="109"/>
      <c r="B809" s="107"/>
      <c r="C809" s="121"/>
      <c r="D809" s="110"/>
      <c r="E809" s="111"/>
      <c r="F809" s="112"/>
    </row>
    <row r="810" spans="1:6">
      <c r="A810" s="109"/>
      <c r="B810" s="107"/>
      <c r="C810" s="121"/>
      <c r="D810" s="110"/>
      <c r="E810" s="111"/>
      <c r="F810" s="112"/>
    </row>
    <row r="811" spans="1:6">
      <c r="A811" s="109"/>
      <c r="B811" s="107"/>
      <c r="C811" s="121"/>
      <c r="D811" s="110"/>
      <c r="E811" s="111"/>
      <c r="F811" s="112"/>
    </row>
    <row r="812" spans="1:6">
      <c r="A812" s="109"/>
      <c r="B812" s="107"/>
      <c r="C812" s="121"/>
      <c r="D812" s="110"/>
      <c r="E812" s="111"/>
      <c r="F812" s="112"/>
    </row>
    <row r="813" spans="1:6">
      <c r="A813" s="109"/>
      <c r="B813" s="107"/>
      <c r="C813" s="121"/>
      <c r="D813" s="110"/>
      <c r="E813" s="111"/>
      <c r="F813" s="112"/>
    </row>
    <row r="814" spans="1:6">
      <c r="A814" s="109"/>
      <c r="B814" s="107"/>
      <c r="C814" s="121"/>
      <c r="D814" s="110"/>
      <c r="E814" s="111"/>
      <c r="F814" s="112"/>
    </row>
    <row r="815" spans="1:6">
      <c r="A815" s="109"/>
      <c r="B815" s="107"/>
      <c r="C815" s="121"/>
      <c r="D815" s="110"/>
      <c r="E815" s="111"/>
      <c r="F815" s="112"/>
    </row>
    <row r="816" spans="1:6">
      <c r="A816" s="109"/>
      <c r="B816" s="107"/>
      <c r="C816" s="121"/>
      <c r="D816" s="110"/>
      <c r="E816" s="111"/>
      <c r="F816" s="112"/>
    </row>
    <row r="817" spans="1:6">
      <c r="A817" s="109"/>
      <c r="B817" s="107"/>
      <c r="C817" s="121"/>
      <c r="D817" s="110"/>
      <c r="E817" s="111"/>
      <c r="F817" s="112"/>
    </row>
    <row r="818" spans="1:6">
      <c r="A818" s="109"/>
      <c r="B818" s="107"/>
      <c r="C818" s="121"/>
      <c r="D818" s="110"/>
      <c r="E818" s="111"/>
      <c r="F818" s="112"/>
    </row>
    <row r="819" spans="1:6">
      <c r="A819" s="109"/>
      <c r="B819" s="107"/>
      <c r="C819" s="121"/>
      <c r="D819" s="110"/>
      <c r="E819" s="111"/>
      <c r="F819" s="112"/>
    </row>
    <row r="820" spans="1:6">
      <c r="A820" s="109"/>
      <c r="B820" s="107"/>
      <c r="C820" s="121"/>
      <c r="D820" s="110"/>
      <c r="E820" s="111"/>
      <c r="F820" s="112"/>
    </row>
    <row r="821" spans="1:6">
      <c r="A821" s="109"/>
      <c r="B821" s="107"/>
      <c r="C821" s="121"/>
      <c r="D821" s="110"/>
      <c r="E821" s="111"/>
      <c r="F821" s="112"/>
    </row>
    <row r="822" spans="1:6">
      <c r="A822" s="109"/>
      <c r="B822" s="107"/>
      <c r="C822" s="121"/>
      <c r="D822" s="110"/>
      <c r="E822" s="111"/>
      <c r="F822" s="112"/>
    </row>
    <row r="823" spans="1:6">
      <c r="A823" s="109"/>
      <c r="B823" s="107"/>
      <c r="C823" s="121"/>
      <c r="D823" s="110"/>
      <c r="E823" s="111"/>
      <c r="F823" s="112"/>
    </row>
    <row r="824" spans="1:6">
      <c r="A824" s="109"/>
      <c r="B824" s="107"/>
      <c r="C824" s="121"/>
      <c r="D824" s="110"/>
      <c r="E824" s="111"/>
      <c r="F824" s="112"/>
    </row>
    <row r="825" spans="1:6">
      <c r="A825" s="109"/>
      <c r="B825" s="107"/>
      <c r="C825" s="121"/>
      <c r="D825" s="110"/>
      <c r="E825" s="111"/>
      <c r="F825" s="112"/>
    </row>
    <row r="826" spans="1:6">
      <c r="A826" s="109"/>
      <c r="B826" s="107"/>
      <c r="C826" s="121"/>
      <c r="D826" s="110"/>
      <c r="E826" s="111"/>
      <c r="F826" s="112"/>
    </row>
    <row r="827" spans="1:6">
      <c r="A827" s="109"/>
      <c r="B827" s="107"/>
      <c r="C827" s="121"/>
      <c r="D827" s="110"/>
      <c r="E827" s="111"/>
      <c r="F827" s="112"/>
    </row>
    <row r="828" spans="1:6">
      <c r="A828" s="109"/>
      <c r="B828" s="107"/>
      <c r="C828" s="121"/>
      <c r="D828" s="110"/>
      <c r="E828" s="111"/>
      <c r="F828" s="112"/>
    </row>
    <row r="829" spans="1:6">
      <c r="A829" s="109"/>
      <c r="B829" s="107"/>
      <c r="C829" s="121"/>
      <c r="D829" s="110"/>
      <c r="E829" s="111"/>
      <c r="F829" s="112"/>
    </row>
    <row r="830" spans="1:6">
      <c r="A830" s="109"/>
      <c r="B830" s="107"/>
      <c r="C830" s="121"/>
      <c r="D830" s="110"/>
      <c r="E830" s="111"/>
      <c r="F830" s="112"/>
    </row>
    <row r="831" spans="1:6">
      <c r="A831" s="109"/>
      <c r="B831" s="107"/>
      <c r="C831" s="121"/>
      <c r="D831" s="110"/>
      <c r="E831" s="111"/>
      <c r="F831" s="112"/>
    </row>
    <row r="832" spans="1:6">
      <c r="A832" s="109"/>
      <c r="B832" s="107"/>
      <c r="C832" s="121"/>
      <c r="D832" s="110"/>
      <c r="E832" s="111"/>
      <c r="F832" s="112"/>
    </row>
    <row r="833" spans="1:6">
      <c r="A833" s="109"/>
      <c r="B833" s="107"/>
      <c r="C833" s="121"/>
      <c r="D833" s="110"/>
      <c r="E833" s="111"/>
      <c r="F833" s="112"/>
    </row>
    <row r="834" spans="1:6">
      <c r="A834" s="109"/>
      <c r="B834" s="107"/>
      <c r="C834" s="121"/>
      <c r="D834" s="110"/>
      <c r="E834" s="111"/>
      <c r="F834" s="112"/>
    </row>
    <row r="835" spans="1:6">
      <c r="A835" s="109"/>
      <c r="B835" s="107"/>
      <c r="C835" s="121"/>
      <c r="D835" s="110"/>
      <c r="E835" s="111"/>
      <c r="F835" s="112"/>
    </row>
    <row r="836" spans="1:6">
      <c r="A836" s="109"/>
      <c r="B836" s="107"/>
      <c r="C836" s="121"/>
      <c r="D836" s="110"/>
      <c r="E836" s="111"/>
      <c r="F836" s="112"/>
    </row>
    <row r="837" spans="1:6">
      <c r="A837" s="109"/>
      <c r="B837" s="107"/>
      <c r="C837" s="121"/>
      <c r="D837" s="110"/>
      <c r="E837" s="111"/>
      <c r="F837" s="112"/>
    </row>
    <row r="838" spans="1:6">
      <c r="A838" s="109"/>
      <c r="B838" s="107"/>
      <c r="C838" s="121"/>
      <c r="D838" s="110"/>
      <c r="E838" s="111"/>
      <c r="F838" s="112"/>
    </row>
    <row r="839" spans="1:6">
      <c r="A839" s="109"/>
      <c r="B839" s="107"/>
      <c r="C839" s="121"/>
      <c r="D839" s="110"/>
      <c r="E839" s="111"/>
      <c r="F839" s="112"/>
    </row>
    <row r="840" spans="1:6">
      <c r="A840" s="109"/>
      <c r="B840" s="107"/>
      <c r="C840" s="121"/>
      <c r="D840" s="110"/>
      <c r="E840" s="111"/>
      <c r="F840" s="112"/>
    </row>
    <row r="841" spans="1:6">
      <c r="A841" s="109"/>
      <c r="B841" s="107"/>
      <c r="C841" s="121"/>
      <c r="D841" s="110"/>
      <c r="E841" s="111"/>
      <c r="F841" s="112"/>
    </row>
    <row r="842" spans="1:6">
      <c r="A842" s="109"/>
      <c r="B842" s="107"/>
      <c r="C842" s="121"/>
      <c r="D842" s="110"/>
      <c r="E842" s="111"/>
      <c r="F842" s="112"/>
    </row>
    <row r="843" spans="1:6">
      <c r="A843" s="109"/>
      <c r="B843" s="107"/>
      <c r="C843" s="121"/>
      <c r="D843" s="110"/>
      <c r="E843" s="111"/>
      <c r="F843" s="112"/>
    </row>
    <row r="844" spans="1:6">
      <c r="A844" s="109"/>
      <c r="B844" s="107"/>
      <c r="C844" s="121"/>
      <c r="D844" s="110"/>
      <c r="E844" s="111"/>
      <c r="F844" s="112"/>
    </row>
    <row r="845" spans="1:6">
      <c r="A845" s="109"/>
      <c r="B845" s="107"/>
      <c r="C845" s="121"/>
      <c r="D845" s="110"/>
      <c r="E845" s="111"/>
      <c r="F845" s="112"/>
    </row>
    <row r="846" spans="1:6">
      <c r="A846" s="109"/>
      <c r="B846" s="107"/>
      <c r="C846" s="121"/>
      <c r="D846" s="110"/>
      <c r="E846" s="111"/>
      <c r="F846" s="112"/>
    </row>
    <row r="847" spans="1:6">
      <c r="A847" s="109"/>
      <c r="B847" s="107"/>
      <c r="C847" s="121"/>
      <c r="D847" s="110"/>
      <c r="E847" s="111"/>
      <c r="F847" s="112"/>
    </row>
    <row r="848" spans="1:6">
      <c r="A848" s="109"/>
      <c r="B848" s="107"/>
      <c r="C848" s="121"/>
      <c r="D848" s="110"/>
      <c r="E848" s="111"/>
      <c r="F848" s="112"/>
    </row>
    <row r="849" spans="1:6">
      <c r="A849" s="109"/>
      <c r="B849" s="107"/>
      <c r="C849" s="121"/>
      <c r="D849" s="110"/>
      <c r="E849" s="111"/>
      <c r="F849" s="112"/>
    </row>
    <row r="850" spans="1:6">
      <c r="A850" s="109"/>
      <c r="B850" s="107"/>
      <c r="C850" s="121"/>
      <c r="D850" s="110"/>
      <c r="E850" s="111"/>
      <c r="F850" s="112"/>
    </row>
    <row r="851" spans="1:6">
      <c r="A851" s="109"/>
      <c r="B851" s="107"/>
      <c r="C851" s="121"/>
      <c r="D851" s="110"/>
      <c r="E851" s="111"/>
      <c r="F851" s="112"/>
    </row>
    <row r="852" spans="1:6">
      <c r="A852" s="109"/>
      <c r="B852" s="107"/>
      <c r="C852" s="121"/>
      <c r="D852" s="110"/>
      <c r="E852" s="111"/>
      <c r="F852" s="112"/>
    </row>
    <row r="853" spans="1:6">
      <c r="A853" s="109"/>
      <c r="B853" s="107"/>
      <c r="C853" s="121"/>
      <c r="D853" s="110"/>
      <c r="E853" s="111"/>
      <c r="F853" s="112"/>
    </row>
    <row r="854" spans="1:6">
      <c r="A854" s="109"/>
      <c r="B854" s="107"/>
      <c r="C854" s="121"/>
      <c r="D854" s="110"/>
      <c r="E854" s="111"/>
      <c r="F854" s="112"/>
    </row>
    <row r="855" spans="1:6">
      <c r="A855" s="109"/>
      <c r="B855" s="107"/>
      <c r="C855" s="121"/>
      <c r="D855" s="110"/>
      <c r="E855" s="111"/>
      <c r="F855" s="112"/>
    </row>
    <row r="856" spans="1:6">
      <c r="A856" s="109"/>
      <c r="B856" s="107"/>
      <c r="C856" s="121"/>
      <c r="D856" s="110"/>
      <c r="E856" s="111"/>
      <c r="F856" s="112"/>
    </row>
    <row r="857" spans="1:6">
      <c r="A857" s="109"/>
      <c r="B857" s="107"/>
      <c r="C857" s="121"/>
      <c r="D857" s="110"/>
      <c r="E857" s="111"/>
      <c r="F857" s="112"/>
    </row>
    <row r="858" spans="1:6">
      <c r="A858" s="109"/>
      <c r="B858" s="107"/>
      <c r="C858" s="121"/>
      <c r="D858" s="110"/>
      <c r="E858" s="111"/>
      <c r="F858" s="112"/>
    </row>
    <row r="859" spans="1:6">
      <c r="A859" s="109"/>
      <c r="B859" s="107"/>
      <c r="C859" s="121"/>
      <c r="D859" s="110"/>
      <c r="E859" s="111"/>
      <c r="F859" s="112"/>
    </row>
    <row r="860" spans="1:6">
      <c r="A860" s="109"/>
      <c r="B860" s="107"/>
      <c r="C860" s="121"/>
      <c r="D860" s="110"/>
      <c r="E860" s="111"/>
      <c r="F860" s="112"/>
    </row>
    <row r="861" spans="1:6">
      <c r="A861" s="109"/>
      <c r="B861" s="107"/>
      <c r="C861" s="121"/>
      <c r="D861" s="110"/>
      <c r="E861" s="111"/>
      <c r="F861" s="112"/>
    </row>
    <row r="862" spans="1:6">
      <c r="A862" s="109"/>
      <c r="B862" s="107"/>
      <c r="C862" s="121"/>
      <c r="D862" s="110"/>
      <c r="E862" s="111"/>
      <c r="F862" s="112"/>
    </row>
    <row r="863" spans="1:6">
      <c r="A863" s="109"/>
      <c r="B863" s="107"/>
      <c r="C863" s="121"/>
      <c r="D863" s="110"/>
      <c r="E863" s="111"/>
      <c r="F863" s="112"/>
    </row>
    <row r="864" spans="1:6">
      <c r="A864" s="109"/>
      <c r="B864" s="107"/>
      <c r="C864" s="121"/>
      <c r="D864" s="110"/>
      <c r="E864" s="111"/>
      <c r="F864" s="112"/>
    </row>
    <row r="865" spans="1:6">
      <c r="A865" s="109"/>
      <c r="B865" s="107"/>
      <c r="C865" s="121"/>
      <c r="D865" s="110"/>
      <c r="E865" s="111"/>
      <c r="F865" s="112"/>
    </row>
    <row r="866" spans="1:6">
      <c r="A866" s="109"/>
      <c r="B866" s="107"/>
      <c r="C866" s="121"/>
      <c r="D866" s="110"/>
      <c r="E866" s="111"/>
      <c r="F866" s="112"/>
    </row>
    <row r="867" spans="1:6">
      <c r="A867" s="109"/>
      <c r="B867" s="107"/>
      <c r="C867" s="121"/>
      <c r="D867" s="110"/>
      <c r="E867" s="111"/>
      <c r="F867" s="112"/>
    </row>
    <row r="868" spans="1:6">
      <c r="A868" s="109"/>
      <c r="B868" s="107"/>
      <c r="C868" s="121"/>
      <c r="D868" s="110"/>
      <c r="E868" s="111"/>
      <c r="F868" s="112"/>
    </row>
    <row r="869" spans="1:6">
      <c r="A869" s="109"/>
      <c r="B869" s="107"/>
      <c r="C869" s="121"/>
      <c r="D869" s="110"/>
      <c r="E869" s="111"/>
      <c r="F869" s="112"/>
    </row>
    <row r="870" spans="1:6">
      <c r="A870" s="109"/>
      <c r="B870" s="107"/>
      <c r="C870" s="121"/>
      <c r="D870" s="110"/>
      <c r="E870" s="111"/>
      <c r="F870" s="112"/>
    </row>
    <row r="871" spans="1:6">
      <c r="A871" s="109"/>
      <c r="B871" s="107"/>
      <c r="C871" s="121"/>
      <c r="D871" s="110"/>
      <c r="E871" s="111"/>
      <c r="F871" s="112"/>
    </row>
    <row r="872" spans="1:6">
      <c r="A872" s="109"/>
      <c r="B872" s="107"/>
      <c r="C872" s="121"/>
      <c r="D872" s="110"/>
      <c r="E872" s="111"/>
      <c r="F872" s="112"/>
    </row>
    <row r="873" spans="1:6">
      <c r="A873" s="109"/>
      <c r="B873" s="107"/>
      <c r="C873" s="121"/>
      <c r="D873" s="110"/>
      <c r="E873" s="111"/>
      <c r="F873" s="112"/>
    </row>
    <row r="874" spans="1:6">
      <c r="A874" s="109"/>
      <c r="B874" s="107"/>
      <c r="C874" s="121"/>
      <c r="D874" s="110"/>
      <c r="E874" s="111"/>
      <c r="F874" s="112"/>
    </row>
    <row r="875" spans="1:6">
      <c r="A875" s="109"/>
      <c r="B875" s="107"/>
      <c r="C875" s="121"/>
      <c r="D875" s="110"/>
      <c r="E875" s="111"/>
      <c r="F875" s="112"/>
    </row>
    <row r="876" spans="1:6">
      <c r="A876" s="109"/>
      <c r="B876" s="107"/>
      <c r="C876" s="121"/>
      <c r="D876" s="110"/>
      <c r="E876" s="111"/>
      <c r="F876" s="112"/>
    </row>
    <row r="877" spans="1:6">
      <c r="A877" s="109"/>
      <c r="B877" s="107"/>
      <c r="C877" s="121"/>
      <c r="D877" s="110"/>
      <c r="E877" s="111"/>
      <c r="F877" s="112"/>
    </row>
    <row r="878" spans="1:6">
      <c r="A878" s="109"/>
      <c r="B878" s="107"/>
      <c r="C878" s="121"/>
      <c r="D878" s="110"/>
      <c r="E878" s="111"/>
      <c r="F878" s="112"/>
    </row>
    <row r="879" spans="1:6">
      <c r="A879" s="109"/>
      <c r="B879" s="107"/>
      <c r="C879" s="121"/>
      <c r="D879" s="110"/>
      <c r="E879" s="111"/>
      <c r="F879" s="112"/>
    </row>
    <row r="880" spans="1:6">
      <c r="A880" s="109"/>
      <c r="B880" s="107"/>
      <c r="C880" s="121"/>
      <c r="D880" s="110"/>
      <c r="E880" s="111"/>
      <c r="F880" s="112"/>
    </row>
    <row r="881" spans="1:6">
      <c r="A881" s="109"/>
      <c r="B881" s="107"/>
      <c r="C881" s="121"/>
      <c r="D881" s="110"/>
      <c r="E881" s="111"/>
      <c r="F881" s="112"/>
    </row>
    <row r="882" spans="1:6">
      <c r="A882" s="109"/>
      <c r="B882" s="107"/>
      <c r="C882" s="121"/>
      <c r="D882" s="110"/>
      <c r="E882" s="111"/>
      <c r="F882" s="112"/>
    </row>
    <row r="883" spans="1:6">
      <c r="A883" s="109"/>
      <c r="B883" s="107"/>
      <c r="C883" s="121"/>
      <c r="D883" s="110"/>
      <c r="E883" s="111"/>
      <c r="F883" s="112"/>
    </row>
    <row r="884" spans="1:6">
      <c r="A884" s="109"/>
      <c r="B884" s="107"/>
      <c r="C884" s="121"/>
      <c r="D884" s="110"/>
      <c r="E884" s="111"/>
      <c r="F884" s="112"/>
    </row>
    <row r="885" spans="1:6">
      <c r="A885" s="109"/>
      <c r="B885" s="107"/>
      <c r="C885" s="121"/>
      <c r="D885" s="110"/>
      <c r="E885" s="111"/>
      <c r="F885" s="112"/>
    </row>
    <row r="886" spans="1:6">
      <c r="A886" s="109"/>
      <c r="B886" s="107"/>
      <c r="C886" s="121"/>
      <c r="D886" s="110"/>
      <c r="E886" s="111"/>
      <c r="F886" s="112"/>
    </row>
    <row r="887" spans="1:6">
      <c r="A887" s="109"/>
      <c r="B887" s="107"/>
      <c r="C887" s="121"/>
      <c r="D887" s="110"/>
      <c r="E887" s="111"/>
      <c r="F887" s="112"/>
    </row>
    <row r="888" spans="1:6">
      <c r="A888" s="109"/>
      <c r="B888" s="107"/>
      <c r="C888" s="121"/>
      <c r="D888" s="110"/>
      <c r="E888" s="111"/>
      <c r="F888" s="112"/>
    </row>
    <row r="889" spans="1:6">
      <c r="A889" s="109"/>
      <c r="B889" s="107"/>
      <c r="C889" s="121"/>
      <c r="D889" s="110"/>
      <c r="E889" s="111"/>
      <c r="F889" s="112"/>
    </row>
    <row r="890" spans="1:6">
      <c r="A890" s="109"/>
      <c r="B890" s="107"/>
      <c r="C890" s="121"/>
      <c r="D890" s="110"/>
      <c r="E890" s="111"/>
      <c r="F890" s="112"/>
    </row>
    <row r="891" spans="1:6">
      <c r="A891" s="109"/>
      <c r="B891" s="107"/>
      <c r="C891" s="121"/>
      <c r="D891" s="110"/>
      <c r="E891" s="111"/>
      <c r="F891" s="112"/>
    </row>
    <row r="892" spans="1:6">
      <c r="A892" s="109"/>
      <c r="B892" s="107"/>
      <c r="C892" s="121"/>
      <c r="D892" s="110"/>
      <c r="E892" s="111"/>
      <c r="F892" s="112"/>
    </row>
    <row r="893" spans="1:6">
      <c r="A893" s="109"/>
      <c r="B893" s="107"/>
      <c r="C893" s="121"/>
      <c r="D893" s="110"/>
      <c r="E893" s="111"/>
      <c r="F893" s="112"/>
    </row>
    <row r="894" spans="1:6">
      <c r="A894" s="109"/>
      <c r="B894" s="107"/>
      <c r="C894" s="121"/>
      <c r="D894" s="110"/>
      <c r="E894" s="111"/>
      <c r="F894" s="112"/>
    </row>
    <row r="895" spans="1:6">
      <c r="A895" s="109"/>
      <c r="B895" s="107"/>
      <c r="C895" s="121"/>
      <c r="D895" s="110"/>
      <c r="E895" s="111"/>
      <c r="F895" s="112"/>
    </row>
    <row r="896" spans="1:6">
      <c r="A896" s="109"/>
      <c r="B896" s="107"/>
      <c r="C896" s="121"/>
      <c r="D896" s="110"/>
      <c r="E896" s="111"/>
      <c r="F896" s="112"/>
    </row>
    <row r="897" spans="1:6">
      <c r="A897" s="109"/>
      <c r="B897" s="107"/>
      <c r="C897" s="121"/>
      <c r="D897" s="110"/>
      <c r="E897" s="111"/>
      <c r="F897" s="112"/>
    </row>
    <row r="898" spans="1:6">
      <c r="A898" s="109"/>
      <c r="B898" s="107"/>
      <c r="C898" s="121"/>
      <c r="D898" s="110"/>
      <c r="E898" s="111"/>
      <c r="F898" s="112"/>
    </row>
    <row r="899" spans="1:6">
      <c r="A899" s="109"/>
      <c r="B899" s="107"/>
      <c r="C899" s="121"/>
      <c r="D899" s="110"/>
      <c r="E899" s="111"/>
      <c r="F899" s="112"/>
    </row>
    <row r="900" spans="1:6">
      <c r="A900" s="109"/>
      <c r="B900" s="107"/>
      <c r="C900" s="121"/>
      <c r="D900" s="110"/>
      <c r="E900" s="111"/>
      <c r="F900" s="112"/>
    </row>
    <row r="901" spans="1:6">
      <c r="A901" s="109"/>
      <c r="B901" s="107"/>
      <c r="C901" s="121"/>
      <c r="D901" s="110"/>
      <c r="E901" s="111"/>
      <c r="F901" s="112"/>
    </row>
    <row r="902" spans="1:6">
      <c r="A902" s="109"/>
      <c r="B902" s="107"/>
      <c r="C902" s="121"/>
      <c r="D902" s="110"/>
      <c r="E902" s="111"/>
      <c r="F902" s="112"/>
    </row>
    <row r="903" spans="1:6">
      <c r="A903" s="109"/>
      <c r="B903" s="107"/>
      <c r="C903" s="121"/>
      <c r="D903" s="110"/>
      <c r="E903" s="111"/>
      <c r="F903" s="112"/>
    </row>
    <row r="904" spans="1:6">
      <c r="A904" s="109"/>
      <c r="B904" s="107"/>
      <c r="C904" s="121"/>
      <c r="D904" s="110"/>
      <c r="E904" s="111"/>
      <c r="F904" s="112"/>
    </row>
    <row r="905" spans="1:6">
      <c r="A905" s="109"/>
      <c r="B905" s="107"/>
      <c r="C905" s="121"/>
      <c r="D905" s="110"/>
      <c r="E905" s="111"/>
      <c r="F905" s="112"/>
    </row>
    <row r="906" spans="1:6">
      <c r="A906" s="109"/>
      <c r="B906" s="107"/>
      <c r="C906" s="121"/>
      <c r="D906" s="110"/>
      <c r="E906" s="111"/>
      <c r="F906" s="112"/>
    </row>
    <row r="907" spans="1:6">
      <c r="A907" s="109"/>
      <c r="B907" s="107"/>
      <c r="C907" s="121"/>
      <c r="D907" s="110"/>
      <c r="E907" s="111"/>
      <c r="F907" s="112"/>
    </row>
    <row r="908" spans="1:6">
      <c r="A908" s="109"/>
      <c r="B908" s="107"/>
      <c r="C908" s="121"/>
      <c r="D908" s="110"/>
      <c r="E908" s="111"/>
      <c r="F908" s="112"/>
    </row>
    <row r="909" spans="1:6">
      <c r="A909" s="109"/>
      <c r="B909" s="107"/>
      <c r="C909" s="121"/>
      <c r="D909" s="110"/>
      <c r="E909" s="111"/>
      <c r="F909" s="112"/>
    </row>
    <row r="910" spans="1:6">
      <c r="A910" s="109"/>
      <c r="B910" s="107"/>
      <c r="C910" s="121"/>
      <c r="D910" s="110"/>
      <c r="E910" s="111"/>
      <c r="F910" s="112"/>
    </row>
    <row r="911" spans="1:6">
      <c r="A911" s="109"/>
      <c r="B911" s="107"/>
      <c r="C911" s="121"/>
      <c r="D911" s="110"/>
      <c r="E911" s="111"/>
      <c r="F911" s="112"/>
    </row>
    <row r="912" spans="1:6">
      <c r="A912" s="109"/>
      <c r="B912" s="107"/>
      <c r="C912" s="121"/>
      <c r="D912" s="110"/>
      <c r="E912" s="111"/>
      <c r="F912" s="112"/>
    </row>
    <row r="913" spans="1:6">
      <c r="A913" s="109"/>
      <c r="B913" s="107"/>
      <c r="C913" s="121"/>
      <c r="D913" s="110"/>
      <c r="E913" s="111"/>
      <c r="F913" s="112"/>
    </row>
    <row r="914" spans="1:6">
      <c r="A914" s="109"/>
      <c r="B914" s="107"/>
      <c r="C914" s="121"/>
      <c r="D914" s="110"/>
      <c r="E914" s="111"/>
      <c r="F914" s="112"/>
    </row>
    <row r="915" spans="1:6">
      <c r="A915" s="109"/>
      <c r="B915" s="107"/>
      <c r="C915" s="121"/>
      <c r="D915" s="110"/>
      <c r="E915" s="111"/>
      <c r="F915" s="112"/>
    </row>
    <row r="916" spans="1:6">
      <c r="A916" s="109"/>
      <c r="B916" s="107"/>
      <c r="C916" s="121"/>
      <c r="D916" s="110"/>
      <c r="E916" s="111"/>
      <c r="F916" s="112"/>
    </row>
    <row r="917" spans="1:6">
      <c r="A917" s="109"/>
      <c r="B917" s="107"/>
      <c r="C917" s="121"/>
      <c r="D917" s="110"/>
      <c r="E917" s="111"/>
      <c r="F917" s="112"/>
    </row>
    <row r="918" spans="1:6">
      <c r="A918" s="109"/>
      <c r="B918" s="107"/>
      <c r="C918" s="121"/>
      <c r="D918" s="110"/>
      <c r="E918" s="111"/>
      <c r="F918" s="112"/>
    </row>
    <row r="919" spans="1:6">
      <c r="A919" s="109"/>
      <c r="B919" s="107"/>
      <c r="C919" s="121"/>
      <c r="D919" s="110"/>
      <c r="E919" s="111"/>
      <c r="F919" s="112"/>
    </row>
    <row r="920" spans="1:6">
      <c r="A920" s="109"/>
      <c r="B920" s="107"/>
      <c r="C920" s="121"/>
      <c r="D920" s="110"/>
      <c r="E920" s="111"/>
      <c r="F920" s="112"/>
    </row>
    <row r="921" spans="1:6">
      <c r="A921" s="109"/>
      <c r="B921" s="107"/>
      <c r="C921" s="121"/>
      <c r="D921" s="110"/>
      <c r="E921" s="111"/>
      <c r="F921" s="112"/>
    </row>
    <row r="922" spans="1:6">
      <c r="A922" s="109"/>
      <c r="B922" s="107"/>
      <c r="C922" s="121"/>
      <c r="D922" s="110"/>
      <c r="E922" s="111"/>
      <c r="F922" s="112"/>
    </row>
    <row r="923" spans="1:6">
      <c r="A923" s="109"/>
      <c r="B923" s="107"/>
      <c r="C923" s="121"/>
      <c r="D923" s="110"/>
      <c r="E923" s="111"/>
      <c r="F923" s="112"/>
    </row>
    <row r="924" spans="1:6">
      <c r="A924" s="109"/>
      <c r="B924" s="107"/>
      <c r="C924" s="121"/>
      <c r="D924" s="110"/>
      <c r="E924" s="111"/>
      <c r="F924" s="112"/>
    </row>
    <row r="925" spans="1:6">
      <c r="A925" s="109"/>
      <c r="B925" s="107"/>
      <c r="C925" s="121"/>
      <c r="D925" s="110"/>
      <c r="E925" s="111"/>
      <c r="F925" s="112"/>
    </row>
    <row r="926" spans="1:6">
      <c r="A926" s="109"/>
      <c r="B926" s="107"/>
      <c r="C926" s="121"/>
      <c r="D926" s="110"/>
      <c r="E926" s="111"/>
      <c r="F926" s="112"/>
    </row>
    <row r="927" spans="1:6">
      <c r="A927" s="109"/>
      <c r="B927" s="107"/>
      <c r="C927" s="121"/>
      <c r="D927" s="110"/>
      <c r="E927" s="111"/>
      <c r="F927" s="112"/>
    </row>
    <row r="928" spans="1:6">
      <c r="A928" s="109"/>
      <c r="B928" s="107"/>
      <c r="C928" s="121"/>
      <c r="D928" s="110"/>
      <c r="E928" s="111"/>
      <c r="F928" s="112"/>
    </row>
    <row r="929" spans="1:6">
      <c r="A929" s="109"/>
      <c r="B929" s="107"/>
      <c r="C929" s="121"/>
      <c r="D929" s="110"/>
      <c r="E929" s="111"/>
      <c r="F929" s="112"/>
    </row>
    <row r="930" spans="1:6">
      <c r="A930" s="109"/>
      <c r="B930" s="107"/>
      <c r="C930" s="121"/>
      <c r="D930" s="110"/>
      <c r="E930" s="111"/>
      <c r="F930" s="112"/>
    </row>
    <row r="931" spans="1:6">
      <c r="A931" s="109"/>
      <c r="B931" s="107"/>
      <c r="C931" s="121"/>
      <c r="D931" s="110"/>
      <c r="E931" s="111"/>
      <c r="F931" s="112"/>
    </row>
    <row r="932" spans="1:6">
      <c r="A932" s="109"/>
      <c r="B932" s="107"/>
      <c r="C932" s="121"/>
      <c r="D932" s="110"/>
      <c r="E932" s="111"/>
      <c r="F932" s="112"/>
    </row>
    <row r="933" spans="1:6">
      <c r="A933" s="109"/>
      <c r="B933" s="107"/>
      <c r="C933" s="121"/>
      <c r="D933" s="110"/>
      <c r="E933" s="111"/>
      <c r="F933" s="112"/>
    </row>
    <row r="934" spans="1:6">
      <c r="A934" s="109"/>
      <c r="B934" s="107"/>
      <c r="C934" s="121"/>
      <c r="D934" s="110"/>
      <c r="E934" s="111"/>
      <c r="F934" s="112"/>
    </row>
    <row r="935" spans="1:6">
      <c r="A935" s="109"/>
      <c r="B935" s="107"/>
      <c r="C935" s="121"/>
      <c r="D935" s="110"/>
      <c r="E935" s="111"/>
      <c r="F935" s="112"/>
    </row>
    <row r="936" spans="1:6">
      <c r="A936" s="109"/>
      <c r="B936" s="107"/>
      <c r="C936" s="121"/>
      <c r="D936" s="110"/>
      <c r="E936" s="111"/>
      <c r="F936" s="112"/>
    </row>
    <row r="937" spans="1:6">
      <c r="A937" s="109"/>
      <c r="B937" s="107"/>
      <c r="C937" s="121"/>
      <c r="D937" s="110"/>
      <c r="E937" s="111"/>
      <c r="F937" s="112"/>
    </row>
    <row r="938" spans="1:6">
      <c r="A938" s="109"/>
      <c r="B938" s="107"/>
      <c r="C938" s="121"/>
      <c r="D938" s="110"/>
      <c r="E938" s="111"/>
      <c r="F938" s="112"/>
    </row>
    <row r="939" spans="1:6">
      <c r="A939" s="109"/>
      <c r="B939" s="107"/>
      <c r="C939" s="121"/>
      <c r="D939" s="110"/>
      <c r="E939" s="111"/>
      <c r="F939" s="112"/>
    </row>
    <row r="940" spans="1:6">
      <c r="A940" s="109"/>
      <c r="B940" s="107"/>
      <c r="C940" s="121"/>
      <c r="D940" s="110"/>
      <c r="E940" s="111"/>
      <c r="F940" s="112"/>
    </row>
    <row r="941" spans="1:6">
      <c r="A941" s="109"/>
      <c r="B941" s="107"/>
      <c r="C941" s="121"/>
      <c r="D941" s="110"/>
      <c r="E941" s="111"/>
      <c r="F941" s="112"/>
    </row>
    <row r="942" spans="1:6">
      <c r="A942" s="109"/>
      <c r="B942" s="107"/>
      <c r="C942" s="121"/>
      <c r="D942" s="110"/>
      <c r="E942" s="111"/>
      <c r="F942" s="112"/>
    </row>
    <row r="943" spans="1:6">
      <c r="A943" s="109"/>
      <c r="B943" s="107"/>
      <c r="C943" s="121"/>
      <c r="D943" s="110"/>
      <c r="E943" s="111"/>
      <c r="F943" s="112"/>
    </row>
    <row r="944" spans="1:6">
      <c r="A944" s="109"/>
      <c r="B944" s="107"/>
      <c r="C944" s="121"/>
      <c r="D944" s="110"/>
      <c r="E944" s="111"/>
      <c r="F944" s="112"/>
    </row>
    <row r="945" spans="1:6">
      <c r="A945" s="109"/>
      <c r="B945" s="107"/>
      <c r="C945" s="121"/>
      <c r="D945" s="110"/>
      <c r="E945" s="111"/>
      <c r="F945" s="112"/>
    </row>
    <row r="946" spans="1:6">
      <c r="A946" s="109"/>
      <c r="B946" s="107"/>
      <c r="C946" s="121"/>
      <c r="D946" s="110"/>
      <c r="E946" s="111"/>
      <c r="F946" s="112"/>
    </row>
    <row r="947" spans="1:6">
      <c r="A947" s="109"/>
      <c r="B947" s="107"/>
      <c r="C947" s="121"/>
      <c r="D947" s="110"/>
      <c r="E947" s="111"/>
      <c r="F947" s="112"/>
    </row>
    <row r="948" spans="1:6">
      <c r="A948" s="109"/>
      <c r="B948" s="107"/>
      <c r="C948" s="121"/>
      <c r="D948" s="110"/>
      <c r="E948" s="111"/>
      <c r="F948" s="112"/>
    </row>
    <row r="949" spans="1:6">
      <c r="A949" s="109"/>
      <c r="B949" s="107"/>
      <c r="C949" s="121"/>
      <c r="D949" s="110"/>
      <c r="E949" s="111"/>
      <c r="F949" s="112"/>
    </row>
    <row r="950" spans="1:6">
      <c r="A950" s="109"/>
      <c r="B950" s="107"/>
      <c r="C950" s="121"/>
      <c r="D950" s="110"/>
      <c r="E950" s="111"/>
      <c r="F950" s="112"/>
    </row>
    <row r="951" spans="1:6">
      <c r="A951" s="109"/>
      <c r="B951" s="107"/>
      <c r="C951" s="121"/>
      <c r="D951" s="110"/>
      <c r="E951" s="111"/>
      <c r="F951" s="112"/>
    </row>
    <row r="952" spans="1:6">
      <c r="A952" s="109"/>
      <c r="B952" s="107"/>
      <c r="C952" s="121"/>
      <c r="D952" s="110"/>
      <c r="E952" s="111"/>
      <c r="F952" s="112"/>
    </row>
    <row r="953" spans="1:6">
      <c r="A953" s="109"/>
      <c r="B953" s="107"/>
      <c r="C953" s="121"/>
      <c r="D953" s="110"/>
      <c r="E953" s="111"/>
      <c r="F953" s="112"/>
    </row>
    <row r="954" spans="1:6">
      <c r="A954" s="109"/>
      <c r="B954" s="107"/>
      <c r="C954" s="121"/>
      <c r="D954" s="110"/>
      <c r="E954" s="111"/>
      <c r="F954" s="112"/>
    </row>
    <row r="955" spans="1:6">
      <c r="A955" s="109"/>
      <c r="B955" s="107"/>
      <c r="C955" s="121"/>
      <c r="D955" s="110"/>
      <c r="E955" s="111"/>
      <c r="F955" s="112"/>
    </row>
    <row r="956" spans="1:6">
      <c r="A956" s="109"/>
      <c r="B956" s="107"/>
      <c r="C956" s="121"/>
      <c r="D956" s="110"/>
      <c r="E956" s="111"/>
      <c r="F956" s="112"/>
    </row>
    <row r="957" spans="1:6">
      <c r="A957" s="109"/>
      <c r="B957" s="107"/>
      <c r="C957" s="121"/>
      <c r="D957" s="110"/>
      <c r="E957" s="111"/>
      <c r="F957" s="112"/>
    </row>
    <row r="958" spans="1:6">
      <c r="A958" s="109"/>
      <c r="B958" s="107"/>
      <c r="C958" s="121"/>
      <c r="D958" s="110"/>
      <c r="E958" s="111"/>
      <c r="F958" s="112"/>
    </row>
    <row r="959" spans="1:6">
      <c r="A959" s="109"/>
      <c r="B959" s="107"/>
      <c r="C959" s="121"/>
      <c r="D959" s="110"/>
      <c r="E959" s="111"/>
      <c r="F959" s="112"/>
    </row>
    <row r="960" spans="1:6">
      <c r="A960" s="109"/>
      <c r="B960" s="107"/>
      <c r="C960" s="121"/>
      <c r="D960" s="110"/>
      <c r="E960" s="111"/>
      <c r="F960" s="112"/>
    </row>
    <row r="961" spans="1:6">
      <c r="A961" s="109"/>
      <c r="B961" s="107"/>
      <c r="C961" s="121"/>
      <c r="D961" s="110"/>
      <c r="E961" s="111"/>
      <c r="F961" s="112"/>
    </row>
    <row r="962" spans="1:6">
      <c r="A962" s="109"/>
      <c r="B962" s="107"/>
      <c r="C962" s="121"/>
      <c r="D962" s="110"/>
      <c r="E962" s="111"/>
      <c r="F962" s="112"/>
    </row>
    <row r="963" spans="1:6">
      <c r="A963" s="109"/>
      <c r="B963" s="107"/>
      <c r="C963" s="121"/>
      <c r="D963" s="110"/>
      <c r="E963" s="111"/>
      <c r="F963" s="112"/>
    </row>
    <row r="964" spans="1:6">
      <c r="A964" s="109"/>
      <c r="B964" s="107"/>
      <c r="C964" s="121"/>
      <c r="D964" s="110"/>
      <c r="E964" s="111"/>
      <c r="F964" s="112"/>
    </row>
    <row r="965" spans="1:6">
      <c r="A965" s="109"/>
      <c r="B965" s="107"/>
      <c r="C965" s="121"/>
      <c r="D965" s="110"/>
      <c r="E965" s="111"/>
      <c r="F965" s="112"/>
    </row>
    <row r="966" spans="1:6">
      <c r="A966" s="109"/>
      <c r="B966" s="107"/>
      <c r="C966" s="121"/>
      <c r="D966" s="110"/>
      <c r="E966" s="111"/>
      <c r="F966" s="112"/>
    </row>
    <row r="967" spans="1:6">
      <c r="A967" s="109"/>
      <c r="B967" s="107"/>
      <c r="C967" s="121"/>
      <c r="D967" s="110"/>
      <c r="E967" s="111"/>
      <c r="F967" s="112"/>
    </row>
    <row r="968" spans="1:6">
      <c r="A968" s="109"/>
      <c r="B968" s="107"/>
      <c r="C968" s="121"/>
      <c r="D968" s="110"/>
      <c r="E968" s="111"/>
      <c r="F968" s="112"/>
    </row>
    <row r="969" spans="1:6">
      <c r="A969" s="109"/>
      <c r="B969" s="107"/>
      <c r="C969" s="121"/>
      <c r="D969" s="110"/>
      <c r="E969" s="111"/>
      <c r="F969" s="112"/>
    </row>
    <row r="970" spans="1:6">
      <c r="A970" s="109"/>
      <c r="B970" s="107"/>
      <c r="C970" s="121"/>
      <c r="D970" s="110"/>
      <c r="E970" s="111"/>
      <c r="F970" s="112"/>
    </row>
    <row r="971" spans="1:6">
      <c r="A971" s="109"/>
      <c r="B971" s="107"/>
      <c r="C971" s="121"/>
      <c r="D971" s="110"/>
      <c r="E971" s="111"/>
      <c r="F971" s="112"/>
    </row>
    <row r="972" spans="1:6">
      <c r="A972" s="109"/>
      <c r="B972" s="107"/>
      <c r="C972" s="121"/>
      <c r="D972" s="110"/>
      <c r="E972" s="111"/>
      <c r="F972" s="112"/>
    </row>
    <row r="973" spans="1:6">
      <c r="A973" s="109"/>
      <c r="B973" s="107"/>
      <c r="C973" s="121"/>
      <c r="D973" s="110"/>
      <c r="E973" s="111"/>
      <c r="F973" s="112"/>
    </row>
    <row r="974" spans="1:6">
      <c r="A974" s="109"/>
      <c r="B974" s="107"/>
      <c r="C974" s="121"/>
      <c r="D974" s="110"/>
      <c r="E974" s="111"/>
      <c r="F974" s="112"/>
    </row>
    <row r="975" spans="1:6">
      <c r="A975" s="109"/>
      <c r="B975" s="107"/>
      <c r="C975" s="121"/>
      <c r="D975" s="110"/>
      <c r="E975" s="111"/>
      <c r="F975" s="112"/>
    </row>
    <row r="976" spans="1:6">
      <c r="A976" s="109"/>
      <c r="B976" s="107"/>
      <c r="C976" s="121"/>
      <c r="D976" s="110"/>
      <c r="E976" s="111"/>
      <c r="F976" s="112"/>
    </row>
    <row r="977" spans="1:6">
      <c r="A977" s="109"/>
      <c r="B977" s="107"/>
      <c r="C977" s="121"/>
      <c r="D977" s="110"/>
      <c r="E977" s="111"/>
      <c r="F977" s="112"/>
    </row>
    <row r="978" spans="1:6">
      <c r="A978" s="109"/>
      <c r="B978" s="107"/>
      <c r="C978" s="121"/>
      <c r="D978" s="110"/>
      <c r="E978" s="111"/>
      <c r="F978" s="112"/>
    </row>
    <row r="979" spans="1:6">
      <c r="A979" s="109"/>
      <c r="B979" s="107"/>
      <c r="C979" s="121"/>
      <c r="D979" s="110"/>
      <c r="E979" s="111"/>
      <c r="F979" s="112"/>
    </row>
    <row r="980" spans="1:6">
      <c r="A980" s="109"/>
      <c r="B980" s="107"/>
      <c r="C980" s="121"/>
      <c r="D980" s="110"/>
      <c r="E980" s="111"/>
      <c r="F980" s="112"/>
    </row>
    <row r="981" spans="1:6">
      <c r="A981" s="109"/>
      <c r="B981" s="107"/>
      <c r="C981" s="121"/>
      <c r="D981" s="110"/>
      <c r="E981" s="111"/>
      <c r="F981" s="112"/>
    </row>
    <row r="982" spans="1:6">
      <c r="A982" s="109"/>
      <c r="B982" s="107"/>
      <c r="C982" s="121"/>
      <c r="D982" s="110"/>
      <c r="E982" s="111"/>
      <c r="F982" s="112"/>
    </row>
    <row r="983" spans="1:6">
      <c r="A983" s="109"/>
      <c r="B983" s="107"/>
      <c r="C983" s="121"/>
      <c r="D983" s="110"/>
      <c r="E983" s="111"/>
      <c r="F983" s="112"/>
    </row>
    <row r="984" spans="1:6">
      <c r="A984" s="109"/>
      <c r="B984" s="107"/>
      <c r="C984" s="121"/>
      <c r="D984" s="110"/>
      <c r="E984" s="111"/>
      <c r="F984" s="112"/>
    </row>
    <row r="985" spans="1:6">
      <c r="A985" s="109"/>
      <c r="B985" s="107"/>
      <c r="C985" s="121"/>
      <c r="D985" s="110"/>
      <c r="E985" s="111"/>
      <c r="F985" s="112"/>
    </row>
    <row r="986" spans="1:6">
      <c r="A986" s="109"/>
      <c r="B986" s="107"/>
      <c r="C986" s="121"/>
      <c r="D986" s="110"/>
      <c r="E986" s="111"/>
      <c r="F986" s="112"/>
    </row>
    <row r="987" spans="1:6">
      <c r="A987" s="109"/>
      <c r="B987" s="107"/>
      <c r="C987" s="121"/>
      <c r="D987" s="110"/>
      <c r="E987" s="111"/>
      <c r="F987" s="112"/>
    </row>
    <row r="988" spans="1:6">
      <c r="A988" s="109"/>
      <c r="B988" s="107"/>
      <c r="C988" s="121"/>
      <c r="D988" s="110"/>
      <c r="E988" s="111"/>
      <c r="F988" s="112"/>
    </row>
    <row r="989" spans="1:6">
      <c r="A989" s="109"/>
      <c r="B989" s="107"/>
      <c r="C989" s="121"/>
      <c r="D989" s="110"/>
      <c r="E989" s="111"/>
      <c r="F989" s="112"/>
    </row>
    <row r="990" spans="1:6">
      <c r="A990" s="109"/>
      <c r="B990" s="107"/>
      <c r="C990" s="121"/>
      <c r="D990" s="110"/>
      <c r="E990" s="111"/>
      <c r="F990" s="112"/>
    </row>
    <row r="991" spans="1:6">
      <c r="A991" s="109"/>
      <c r="B991" s="107"/>
      <c r="C991" s="121"/>
      <c r="D991" s="110"/>
      <c r="E991" s="111"/>
      <c r="F991" s="112"/>
    </row>
    <row r="992" spans="1:6">
      <c r="A992" s="109"/>
      <c r="B992" s="107"/>
      <c r="C992" s="121"/>
      <c r="D992" s="110"/>
      <c r="E992" s="111"/>
      <c r="F992" s="112"/>
    </row>
    <row r="993" spans="1:6">
      <c r="A993" s="109"/>
      <c r="B993" s="107"/>
      <c r="C993" s="121"/>
      <c r="D993" s="110"/>
      <c r="E993" s="111"/>
      <c r="F993" s="112"/>
    </row>
    <row r="994" spans="1:6">
      <c r="A994" s="109"/>
      <c r="B994" s="107"/>
      <c r="C994" s="121"/>
      <c r="D994" s="110"/>
      <c r="E994" s="111"/>
      <c r="F994" s="112"/>
    </row>
    <row r="995" spans="1:6">
      <c r="A995" s="109"/>
      <c r="B995" s="107"/>
      <c r="C995" s="121"/>
      <c r="D995" s="110"/>
      <c r="E995" s="111"/>
      <c r="F995" s="112"/>
    </row>
    <row r="996" spans="1:6">
      <c r="A996" s="109"/>
      <c r="B996" s="107"/>
      <c r="C996" s="121"/>
      <c r="D996" s="110"/>
      <c r="E996" s="111"/>
      <c r="F996" s="112"/>
    </row>
    <row r="997" spans="1:6">
      <c r="A997" s="109"/>
      <c r="B997" s="107"/>
      <c r="C997" s="121"/>
      <c r="D997" s="110"/>
      <c r="E997" s="111"/>
      <c r="F997" s="112"/>
    </row>
    <row r="998" spans="1:6">
      <c r="A998" s="109"/>
      <c r="B998" s="107"/>
      <c r="C998" s="121"/>
      <c r="D998" s="110"/>
      <c r="E998" s="111"/>
      <c r="F998" s="112"/>
    </row>
    <row r="999" spans="1:6">
      <c r="A999" s="109"/>
      <c r="B999" s="107"/>
      <c r="C999" s="121"/>
      <c r="D999" s="110"/>
      <c r="E999" s="111"/>
      <c r="F999" s="112"/>
    </row>
    <row r="1000" spans="1:6">
      <c r="A1000" s="109"/>
      <c r="B1000" s="107"/>
      <c r="C1000" s="121"/>
      <c r="D1000" s="110"/>
      <c r="E1000" s="111"/>
      <c r="F1000" s="112"/>
    </row>
    <row r="1001" spans="1:6">
      <c r="A1001" s="109"/>
      <c r="B1001" s="107"/>
      <c r="C1001" s="121"/>
      <c r="D1001" s="110"/>
      <c r="E1001" s="111"/>
      <c r="F1001" s="112"/>
    </row>
    <row r="1002" spans="1:6">
      <c r="A1002" s="109"/>
      <c r="B1002" s="107"/>
      <c r="C1002" s="121"/>
      <c r="D1002" s="110"/>
      <c r="E1002" s="111"/>
      <c r="F1002" s="112"/>
    </row>
    <row r="1003" spans="1:6">
      <c r="A1003" s="109"/>
      <c r="B1003" s="107"/>
      <c r="C1003" s="121"/>
      <c r="D1003" s="110"/>
      <c r="E1003" s="111"/>
      <c r="F1003" s="112"/>
    </row>
    <row r="1004" spans="1:6">
      <c r="A1004" s="109"/>
      <c r="B1004" s="107"/>
      <c r="C1004" s="121"/>
      <c r="D1004" s="110"/>
      <c r="E1004" s="111"/>
      <c r="F1004" s="112"/>
    </row>
    <row r="1005" spans="1:6">
      <c r="A1005" s="109"/>
      <c r="B1005" s="107"/>
      <c r="C1005" s="121"/>
      <c r="D1005" s="110"/>
      <c r="E1005" s="111"/>
      <c r="F1005" s="112"/>
    </row>
    <row r="1006" spans="1:6">
      <c r="A1006" s="109"/>
      <c r="B1006" s="107"/>
      <c r="C1006" s="121"/>
      <c r="D1006" s="110"/>
      <c r="E1006" s="111"/>
      <c r="F1006" s="112"/>
    </row>
    <row r="1007" spans="1:6">
      <c r="A1007" s="109"/>
      <c r="B1007" s="107"/>
      <c r="C1007" s="121"/>
      <c r="D1007" s="110"/>
      <c r="E1007" s="111"/>
      <c r="F1007" s="112"/>
    </row>
    <row r="1008" spans="1:6">
      <c r="A1008" s="109"/>
      <c r="B1008" s="107"/>
      <c r="C1008" s="121"/>
      <c r="D1008" s="110"/>
      <c r="E1008" s="111"/>
      <c r="F1008" s="112"/>
    </row>
    <row r="1009" spans="1:6">
      <c r="A1009" s="109"/>
      <c r="B1009" s="107"/>
      <c r="C1009" s="121"/>
      <c r="D1009" s="110"/>
      <c r="E1009" s="111"/>
      <c r="F1009" s="112"/>
    </row>
    <row r="1010" spans="1:6">
      <c r="A1010" s="109"/>
      <c r="B1010" s="107"/>
      <c r="C1010" s="121"/>
      <c r="D1010" s="110"/>
      <c r="E1010" s="111"/>
      <c r="F1010" s="112"/>
    </row>
    <row r="1011" spans="1:6">
      <c r="A1011" s="109"/>
      <c r="B1011" s="107"/>
      <c r="C1011" s="121"/>
      <c r="D1011" s="110"/>
      <c r="E1011" s="111"/>
      <c r="F1011" s="112"/>
    </row>
    <row r="1012" spans="1:6">
      <c r="A1012" s="109"/>
      <c r="B1012" s="107"/>
      <c r="C1012" s="121"/>
      <c r="D1012" s="110"/>
      <c r="E1012" s="111"/>
      <c r="F1012" s="112"/>
    </row>
    <row r="1013" spans="1:6">
      <c r="A1013" s="109"/>
      <c r="B1013" s="107"/>
      <c r="C1013" s="121"/>
      <c r="D1013" s="110"/>
      <c r="E1013" s="111"/>
      <c r="F1013" s="112"/>
    </row>
    <row r="1014" spans="1:6">
      <c r="A1014" s="109"/>
      <c r="B1014" s="107"/>
      <c r="C1014" s="121"/>
      <c r="D1014" s="110"/>
      <c r="E1014" s="111"/>
      <c r="F1014" s="112"/>
    </row>
    <row r="1015" spans="1:6">
      <c r="A1015" s="109"/>
      <c r="B1015" s="107"/>
      <c r="C1015" s="121"/>
      <c r="D1015" s="110"/>
      <c r="E1015" s="111"/>
      <c r="F1015" s="112"/>
    </row>
    <row r="1016" spans="1:6">
      <c r="A1016" s="109"/>
      <c r="B1016" s="107"/>
      <c r="C1016" s="121"/>
      <c r="D1016" s="110"/>
      <c r="E1016" s="111"/>
      <c r="F1016" s="112"/>
    </row>
    <row r="1017" spans="1:6">
      <c r="A1017" s="109"/>
      <c r="B1017" s="107"/>
      <c r="C1017" s="121"/>
      <c r="D1017" s="110"/>
      <c r="E1017" s="111"/>
      <c r="F1017" s="112"/>
    </row>
    <row r="1018" spans="1:6">
      <c r="A1018" s="109"/>
      <c r="B1018" s="107"/>
      <c r="C1018" s="121"/>
      <c r="D1018" s="110"/>
      <c r="E1018" s="111"/>
      <c r="F1018" s="112"/>
    </row>
    <row r="1019" spans="1:6">
      <c r="A1019" s="109"/>
      <c r="B1019" s="107"/>
      <c r="C1019" s="121"/>
      <c r="D1019" s="110"/>
      <c r="E1019" s="111"/>
      <c r="F1019" s="112"/>
    </row>
    <row r="1020" spans="1:6">
      <c r="A1020" s="109"/>
      <c r="B1020" s="107"/>
      <c r="C1020" s="121"/>
      <c r="D1020" s="110"/>
      <c r="E1020" s="111"/>
      <c r="F1020" s="112"/>
    </row>
    <row r="1021" spans="1:6">
      <c r="A1021" s="109"/>
      <c r="B1021" s="107"/>
      <c r="C1021" s="121"/>
      <c r="D1021" s="110"/>
      <c r="E1021" s="111"/>
      <c r="F1021" s="112"/>
    </row>
    <row r="1022" spans="1:6">
      <c r="A1022" s="109"/>
      <c r="B1022" s="107"/>
      <c r="C1022" s="121"/>
      <c r="D1022" s="110"/>
      <c r="E1022" s="111"/>
      <c r="F1022" s="112"/>
    </row>
    <row r="1023" spans="1:6">
      <c r="A1023" s="109"/>
      <c r="B1023" s="107"/>
      <c r="C1023" s="121"/>
      <c r="D1023" s="110"/>
      <c r="E1023" s="111"/>
      <c r="F1023" s="112"/>
    </row>
    <row r="1024" spans="1:6">
      <c r="A1024" s="109"/>
      <c r="B1024" s="107"/>
      <c r="C1024" s="121"/>
      <c r="D1024" s="110"/>
      <c r="E1024" s="111"/>
      <c r="F1024" s="112"/>
    </row>
    <row r="1025" spans="1:6">
      <c r="A1025" s="109"/>
      <c r="B1025" s="107"/>
      <c r="C1025" s="121"/>
      <c r="D1025" s="110"/>
      <c r="E1025" s="111"/>
      <c r="F1025" s="112"/>
    </row>
    <row r="1026" spans="1:6">
      <c r="A1026" s="109"/>
      <c r="B1026" s="107"/>
      <c r="C1026" s="121"/>
      <c r="D1026" s="110"/>
      <c r="E1026" s="111"/>
      <c r="F1026" s="112"/>
    </row>
    <row r="1027" spans="1:6">
      <c r="A1027" s="109"/>
      <c r="B1027" s="107"/>
      <c r="C1027" s="121"/>
      <c r="D1027" s="110"/>
      <c r="E1027" s="111"/>
      <c r="F1027" s="112"/>
    </row>
    <row r="1028" spans="1:6">
      <c r="A1028" s="109"/>
      <c r="B1028" s="107"/>
      <c r="C1028" s="121"/>
      <c r="D1028" s="110"/>
      <c r="E1028" s="111"/>
      <c r="F1028" s="112"/>
    </row>
    <row r="1029" spans="1:6">
      <c r="A1029" s="109"/>
      <c r="B1029" s="107"/>
      <c r="C1029" s="121"/>
      <c r="D1029" s="110"/>
      <c r="E1029" s="111"/>
      <c r="F1029" s="112"/>
    </row>
    <row r="1030" spans="1:6">
      <c r="A1030" s="109"/>
      <c r="B1030" s="107"/>
      <c r="C1030" s="121"/>
      <c r="D1030" s="110"/>
      <c r="E1030" s="111"/>
      <c r="F1030" s="112"/>
    </row>
    <row r="1031" spans="1:6">
      <c r="A1031" s="109"/>
      <c r="B1031" s="107"/>
      <c r="C1031" s="121"/>
      <c r="D1031" s="110"/>
      <c r="E1031" s="111"/>
      <c r="F1031" s="112"/>
    </row>
    <row r="1032" spans="1:6">
      <c r="A1032" s="109"/>
      <c r="B1032" s="107"/>
      <c r="C1032" s="121"/>
      <c r="D1032" s="110"/>
      <c r="E1032" s="111"/>
      <c r="F1032" s="112"/>
    </row>
    <row r="1033" spans="1:6">
      <c r="A1033" s="109"/>
      <c r="B1033" s="107"/>
      <c r="C1033" s="121"/>
      <c r="D1033" s="110"/>
      <c r="E1033" s="111"/>
      <c r="F1033" s="112"/>
    </row>
    <row r="1034" spans="1:6">
      <c r="A1034" s="109"/>
      <c r="B1034" s="107"/>
      <c r="C1034" s="121"/>
      <c r="D1034" s="110"/>
      <c r="E1034" s="111"/>
      <c r="F1034" s="112"/>
    </row>
    <row r="1035" spans="1:6">
      <c r="A1035" s="109"/>
      <c r="B1035" s="107"/>
      <c r="C1035" s="121"/>
      <c r="D1035" s="110"/>
      <c r="E1035" s="111"/>
      <c r="F1035" s="112"/>
    </row>
    <row r="1036" spans="1:6">
      <c r="A1036" s="109"/>
      <c r="B1036" s="107"/>
      <c r="C1036" s="121"/>
      <c r="D1036" s="110"/>
      <c r="E1036" s="111"/>
      <c r="F1036" s="112"/>
    </row>
    <row r="1037" spans="1:6">
      <c r="A1037" s="109"/>
      <c r="B1037" s="107"/>
      <c r="C1037" s="121"/>
      <c r="D1037" s="110"/>
      <c r="E1037" s="111"/>
      <c r="F1037" s="112"/>
    </row>
    <row r="1038" spans="1:6">
      <c r="A1038" s="109"/>
      <c r="B1038" s="107"/>
      <c r="C1038" s="121"/>
      <c r="D1038" s="110"/>
      <c r="E1038" s="111"/>
      <c r="F1038" s="112"/>
    </row>
    <row r="1039" spans="1:6">
      <c r="A1039" s="109"/>
      <c r="B1039" s="107"/>
      <c r="C1039" s="121"/>
      <c r="D1039" s="110"/>
      <c r="E1039" s="111"/>
      <c r="F1039" s="112"/>
    </row>
    <row r="1040" spans="1:6">
      <c r="A1040" s="109"/>
      <c r="B1040" s="107"/>
      <c r="C1040" s="121"/>
      <c r="D1040" s="110"/>
      <c r="E1040" s="111"/>
      <c r="F1040" s="112"/>
    </row>
    <row r="1041" spans="1:6">
      <c r="A1041" s="109"/>
      <c r="B1041" s="107"/>
      <c r="C1041" s="121"/>
      <c r="D1041" s="110"/>
      <c r="E1041" s="111"/>
      <c r="F1041" s="112"/>
    </row>
    <row r="1042" spans="1:6">
      <c r="A1042" s="109"/>
      <c r="B1042" s="107"/>
      <c r="C1042" s="121"/>
      <c r="D1042" s="110"/>
      <c r="E1042" s="111"/>
      <c r="F1042" s="112"/>
    </row>
    <row r="1043" spans="1:6">
      <c r="A1043" s="109"/>
      <c r="B1043" s="107"/>
      <c r="C1043" s="121"/>
      <c r="D1043" s="110"/>
      <c r="E1043" s="111"/>
      <c r="F1043" s="112"/>
    </row>
    <row r="1044" spans="1:6">
      <c r="A1044" s="109"/>
      <c r="B1044" s="107"/>
      <c r="C1044" s="121"/>
      <c r="D1044" s="110"/>
      <c r="E1044" s="111"/>
      <c r="F1044" s="112"/>
    </row>
    <row r="1045" spans="1:6">
      <c r="A1045" s="109"/>
      <c r="B1045" s="107"/>
      <c r="C1045" s="121"/>
      <c r="D1045" s="110"/>
      <c r="E1045" s="111"/>
      <c r="F1045" s="112"/>
    </row>
    <row r="1046" spans="1:6">
      <c r="A1046" s="109"/>
      <c r="B1046" s="107"/>
      <c r="C1046" s="121"/>
      <c r="D1046" s="110"/>
      <c r="E1046" s="111"/>
      <c r="F1046" s="112"/>
    </row>
    <row r="1047" spans="1:6">
      <c r="A1047" s="109"/>
      <c r="B1047" s="107"/>
      <c r="C1047" s="121"/>
      <c r="D1047" s="110"/>
      <c r="E1047" s="111"/>
      <c r="F1047" s="112"/>
    </row>
    <row r="1048" spans="1:6">
      <c r="A1048" s="109"/>
      <c r="B1048" s="107"/>
      <c r="C1048" s="121"/>
      <c r="D1048" s="110"/>
      <c r="E1048" s="111"/>
      <c r="F1048" s="112"/>
    </row>
    <row r="1049" spans="1:6">
      <c r="A1049" s="109"/>
      <c r="B1049" s="107"/>
      <c r="C1049" s="121"/>
      <c r="D1049" s="110"/>
      <c r="E1049" s="111"/>
      <c r="F1049" s="112"/>
    </row>
    <row r="1050" spans="1:6">
      <c r="A1050" s="109"/>
      <c r="B1050" s="107"/>
      <c r="C1050" s="121"/>
      <c r="D1050" s="110"/>
      <c r="E1050" s="111"/>
      <c r="F1050" s="112"/>
    </row>
    <row r="1051" spans="1:6">
      <c r="A1051" s="109"/>
      <c r="B1051" s="107"/>
      <c r="C1051" s="121"/>
      <c r="D1051" s="110"/>
      <c r="E1051" s="111"/>
      <c r="F1051" s="112"/>
    </row>
    <row r="1052" spans="1:6">
      <c r="A1052" s="109"/>
      <c r="B1052" s="107"/>
      <c r="C1052" s="121"/>
      <c r="D1052" s="110"/>
      <c r="E1052" s="111"/>
      <c r="F1052" s="112"/>
    </row>
    <row r="1053" spans="1:6">
      <c r="A1053" s="109"/>
      <c r="B1053" s="107"/>
      <c r="C1053" s="121"/>
      <c r="D1053" s="110"/>
      <c r="E1053" s="111"/>
      <c r="F1053" s="112"/>
    </row>
    <row r="1054" spans="1:6">
      <c r="A1054" s="109"/>
      <c r="B1054" s="107"/>
      <c r="C1054" s="121"/>
      <c r="D1054" s="110"/>
      <c r="E1054" s="111"/>
      <c r="F1054" s="112"/>
    </row>
    <row r="1055" spans="1:6">
      <c r="A1055" s="109"/>
      <c r="B1055" s="107"/>
      <c r="C1055" s="121"/>
      <c r="D1055" s="110"/>
      <c r="E1055" s="111"/>
      <c r="F1055" s="112"/>
    </row>
    <row r="1056" spans="1:6">
      <c r="A1056" s="109"/>
      <c r="B1056" s="107"/>
      <c r="C1056" s="121"/>
      <c r="D1056" s="110"/>
      <c r="E1056" s="111"/>
      <c r="F1056" s="112"/>
    </row>
    <row r="1057" spans="1:6">
      <c r="A1057" s="109"/>
      <c r="B1057" s="107"/>
      <c r="C1057" s="121"/>
      <c r="D1057" s="110"/>
      <c r="E1057" s="111"/>
      <c r="F1057" s="112"/>
    </row>
    <row r="1058" spans="1:6">
      <c r="A1058" s="109"/>
      <c r="B1058" s="107"/>
      <c r="C1058" s="121"/>
      <c r="D1058" s="110"/>
      <c r="E1058" s="111"/>
      <c r="F1058" s="112"/>
    </row>
    <row r="1059" spans="1:6">
      <c r="A1059" s="109"/>
      <c r="B1059" s="107"/>
      <c r="C1059" s="121"/>
      <c r="D1059" s="110"/>
      <c r="E1059" s="111"/>
      <c r="F1059" s="112"/>
    </row>
    <row r="1060" spans="1:6">
      <c r="A1060" s="109"/>
      <c r="B1060" s="107"/>
      <c r="C1060" s="121"/>
      <c r="D1060" s="110"/>
      <c r="E1060" s="111"/>
      <c r="F1060" s="112"/>
    </row>
    <row r="1061" spans="1:6">
      <c r="A1061" s="109"/>
      <c r="B1061" s="107"/>
      <c r="C1061" s="121"/>
      <c r="D1061" s="110"/>
      <c r="E1061" s="111"/>
      <c r="F1061" s="112"/>
    </row>
    <row r="1062" spans="1:6">
      <c r="A1062" s="109"/>
      <c r="B1062" s="107"/>
      <c r="C1062" s="121"/>
      <c r="D1062" s="110"/>
      <c r="E1062" s="111"/>
      <c r="F1062" s="112"/>
    </row>
    <row r="1063" spans="1:6">
      <c r="A1063" s="109"/>
      <c r="B1063" s="107"/>
      <c r="C1063" s="121"/>
      <c r="D1063" s="110"/>
      <c r="E1063" s="111"/>
      <c r="F1063" s="112"/>
    </row>
    <row r="1064" spans="1:6">
      <c r="A1064" s="109"/>
      <c r="B1064" s="107"/>
      <c r="C1064" s="121"/>
      <c r="D1064" s="110"/>
      <c r="E1064" s="111"/>
      <c r="F1064" s="112"/>
    </row>
    <row r="1065" spans="1:6">
      <c r="A1065" s="109"/>
      <c r="B1065" s="107"/>
      <c r="C1065" s="121"/>
      <c r="D1065" s="110"/>
      <c r="E1065" s="111"/>
      <c r="F1065" s="112"/>
    </row>
    <row r="1066" spans="1:6">
      <c r="A1066" s="109"/>
      <c r="B1066" s="107"/>
      <c r="C1066" s="121"/>
      <c r="D1066" s="110"/>
      <c r="E1066" s="111"/>
      <c r="F1066" s="112"/>
    </row>
    <row r="1067" spans="1:6">
      <c r="A1067" s="109"/>
      <c r="B1067" s="107"/>
      <c r="C1067" s="121"/>
      <c r="D1067" s="110"/>
      <c r="E1067" s="111"/>
      <c r="F1067" s="112"/>
    </row>
    <row r="1068" spans="1:6">
      <c r="A1068" s="109"/>
      <c r="B1068" s="107"/>
      <c r="C1068" s="121"/>
      <c r="D1068" s="110"/>
      <c r="E1068" s="111"/>
      <c r="F1068" s="112"/>
    </row>
    <row r="1069" spans="1:6">
      <c r="A1069" s="109"/>
      <c r="B1069" s="107"/>
      <c r="C1069" s="121"/>
      <c r="D1069" s="110"/>
      <c r="E1069" s="111"/>
      <c r="F1069" s="112"/>
    </row>
    <row r="1070" spans="1:6">
      <c r="A1070" s="109"/>
      <c r="B1070" s="107"/>
      <c r="C1070" s="121"/>
      <c r="D1070" s="110"/>
      <c r="E1070" s="111"/>
      <c r="F1070" s="112"/>
    </row>
    <row r="1071" spans="1:6">
      <c r="A1071" s="109"/>
      <c r="B1071" s="107"/>
      <c r="C1071" s="121"/>
      <c r="D1071" s="110"/>
      <c r="E1071" s="111"/>
      <c r="F1071" s="112"/>
    </row>
    <row r="1072" spans="1:6">
      <c r="A1072" s="109"/>
      <c r="B1072" s="107"/>
      <c r="C1072" s="121"/>
      <c r="D1072" s="110"/>
      <c r="E1072" s="111"/>
      <c r="F1072" s="112"/>
    </row>
    <row r="1073" spans="1:6">
      <c r="A1073" s="109"/>
      <c r="B1073" s="107"/>
      <c r="C1073" s="121"/>
      <c r="D1073" s="110"/>
      <c r="E1073" s="111"/>
      <c r="F1073" s="112"/>
    </row>
    <row r="1074" spans="1:6">
      <c r="A1074" s="109"/>
      <c r="B1074" s="107"/>
      <c r="C1074" s="121"/>
      <c r="D1074" s="110"/>
      <c r="E1074" s="111"/>
      <c r="F1074" s="112"/>
    </row>
    <row r="1075" spans="1:6">
      <c r="A1075" s="109"/>
      <c r="B1075" s="107"/>
      <c r="C1075" s="121"/>
      <c r="D1075" s="110"/>
      <c r="E1075" s="111"/>
      <c r="F1075" s="112"/>
    </row>
    <row r="1076" spans="1:6">
      <c r="A1076" s="109"/>
      <c r="B1076" s="107"/>
      <c r="C1076" s="121"/>
      <c r="D1076" s="110"/>
      <c r="E1076" s="111"/>
      <c r="F1076" s="112"/>
    </row>
    <row r="1077" spans="1:6">
      <c r="A1077" s="109"/>
      <c r="B1077" s="107"/>
      <c r="C1077" s="121"/>
      <c r="D1077" s="110"/>
      <c r="E1077" s="111"/>
      <c r="F1077" s="112"/>
    </row>
    <row r="1078" spans="1:6">
      <c r="A1078" s="109"/>
      <c r="B1078" s="107"/>
      <c r="C1078" s="121"/>
      <c r="D1078" s="110"/>
      <c r="E1078" s="111"/>
      <c r="F1078" s="112"/>
    </row>
    <row r="1079" spans="1:6">
      <c r="A1079" s="109"/>
      <c r="B1079" s="107"/>
      <c r="C1079" s="121"/>
      <c r="D1079" s="110"/>
      <c r="E1079" s="111"/>
      <c r="F1079" s="112"/>
    </row>
    <row r="1080" spans="1:6">
      <c r="A1080" s="109"/>
      <c r="B1080" s="107"/>
      <c r="C1080" s="121"/>
      <c r="D1080" s="110"/>
      <c r="E1080" s="111"/>
      <c r="F1080" s="112"/>
    </row>
    <row r="1081" spans="1:6">
      <c r="A1081" s="109"/>
      <c r="B1081" s="107"/>
      <c r="C1081" s="121"/>
      <c r="D1081" s="110"/>
      <c r="E1081" s="111"/>
      <c r="F1081" s="112"/>
    </row>
    <row r="1082" spans="1:6">
      <c r="A1082" s="109"/>
      <c r="B1082" s="107"/>
      <c r="C1082" s="121"/>
      <c r="D1082" s="110"/>
      <c r="E1082" s="111"/>
      <c r="F1082" s="112"/>
    </row>
    <row r="1083" spans="1:6">
      <c r="A1083" s="109"/>
      <c r="B1083" s="107"/>
      <c r="C1083" s="121"/>
      <c r="D1083" s="110"/>
      <c r="E1083" s="111"/>
      <c r="F1083" s="112"/>
    </row>
    <row r="1084" spans="1:6">
      <c r="A1084" s="109"/>
      <c r="B1084" s="107"/>
      <c r="C1084" s="121"/>
      <c r="D1084" s="110"/>
      <c r="E1084" s="111"/>
      <c r="F1084" s="112"/>
    </row>
    <row r="1085" spans="1:6">
      <c r="A1085" s="109"/>
      <c r="B1085" s="107"/>
      <c r="C1085" s="121"/>
      <c r="D1085" s="110"/>
      <c r="E1085" s="111"/>
      <c r="F1085" s="112"/>
    </row>
    <row r="1086" spans="1:6">
      <c r="A1086" s="109"/>
      <c r="B1086" s="107"/>
      <c r="C1086" s="121"/>
      <c r="D1086" s="110"/>
      <c r="E1086" s="111"/>
      <c r="F1086" s="112"/>
    </row>
    <row r="1087" spans="1:6">
      <c r="A1087" s="109"/>
      <c r="B1087" s="107"/>
      <c r="C1087" s="121"/>
      <c r="D1087" s="110"/>
      <c r="E1087" s="111"/>
      <c r="F1087" s="112"/>
    </row>
    <row r="1088" spans="1:6">
      <c r="A1088" s="109"/>
      <c r="B1088" s="107"/>
      <c r="C1088" s="121"/>
      <c r="D1088" s="110"/>
      <c r="E1088" s="111"/>
      <c r="F1088" s="112"/>
    </row>
    <row r="1089" spans="1:6">
      <c r="A1089" s="109"/>
      <c r="B1089" s="107"/>
      <c r="C1089" s="121"/>
      <c r="D1089" s="110"/>
      <c r="E1089" s="111"/>
      <c r="F1089" s="112"/>
    </row>
    <row r="1090" spans="1:6">
      <c r="A1090" s="109"/>
      <c r="B1090" s="107"/>
      <c r="C1090" s="121"/>
      <c r="D1090" s="110"/>
      <c r="E1090" s="111"/>
      <c r="F1090" s="112"/>
    </row>
    <row r="1091" spans="1:6">
      <c r="A1091" s="109"/>
      <c r="B1091" s="107"/>
      <c r="C1091" s="121"/>
      <c r="D1091" s="110"/>
      <c r="E1091" s="111"/>
      <c r="F1091" s="112"/>
    </row>
    <row r="1092" spans="1:6">
      <c r="A1092" s="109"/>
      <c r="B1092" s="107"/>
      <c r="C1092" s="121"/>
      <c r="D1092" s="110"/>
      <c r="E1092" s="111"/>
      <c r="F1092" s="112"/>
    </row>
    <row r="1093" spans="1:6">
      <c r="A1093" s="109"/>
      <c r="B1093" s="107"/>
      <c r="C1093" s="121"/>
      <c r="D1093" s="110"/>
      <c r="E1093" s="111"/>
      <c r="F1093" s="112"/>
    </row>
    <row r="1094" spans="1:6">
      <c r="A1094" s="109"/>
      <c r="B1094" s="107"/>
      <c r="C1094" s="121"/>
      <c r="D1094" s="110"/>
      <c r="E1094" s="111"/>
      <c r="F1094" s="112"/>
    </row>
    <row r="1095" spans="1:6">
      <c r="A1095" s="109"/>
      <c r="B1095" s="107"/>
      <c r="C1095" s="121"/>
      <c r="D1095" s="110"/>
      <c r="E1095" s="111"/>
      <c r="F1095" s="112"/>
    </row>
    <row r="1096" spans="1:6">
      <c r="A1096" s="109"/>
      <c r="B1096" s="107"/>
      <c r="C1096" s="121"/>
      <c r="D1096" s="110"/>
      <c r="E1096" s="111"/>
      <c r="F1096" s="112"/>
    </row>
    <row r="1097" spans="1:6">
      <c r="A1097" s="109"/>
      <c r="B1097" s="107"/>
      <c r="C1097" s="121"/>
      <c r="D1097" s="110"/>
      <c r="E1097" s="111"/>
      <c r="F1097" s="112"/>
    </row>
    <row r="1098" spans="1:6">
      <c r="A1098" s="109"/>
      <c r="B1098" s="107"/>
      <c r="C1098" s="121"/>
      <c r="D1098" s="110"/>
      <c r="E1098" s="111"/>
      <c r="F1098" s="112"/>
    </row>
    <row r="1099" spans="1:6">
      <c r="A1099" s="109"/>
      <c r="B1099" s="107"/>
      <c r="C1099" s="121"/>
      <c r="D1099" s="110"/>
      <c r="E1099" s="111"/>
      <c r="F1099" s="112"/>
    </row>
    <row r="1100" spans="1:6">
      <c r="A1100" s="109"/>
      <c r="B1100" s="107"/>
      <c r="C1100" s="121"/>
      <c r="D1100" s="110"/>
      <c r="E1100" s="111"/>
      <c r="F1100" s="112"/>
    </row>
    <row r="1101" spans="1:6">
      <c r="A1101" s="109"/>
      <c r="B1101" s="107"/>
      <c r="C1101" s="121"/>
      <c r="D1101" s="110"/>
      <c r="E1101" s="111"/>
      <c r="F1101" s="112"/>
    </row>
    <row r="1102" spans="1:6">
      <c r="A1102" s="109"/>
      <c r="B1102" s="107"/>
      <c r="C1102" s="121"/>
      <c r="D1102" s="110"/>
      <c r="E1102" s="111"/>
      <c r="F1102" s="112"/>
    </row>
    <row r="1103" spans="1:6">
      <c r="A1103" s="109"/>
      <c r="B1103" s="107"/>
      <c r="C1103" s="121"/>
      <c r="D1103" s="110"/>
      <c r="E1103" s="111"/>
      <c r="F1103" s="112"/>
    </row>
    <row r="1104" spans="1:6">
      <c r="A1104" s="109"/>
      <c r="B1104" s="107"/>
      <c r="C1104" s="121"/>
      <c r="D1104" s="110"/>
      <c r="E1104" s="111"/>
      <c r="F1104" s="112"/>
    </row>
    <row r="1105" spans="1:6">
      <c r="A1105" s="109"/>
      <c r="B1105" s="107"/>
      <c r="C1105" s="121"/>
      <c r="D1105" s="110"/>
      <c r="E1105" s="111"/>
      <c r="F1105" s="112"/>
    </row>
    <row r="1106" spans="1:6">
      <c r="A1106" s="109"/>
      <c r="B1106" s="107"/>
      <c r="C1106" s="121"/>
      <c r="D1106" s="110"/>
      <c r="E1106" s="111"/>
      <c r="F1106" s="112"/>
    </row>
    <row r="1107" spans="1:6">
      <c r="A1107" s="109"/>
      <c r="B1107" s="107"/>
      <c r="C1107" s="121"/>
      <c r="D1107" s="110"/>
      <c r="E1107" s="111"/>
      <c r="F1107" s="112"/>
    </row>
    <row r="1108" spans="1:6">
      <c r="A1108" s="109"/>
      <c r="B1108" s="107"/>
      <c r="C1108" s="121"/>
      <c r="D1108" s="110"/>
      <c r="E1108" s="111"/>
      <c r="F1108" s="112"/>
    </row>
    <row r="1109" spans="1:6">
      <c r="A1109" s="109"/>
      <c r="B1109" s="107"/>
      <c r="C1109" s="121"/>
      <c r="D1109" s="110"/>
      <c r="E1109" s="111"/>
      <c r="F1109" s="112"/>
    </row>
    <row r="1110" spans="1:6">
      <c r="A1110" s="109"/>
      <c r="B1110" s="107"/>
      <c r="C1110" s="121"/>
      <c r="D1110" s="110"/>
      <c r="E1110" s="111"/>
      <c r="F1110" s="112"/>
    </row>
    <row r="1111" spans="1:6">
      <c r="A1111" s="109"/>
      <c r="B1111" s="107"/>
      <c r="C1111" s="121"/>
      <c r="D1111" s="110"/>
      <c r="E1111" s="111"/>
      <c r="F1111" s="112"/>
    </row>
    <row r="1112" spans="1:6">
      <c r="A1112" s="109"/>
      <c r="B1112" s="107"/>
      <c r="C1112" s="121"/>
      <c r="D1112" s="110"/>
      <c r="E1112" s="111"/>
      <c r="F1112" s="112"/>
    </row>
    <row r="1113" spans="1:6">
      <c r="A1113" s="109"/>
      <c r="B1113" s="107"/>
      <c r="C1113" s="121"/>
      <c r="D1113" s="110"/>
      <c r="E1113" s="111"/>
      <c r="F1113" s="112"/>
    </row>
    <row r="1114" spans="1:6">
      <c r="A1114" s="109"/>
      <c r="B1114" s="107"/>
      <c r="C1114" s="121"/>
      <c r="D1114" s="110"/>
      <c r="E1114" s="111"/>
      <c r="F1114" s="112"/>
    </row>
    <row r="1115" spans="1:6">
      <c r="A1115" s="109"/>
      <c r="B1115" s="107"/>
      <c r="C1115" s="121"/>
      <c r="D1115" s="110"/>
      <c r="E1115" s="111"/>
      <c r="F1115" s="112"/>
    </row>
    <row r="1116" spans="1:6">
      <c r="A1116" s="109"/>
      <c r="B1116" s="107"/>
      <c r="C1116" s="121"/>
      <c r="D1116" s="110"/>
      <c r="E1116" s="111"/>
      <c r="F1116" s="112"/>
    </row>
    <row r="1117" spans="1:6">
      <c r="A1117" s="109"/>
      <c r="B1117" s="107"/>
      <c r="C1117" s="121"/>
      <c r="D1117" s="110"/>
      <c r="E1117" s="111"/>
      <c r="F1117" s="112"/>
    </row>
    <row r="1118" spans="1:6">
      <c r="A1118" s="109"/>
      <c r="B1118" s="107"/>
      <c r="C1118" s="121"/>
      <c r="D1118" s="110"/>
      <c r="E1118" s="111"/>
      <c r="F1118" s="112"/>
    </row>
    <row r="1119" spans="1:6">
      <c r="A1119" s="109"/>
      <c r="B1119" s="107"/>
      <c r="C1119" s="121"/>
      <c r="D1119" s="110"/>
      <c r="E1119" s="111"/>
      <c r="F1119" s="112"/>
    </row>
    <row r="1120" spans="1:6">
      <c r="A1120" s="109"/>
      <c r="B1120" s="107"/>
      <c r="C1120" s="121"/>
      <c r="D1120" s="110"/>
      <c r="E1120" s="111"/>
      <c r="F1120" s="112"/>
    </row>
    <row r="1121" spans="1:6">
      <c r="A1121" s="109"/>
      <c r="B1121" s="107"/>
      <c r="C1121" s="121"/>
      <c r="D1121" s="110"/>
      <c r="E1121" s="111"/>
      <c r="F1121" s="112"/>
    </row>
    <row r="1122" spans="1:6">
      <c r="A1122" s="109"/>
      <c r="B1122" s="107"/>
      <c r="C1122" s="121"/>
      <c r="D1122" s="110"/>
      <c r="E1122" s="111"/>
      <c r="F1122" s="112"/>
    </row>
    <row r="1123" spans="1:6">
      <c r="A1123" s="109"/>
      <c r="B1123" s="107"/>
      <c r="C1123" s="121"/>
      <c r="D1123" s="110"/>
      <c r="E1123" s="111"/>
      <c r="F1123" s="112"/>
    </row>
    <row r="1124" spans="1:6">
      <c r="A1124" s="109"/>
      <c r="B1124" s="107"/>
      <c r="C1124" s="121"/>
      <c r="D1124" s="110"/>
      <c r="E1124" s="111"/>
      <c r="F1124" s="112"/>
    </row>
    <row r="1125" spans="1:6">
      <c r="A1125" s="109"/>
      <c r="B1125" s="107"/>
      <c r="C1125" s="121"/>
      <c r="D1125" s="110"/>
      <c r="E1125" s="111"/>
      <c r="F1125" s="112"/>
    </row>
    <row r="1126" spans="1:6">
      <c r="A1126" s="109"/>
      <c r="B1126" s="107"/>
      <c r="C1126" s="121"/>
      <c r="D1126" s="110"/>
      <c r="E1126" s="111"/>
      <c r="F1126" s="112"/>
    </row>
    <row r="1127" spans="1:6">
      <c r="A1127" s="109"/>
      <c r="B1127" s="107"/>
      <c r="C1127" s="121"/>
      <c r="D1127" s="110"/>
      <c r="E1127" s="111"/>
      <c r="F1127" s="112"/>
    </row>
    <row r="1128" spans="1:6">
      <c r="A1128" s="109"/>
      <c r="B1128" s="107"/>
      <c r="C1128" s="121"/>
      <c r="D1128" s="110"/>
      <c r="E1128" s="111"/>
      <c r="F1128" s="112"/>
    </row>
    <row r="1129" spans="1:6">
      <c r="A1129" s="109"/>
      <c r="B1129" s="107"/>
      <c r="C1129" s="121"/>
      <c r="D1129" s="110"/>
      <c r="E1129" s="111"/>
      <c r="F1129" s="112"/>
    </row>
    <row r="1130" spans="1:6">
      <c r="A1130" s="109"/>
      <c r="B1130" s="107"/>
      <c r="C1130" s="121"/>
      <c r="D1130" s="110"/>
      <c r="E1130" s="111"/>
      <c r="F1130" s="112"/>
    </row>
    <row r="1131" spans="1:6">
      <c r="A1131" s="109"/>
      <c r="B1131" s="107"/>
      <c r="C1131" s="121"/>
      <c r="D1131" s="110"/>
      <c r="E1131" s="111"/>
      <c r="F1131" s="112"/>
    </row>
    <row r="1132" spans="1:6">
      <c r="A1132" s="109"/>
      <c r="B1132" s="107"/>
      <c r="C1132" s="121"/>
      <c r="D1132" s="110"/>
      <c r="E1132" s="111"/>
      <c r="F1132" s="112"/>
    </row>
    <row r="1133" spans="1:6">
      <c r="A1133" s="109"/>
      <c r="B1133" s="107"/>
      <c r="C1133" s="121"/>
      <c r="D1133" s="110"/>
      <c r="E1133" s="111"/>
      <c r="F1133" s="112"/>
    </row>
    <row r="1134" spans="1:6">
      <c r="A1134" s="109"/>
      <c r="B1134" s="107"/>
      <c r="C1134" s="121"/>
      <c r="D1134" s="110"/>
      <c r="E1134" s="111"/>
      <c r="F1134" s="112"/>
    </row>
    <row r="1135" spans="1:6">
      <c r="A1135" s="109"/>
      <c r="B1135" s="107"/>
      <c r="C1135" s="121"/>
      <c r="D1135" s="110"/>
      <c r="E1135" s="111"/>
      <c r="F1135" s="112"/>
    </row>
    <row r="1136" spans="1:6">
      <c r="A1136" s="109"/>
      <c r="B1136" s="107"/>
      <c r="C1136" s="121"/>
      <c r="D1136" s="110"/>
      <c r="E1136" s="111"/>
      <c r="F1136" s="112"/>
    </row>
    <row r="1137" spans="1:6">
      <c r="A1137" s="109"/>
      <c r="B1137" s="107"/>
      <c r="C1137" s="121"/>
      <c r="D1137" s="110"/>
      <c r="E1137" s="111"/>
      <c r="F1137" s="112"/>
    </row>
    <row r="1138" spans="1:6">
      <c r="A1138" s="109"/>
      <c r="B1138" s="107"/>
      <c r="C1138" s="121"/>
      <c r="D1138" s="110"/>
      <c r="E1138" s="111"/>
      <c r="F1138" s="112"/>
    </row>
    <row r="1139" spans="1:6">
      <c r="A1139" s="109"/>
      <c r="B1139" s="107"/>
      <c r="C1139" s="121"/>
      <c r="D1139" s="110"/>
      <c r="E1139" s="111"/>
      <c r="F1139" s="112"/>
    </row>
    <row r="1140" spans="1:6">
      <c r="A1140" s="109"/>
      <c r="B1140" s="107"/>
      <c r="C1140" s="121"/>
      <c r="D1140" s="110"/>
      <c r="E1140" s="111"/>
      <c r="F1140" s="112"/>
    </row>
    <row r="1141" spans="1:6">
      <c r="A1141" s="109"/>
      <c r="B1141" s="107"/>
      <c r="C1141" s="121"/>
      <c r="D1141" s="110"/>
      <c r="E1141" s="111"/>
      <c r="F1141" s="112"/>
    </row>
    <row r="1142" spans="1:6">
      <c r="A1142" s="109"/>
      <c r="B1142" s="107"/>
      <c r="C1142" s="121"/>
      <c r="D1142" s="110"/>
      <c r="E1142" s="111"/>
      <c r="F1142" s="112"/>
    </row>
    <row r="1143" spans="1:6">
      <c r="A1143" s="109"/>
      <c r="B1143" s="107"/>
      <c r="C1143" s="121"/>
      <c r="D1143" s="110"/>
      <c r="E1143" s="111"/>
      <c r="F1143" s="112"/>
    </row>
    <row r="1144" spans="1:6">
      <c r="A1144" s="109"/>
      <c r="B1144" s="107"/>
      <c r="C1144" s="121"/>
      <c r="D1144" s="110"/>
      <c r="E1144" s="111"/>
      <c r="F1144" s="112"/>
    </row>
    <row r="1145" spans="1:6">
      <c r="A1145" s="109"/>
      <c r="B1145" s="107"/>
      <c r="C1145" s="121"/>
      <c r="D1145" s="110"/>
      <c r="E1145" s="111"/>
      <c r="F1145" s="112"/>
    </row>
    <row r="1146" spans="1:6">
      <c r="A1146" s="109"/>
      <c r="B1146" s="107"/>
      <c r="C1146" s="121"/>
      <c r="D1146" s="110"/>
      <c r="E1146" s="111"/>
      <c r="F1146" s="112"/>
    </row>
    <row r="1147" spans="1:6">
      <c r="A1147" s="109"/>
      <c r="B1147" s="107"/>
      <c r="C1147" s="121"/>
      <c r="D1147" s="110"/>
      <c r="E1147" s="111"/>
      <c r="F1147" s="112"/>
    </row>
    <row r="1148" spans="1:6">
      <c r="A1148" s="109"/>
      <c r="B1148" s="107"/>
      <c r="C1148" s="121"/>
      <c r="D1148" s="110"/>
      <c r="E1148" s="111"/>
      <c r="F1148" s="112"/>
    </row>
    <row r="1149" spans="1:6">
      <c r="A1149" s="109"/>
      <c r="B1149" s="107"/>
      <c r="C1149" s="121"/>
      <c r="D1149" s="110"/>
      <c r="E1149" s="111"/>
      <c r="F1149" s="112"/>
    </row>
    <row r="1150" spans="1:6">
      <c r="A1150" s="109"/>
      <c r="B1150" s="107"/>
      <c r="C1150" s="121"/>
      <c r="D1150" s="110"/>
      <c r="E1150" s="111"/>
      <c r="F1150" s="112"/>
    </row>
    <row r="1151" spans="1:6">
      <c r="A1151" s="109"/>
      <c r="B1151" s="107"/>
      <c r="C1151" s="121"/>
      <c r="D1151" s="110"/>
      <c r="E1151" s="111"/>
      <c r="F1151" s="112"/>
    </row>
    <row r="1152" spans="1:6">
      <c r="A1152" s="109"/>
      <c r="B1152" s="107"/>
      <c r="C1152" s="121"/>
      <c r="D1152" s="110"/>
      <c r="E1152" s="111"/>
      <c r="F1152" s="112"/>
    </row>
    <row r="1153" spans="1:6">
      <c r="A1153" s="109"/>
      <c r="B1153" s="107"/>
      <c r="C1153" s="121"/>
      <c r="D1153" s="110"/>
      <c r="E1153" s="111"/>
      <c r="F1153" s="112"/>
    </row>
    <row r="1154" spans="1:6">
      <c r="A1154" s="109"/>
      <c r="B1154" s="107"/>
      <c r="C1154" s="121"/>
      <c r="D1154" s="110"/>
      <c r="E1154" s="111"/>
      <c r="F1154" s="112"/>
    </row>
    <row r="1155" spans="1:6">
      <c r="A1155" s="109"/>
      <c r="B1155" s="107"/>
      <c r="C1155" s="121"/>
      <c r="D1155" s="110"/>
      <c r="E1155" s="111"/>
      <c r="F1155" s="112"/>
    </row>
    <row r="1156" spans="1:6">
      <c r="A1156" s="109"/>
      <c r="B1156" s="107"/>
      <c r="C1156" s="121"/>
      <c r="D1156" s="110"/>
      <c r="E1156" s="111"/>
      <c r="F1156" s="112"/>
    </row>
    <row r="1157" spans="1:6">
      <c r="A1157" s="109"/>
      <c r="B1157" s="107"/>
      <c r="C1157" s="121"/>
      <c r="D1157" s="110"/>
      <c r="E1157" s="111"/>
      <c r="F1157" s="112"/>
    </row>
    <row r="1158" spans="1:6">
      <c r="A1158" s="109"/>
      <c r="B1158" s="107"/>
      <c r="C1158" s="121"/>
      <c r="D1158" s="110"/>
      <c r="E1158" s="111"/>
      <c r="F1158" s="112"/>
    </row>
    <row r="1159" spans="1:6">
      <c r="A1159" s="109"/>
      <c r="B1159" s="107"/>
      <c r="C1159" s="121"/>
      <c r="D1159" s="110"/>
      <c r="E1159" s="111"/>
      <c r="F1159" s="112"/>
    </row>
    <row r="1160" spans="1:6">
      <c r="A1160" s="109"/>
      <c r="B1160" s="107"/>
      <c r="C1160" s="121"/>
      <c r="D1160" s="110"/>
      <c r="E1160" s="111"/>
      <c r="F1160" s="112"/>
    </row>
    <row r="1161" spans="1:6">
      <c r="A1161" s="109"/>
      <c r="B1161" s="107"/>
      <c r="C1161" s="121"/>
      <c r="D1161" s="110"/>
      <c r="E1161" s="111"/>
      <c r="F1161" s="112"/>
    </row>
    <row r="1162" spans="1:6">
      <c r="A1162" s="109"/>
      <c r="B1162" s="107"/>
      <c r="C1162" s="121"/>
      <c r="D1162" s="110"/>
      <c r="E1162" s="111"/>
      <c r="F1162" s="112"/>
    </row>
    <row r="1163" spans="1:6">
      <c r="A1163" s="109"/>
      <c r="B1163" s="107"/>
      <c r="C1163" s="121"/>
      <c r="D1163" s="110"/>
      <c r="E1163" s="111"/>
      <c r="F1163" s="112"/>
    </row>
    <row r="1164" spans="1:6">
      <c r="A1164" s="109"/>
      <c r="B1164" s="107"/>
      <c r="C1164" s="121"/>
      <c r="D1164" s="110"/>
      <c r="E1164" s="111"/>
      <c r="F1164" s="112"/>
    </row>
    <row r="1165" spans="1:6">
      <c r="A1165" s="109"/>
      <c r="B1165" s="107"/>
      <c r="C1165" s="121"/>
      <c r="D1165" s="110"/>
      <c r="E1165" s="111"/>
      <c r="F1165" s="112"/>
    </row>
    <row r="1166" spans="1:6">
      <c r="A1166" s="109"/>
      <c r="B1166" s="107"/>
      <c r="C1166" s="121"/>
      <c r="D1166" s="110"/>
      <c r="E1166" s="111"/>
      <c r="F1166" s="112"/>
    </row>
    <row r="1167" spans="1:6">
      <c r="A1167" s="109"/>
      <c r="B1167" s="107"/>
      <c r="C1167" s="121"/>
      <c r="D1167" s="110"/>
      <c r="E1167" s="111"/>
      <c r="F1167" s="112"/>
    </row>
    <row r="1168" spans="1:6">
      <c r="A1168" s="109"/>
      <c r="B1168" s="107"/>
      <c r="C1168" s="121"/>
      <c r="D1168" s="110"/>
      <c r="E1168" s="111"/>
      <c r="F1168" s="112"/>
    </row>
    <row r="1169" spans="1:6">
      <c r="A1169" s="109"/>
      <c r="B1169" s="107"/>
      <c r="C1169" s="121"/>
      <c r="D1169" s="110"/>
      <c r="E1169" s="111"/>
      <c r="F1169" s="112"/>
    </row>
    <row r="1170" spans="1:6">
      <c r="A1170" s="109"/>
      <c r="B1170" s="107"/>
      <c r="C1170" s="121"/>
      <c r="D1170" s="110"/>
      <c r="E1170" s="111"/>
      <c r="F1170" s="112"/>
    </row>
    <row r="1171" spans="1:6">
      <c r="A1171" s="109"/>
      <c r="B1171" s="107"/>
      <c r="C1171" s="121"/>
      <c r="D1171" s="110"/>
      <c r="E1171" s="111"/>
      <c r="F1171" s="112"/>
    </row>
    <row r="1172" spans="1:6">
      <c r="A1172" s="109"/>
      <c r="B1172" s="107"/>
      <c r="C1172" s="121"/>
      <c r="D1172" s="110"/>
      <c r="E1172" s="111"/>
      <c r="F1172" s="112"/>
    </row>
    <row r="1173" spans="1:6">
      <c r="A1173" s="109"/>
      <c r="B1173" s="107"/>
      <c r="C1173" s="121"/>
      <c r="D1173" s="110"/>
      <c r="E1173" s="111"/>
      <c r="F1173" s="112"/>
    </row>
    <row r="1174" spans="1:6">
      <c r="A1174" s="109"/>
      <c r="B1174" s="107"/>
      <c r="C1174" s="121"/>
      <c r="D1174" s="110"/>
      <c r="E1174" s="111"/>
      <c r="F1174" s="112"/>
    </row>
    <row r="1175" spans="1:6">
      <c r="A1175" s="109"/>
      <c r="B1175" s="107"/>
      <c r="C1175" s="121"/>
      <c r="D1175" s="110"/>
      <c r="E1175" s="111"/>
      <c r="F1175" s="112"/>
    </row>
    <row r="1176" spans="1:6">
      <c r="A1176" s="109"/>
      <c r="B1176" s="107"/>
      <c r="C1176" s="121"/>
      <c r="D1176" s="110"/>
      <c r="E1176" s="111"/>
      <c r="F1176" s="112"/>
    </row>
    <row r="1177" spans="1:6">
      <c r="A1177" s="109"/>
      <c r="B1177" s="107"/>
      <c r="C1177" s="121"/>
      <c r="D1177" s="110"/>
      <c r="E1177" s="111"/>
      <c r="F1177" s="112"/>
    </row>
    <row r="1178" spans="1:6">
      <c r="A1178" s="109"/>
      <c r="B1178" s="107"/>
      <c r="C1178" s="121"/>
      <c r="D1178" s="110"/>
      <c r="E1178" s="111"/>
      <c r="F1178" s="112"/>
    </row>
    <row r="1179" spans="1:6">
      <c r="A1179" s="109"/>
      <c r="B1179" s="107"/>
      <c r="C1179" s="121"/>
      <c r="D1179" s="110"/>
      <c r="E1179" s="111"/>
      <c r="F1179" s="112"/>
    </row>
    <row r="1180" spans="1:6">
      <c r="A1180" s="109"/>
      <c r="B1180" s="107"/>
      <c r="C1180" s="121"/>
      <c r="D1180" s="110"/>
      <c r="E1180" s="111"/>
      <c r="F1180" s="112"/>
    </row>
    <row r="1181" spans="1:6">
      <c r="A1181" s="109"/>
      <c r="B1181" s="107"/>
      <c r="C1181" s="121"/>
      <c r="D1181" s="110"/>
      <c r="E1181" s="111"/>
      <c r="F1181" s="112"/>
    </row>
    <row r="1182" spans="1:6">
      <c r="A1182" s="109"/>
      <c r="B1182" s="107"/>
      <c r="C1182" s="121"/>
      <c r="D1182" s="110"/>
      <c r="E1182" s="111"/>
      <c r="F1182" s="112"/>
    </row>
    <row r="1183" spans="1:6">
      <c r="A1183" s="109"/>
      <c r="B1183" s="107"/>
      <c r="C1183" s="121"/>
      <c r="D1183" s="110"/>
      <c r="E1183" s="111"/>
      <c r="F1183" s="112"/>
    </row>
    <row r="1184" spans="1:6">
      <c r="A1184" s="109"/>
      <c r="B1184" s="107"/>
      <c r="C1184" s="121"/>
      <c r="D1184" s="110"/>
      <c r="E1184" s="111"/>
      <c r="F1184" s="112"/>
    </row>
    <row r="1185" spans="1:6">
      <c r="A1185" s="109"/>
      <c r="B1185" s="107"/>
      <c r="C1185" s="121"/>
      <c r="D1185" s="110"/>
      <c r="E1185" s="111"/>
      <c r="F1185" s="112"/>
    </row>
    <row r="1186" spans="1:6">
      <c r="A1186" s="109"/>
      <c r="B1186" s="107"/>
      <c r="C1186" s="121"/>
      <c r="D1186" s="110"/>
      <c r="E1186" s="111"/>
      <c r="F1186" s="112"/>
    </row>
    <row r="1187" spans="1:6">
      <c r="A1187" s="109"/>
      <c r="B1187" s="107"/>
      <c r="C1187" s="121"/>
      <c r="D1187" s="110"/>
      <c r="E1187" s="111"/>
      <c r="F1187" s="112"/>
    </row>
    <row r="1188" spans="1:6">
      <c r="A1188" s="109"/>
      <c r="B1188" s="107"/>
      <c r="C1188" s="121"/>
      <c r="D1188" s="110"/>
      <c r="E1188" s="111"/>
      <c r="F1188" s="112"/>
    </row>
    <row r="1189" spans="1:6">
      <c r="A1189" s="109"/>
      <c r="B1189" s="107"/>
      <c r="C1189" s="121"/>
      <c r="D1189" s="110"/>
      <c r="E1189" s="111"/>
      <c r="F1189" s="112"/>
    </row>
    <row r="1190" spans="1:6">
      <c r="A1190" s="109"/>
      <c r="B1190" s="107"/>
      <c r="C1190" s="121"/>
      <c r="D1190" s="110"/>
      <c r="E1190" s="111"/>
      <c r="F1190" s="112"/>
    </row>
    <row r="1191" spans="1:6">
      <c r="A1191" s="109"/>
      <c r="B1191" s="107"/>
      <c r="C1191" s="121"/>
      <c r="D1191" s="110"/>
      <c r="E1191" s="111"/>
      <c r="F1191" s="112"/>
    </row>
    <row r="1192" spans="1:6">
      <c r="A1192" s="109"/>
      <c r="B1192" s="107"/>
      <c r="C1192" s="121"/>
      <c r="D1192" s="110"/>
      <c r="E1192" s="111"/>
      <c r="F1192" s="112"/>
    </row>
    <row r="1193" spans="1:6">
      <c r="A1193" s="109"/>
      <c r="B1193" s="107"/>
      <c r="C1193" s="121"/>
      <c r="D1193" s="110"/>
      <c r="E1193" s="111"/>
      <c r="F1193" s="112"/>
    </row>
    <row r="1194" spans="1:6">
      <c r="A1194" s="109"/>
      <c r="B1194" s="107"/>
      <c r="C1194" s="121"/>
      <c r="D1194" s="110"/>
      <c r="E1194" s="111"/>
      <c r="F1194" s="112"/>
    </row>
    <row r="1195" spans="1:6">
      <c r="A1195" s="109"/>
      <c r="B1195" s="107"/>
      <c r="C1195" s="121"/>
      <c r="D1195" s="110"/>
      <c r="E1195" s="111"/>
      <c r="F1195" s="112"/>
    </row>
    <row r="1196" spans="1:6">
      <c r="A1196" s="109"/>
      <c r="B1196" s="107"/>
      <c r="C1196" s="121"/>
      <c r="D1196" s="110"/>
      <c r="E1196" s="111"/>
      <c r="F1196" s="112"/>
    </row>
    <row r="1197" spans="1:6">
      <c r="A1197" s="109"/>
      <c r="B1197" s="107"/>
      <c r="C1197" s="121"/>
      <c r="D1197" s="110"/>
      <c r="E1197" s="111"/>
      <c r="F1197" s="112"/>
    </row>
    <row r="1198" spans="1:6">
      <c r="A1198" s="109"/>
      <c r="B1198" s="107"/>
      <c r="C1198" s="121"/>
      <c r="D1198" s="110"/>
      <c r="E1198" s="111"/>
      <c r="F1198" s="112"/>
    </row>
    <row r="1199" spans="1:6">
      <c r="A1199" s="109"/>
      <c r="B1199" s="107"/>
      <c r="C1199" s="121"/>
      <c r="D1199" s="110"/>
      <c r="E1199" s="111"/>
      <c r="F1199" s="112"/>
    </row>
    <row r="1200" spans="1:6">
      <c r="A1200" s="109"/>
      <c r="B1200" s="107"/>
      <c r="C1200" s="121"/>
      <c r="D1200" s="110"/>
      <c r="E1200" s="111"/>
      <c r="F1200" s="112"/>
    </row>
    <row r="1201" spans="1:6">
      <c r="A1201" s="109"/>
      <c r="B1201" s="107"/>
      <c r="C1201" s="121"/>
      <c r="D1201" s="110"/>
      <c r="E1201" s="111"/>
      <c r="F1201" s="112"/>
    </row>
    <row r="1202" spans="1:6">
      <c r="A1202" s="109"/>
      <c r="B1202" s="107"/>
      <c r="C1202" s="121"/>
      <c r="D1202" s="110"/>
      <c r="E1202" s="111"/>
      <c r="F1202" s="112"/>
    </row>
    <row r="1203" spans="1:6">
      <c r="A1203" s="109"/>
      <c r="B1203" s="107"/>
      <c r="C1203" s="121"/>
      <c r="D1203" s="110"/>
      <c r="E1203" s="111"/>
      <c r="F1203" s="112"/>
    </row>
    <row r="1204" spans="1:6">
      <c r="A1204" s="109"/>
      <c r="B1204" s="107"/>
      <c r="C1204" s="121"/>
      <c r="D1204" s="110"/>
      <c r="E1204" s="111"/>
      <c r="F1204" s="112"/>
    </row>
    <row r="1205" spans="1:6">
      <c r="A1205" s="109"/>
      <c r="B1205" s="107"/>
      <c r="C1205" s="121"/>
      <c r="D1205" s="110"/>
      <c r="E1205" s="111"/>
      <c r="F1205" s="112"/>
    </row>
    <row r="1206" spans="1:6">
      <c r="A1206" s="109"/>
      <c r="B1206" s="107"/>
      <c r="C1206" s="121"/>
      <c r="D1206" s="110"/>
      <c r="E1206" s="111"/>
      <c r="F1206" s="112"/>
    </row>
    <row r="1207" spans="1:6">
      <c r="A1207" s="109"/>
      <c r="B1207" s="107"/>
      <c r="C1207" s="121"/>
      <c r="D1207" s="110"/>
      <c r="E1207" s="111"/>
      <c r="F1207" s="112"/>
    </row>
    <row r="1208" spans="1:6">
      <c r="A1208" s="109"/>
      <c r="B1208" s="107"/>
      <c r="C1208" s="121"/>
      <c r="D1208" s="110"/>
      <c r="E1208" s="111"/>
      <c r="F1208" s="112"/>
    </row>
    <row r="1209" spans="1:6">
      <c r="A1209" s="109"/>
      <c r="B1209" s="107"/>
      <c r="C1209" s="121"/>
      <c r="D1209" s="110"/>
      <c r="E1209" s="111"/>
      <c r="F1209" s="112"/>
    </row>
    <row r="1210" spans="1:6">
      <c r="A1210" s="109"/>
      <c r="B1210" s="107"/>
      <c r="C1210" s="121"/>
      <c r="D1210" s="110"/>
      <c r="E1210" s="111"/>
      <c r="F1210" s="112"/>
    </row>
    <row r="1211" spans="1:6">
      <c r="A1211" s="109"/>
      <c r="B1211" s="107"/>
      <c r="C1211" s="121"/>
      <c r="D1211" s="110"/>
      <c r="E1211" s="111"/>
      <c r="F1211" s="112"/>
    </row>
    <row r="1212" spans="1:6">
      <c r="A1212" s="109"/>
      <c r="B1212" s="107"/>
      <c r="C1212" s="121"/>
      <c r="D1212" s="110"/>
      <c r="E1212" s="111"/>
      <c r="F1212" s="112"/>
    </row>
    <row r="1213" spans="1:6">
      <c r="A1213" s="109"/>
      <c r="B1213" s="107"/>
      <c r="C1213" s="121"/>
      <c r="D1213" s="110"/>
      <c r="E1213" s="111"/>
      <c r="F1213" s="112"/>
    </row>
    <row r="1214" spans="1:6">
      <c r="A1214" s="109"/>
      <c r="B1214" s="107"/>
      <c r="C1214" s="121"/>
      <c r="D1214" s="110"/>
      <c r="E1214" s="111"/>
      <c r="F1214" s="112"/>
    </row>
    <row r="1215" spans="1:6">
      <c r="A1215" s="109"/>
      <c r="B1215" s="107"/>
      <c r="C1215" s="121"/>
      <c r="D1215" s="110"/>
      <c r="E1215" s="111"/>
      <c r="F1215" s="112"/>
    </row>
    <row r="1216" spans="1:6">
      <c r="A1216" s="109"/>
      <c r="B1216" s="107"/>
      <c r="C1216" s="121"/>
      <c r="D1216" s="110"/>
      <c r="E1216" s="111"/>
      <c r="F1216" s="112"/>
    </row>
    <row r="1217" spans="1:6">
      <c r="A1217" s="109"/>
      <c r="B1217" s="107"/>
      <c r="C1217" s="121"/>
      <c r="D1217" s="110"/>
      <c r="E1217" s="111"/>
      <c r="F1217" s="112"/>
    </row>
    <row r="1218" spans="1:6">
      <c r="A1218" s="109"/>
      <c r="B1218" s="107"/>
      <c r="C1218" s="121"/>
      <c r="D1218" s="110"/>
      <c r="E1218" s="111"/>
      <c r="F1218" s="112"/>
    </row>
    <row r="1219" spans="1:6">
      <c r="A1219" s="109"/>
      <c r="B1219" s="107"/>
      <c r="C1219" s="121"/>
      <c r="D1219" s="110"/>
      <c r="E1219" s="111"/>
      <c r="F1219" s="112"/>
    </row>
    <row r="1220" spans="1:6">
      <c r="A1220" s="109"/>
      <c r="B1220" s="107"/>
      <c r="C1220" s="121"/>
      <c r="D1220" s="110"/>
      <c r="E1220" s="111"/>
      <c r="F1220" s="112"/>
    </row>
    <row r="1221" spans="1:6">
      <c r="A1221" s="109"/>
      <c r="B1221" s="107"/>
      <c r="C1221" s="121"/>
      <c r="D1221" s="110"/>
      <c r="E1221" s="111"/>
      <c r="F1221" s="112"/>
    </row>
    <row r="1222" spans="1:6">
      <c r="A1222" s="109"/>
      <c r="B1222" s="107"/>
      <c r="C1222" s="121"/>
      <c r="D1222" s="110"/>
      <c r="E1222" s="111"/>
      <c r="F1222" s="112"/>
    </row>
    <row r="1223" spans="1:6">
      <c r="A1223" s="109"/>
      <c r="B1223" s="107"/>
      <c r="C1223" s="121"/>
      <c r="D1223" s="110"/>
      <c r="E1223" s="111"/>
      <c r="F1223" s="112"/>
    </row>
    <row r="1224" spans="1:6">
      <c r="A1224" s="109"/>
      <c r="B1224" s="107"/>
      <c r="C1224" s="121"/>
      <c r="D1224" s="110"/>
      <c r="E1224" s="111"/>
      <c r="F1224" s="112"/>
    </row>
    <row r="1225" spans="1:6">
      <c r="A1225" s="109"/>
      <c r="B1225" s="107"/>
      <c r="C1225" s="121"/>
      <c r="D1225" s="110"/>
      <c r="E1225" s="111"/>
      <c r="F1225" s="112"/>
    </row>
    <row r="1226" spans="1:6">
      <c r="A1226" s="109"/>
      <c r="B1226" s="107"/>
      <c r="C1226" s="121"/>
      <c r="D1226" s="110"/>
      <c r="E1226" s="111"/>
      <c r="F1226" s="112"/>
    </row>
    <row r="1227" spans="1:6">
      <c r="A1227" s="109"/>
      <c r="B1227" s="107"/>
      <c r="C1227" s="121"/>
      <c r="D1227" s="110"/>
      <c r="E1227" s="111"/>
      <c r="F1227" s="112"/>
    </row>
    <row r="1228" spans="1:6">
      <c r="A1228" s="109"/>
      <c r="B1228" s="107"/>
      <c r="C1228" s="121"/>
      <c r="D1228" s="110"/>
      <c r="E1228" s="111"/>
      <c r="F1228" s="112"/>
    </row>
    <row r="1229" spans="1:6">
      <c r="A1229" s="109"/>
      <c r="B1229" s="107"/>
      <c r="C1229" s="121"/>
      <c r="D1229" s="110"/>
      <c r="E1229" s="111"/>
      <c r="F1229" s="112"/>
    </row>
    <row r="1230" spans="1:6">
      <c r="A1230" s="109"/>
      <c r="B1230" s="107"/>
      <c r="C1230" s="121"/>
      <c r="D1230" s="110"/>
      <c r="E1230" s="111"/>
      <c r="F1230" s="112"/>
    </row>
    <row r="1231" spans="1:6">
      <c r="A1231" s="109"/>
      <c r="B1231" s="107"/>
      <c r="C1231" s="121"/>
      <c r="D1231" s="110"/>
      <c r="E1231" s="111"/>
      <c r="F1231" s="112"/>
    </row>
    <row r="1232" spans="1:6">
      <c r="A1232" s="109"/>
      <c r="B1232" s="107"/>
      <c r="C1232" s="121"/>
      <c r="D1232" s="110"/>
      <c r="E1232" s="111"/>
      <c r="F1232" s="112"/>
    </row>
    <row r="1233" spans="1:6">
      <c r="A1233" s="109"/>
      <c r="B1233" s="107"/>
      <c r="C1233" s="121"/>
      <c r="D1233" s="110"/>
      <c r="E1233" s="111"/>
      <c r="F1233" s="112"/>
    </row>
    <row r="1234" spans="1:6">
      <c r="A1234" s="109"/>
      <c r="B1234" s="107"/>
      <c r="C1234" s="121"/>
      <c r="D1234" s="110"/>
      <c r="E1234" s="111"/>
      <c r="F1234" s="112"/>
    </row>
    <row r="1235" spans="1:6">
      <c r="A1235" s="109"/>
      <c r="B1235" s="107"/>
      <c r="C1235" s="121"/>
      <c r="D1235" s="110"/>
      <c r="E1235" s="111"/>
      <c r="F1235" s="112"/>
    </row>
    <row r="1236" spans="1:6">
      <c r="A1236" s="109"/>
      <c r="B1236" s="107"/>
      <c r="C1236" s="121"/>
      <c r="D1236" s="110"/>
      <c r="E1236" s="111"/>
      <c r="F1236" s="112"/>
    </row>
    <row r="1237" spans="1:6">
      <c r="A1237" s="109"/>
      <c r="B1237" s="107"/>
      <c r="C1237" s="121"/>
      <c r="D1237" s="110"/>
      <c r="E1237" s="111"/>
      <c r="F1237" s="112"/>
    </row>
    <row r="1238" spans="1:6">
      <c r="A1238" s="109"/>
      <c r="B1238" s="107"/>
      <c r="C1238" s="121"/>
      <c r="D1238" s="110"/>
      <c r="E1238" s="111"/>
      <c r="F1238" s="112"/>
    </row>
    <row r="1239" spans="1:6">
      <c r="A1239" s="109"/>
      <c r="B1239" s="107"/>
      <c r="C1239" s="121"/>
      <c r="D1239" s="110"/>
      <c r="E1239" s="111"/>
      <c r="F1239" s="112"/>
    </row>
    <row r="1240" spans="1:6">
      <c r="A1240" s="109"/>
      <c r="B1240" s="107"/>
      <c r="C1240" s="121"/>
      <c r="D1240" s="110"/>
      <c r="E1240" s="111"/>
      <c r="F1240" s="112"/>
    </row>
    <row r="1241" spans="1:6">
      <c r="A1241" s="109"/>
      <c r="B1241" s="107"/>
      <c r="C1241" s="121"/>
      <c r="D1241" s="110"/>
      <c r="E1241" s="111"/>
      <c r="F1241" s="112"/>
    </row>
    <row r="1242" spans="1:6">
      <c r="A1242" s="109"/>
      <c r="B1242" s="107"/>
      <c r="C1242" s="121"/>
      <c r="D1242" s="110"/>
      <c r="E1242" s="111"/>
      <c r="F1242" s="112"/>
    </row>
    <row r="1243" spans="1:6">
      <c r="A1243" s="109"/>
      <c r="B1243" s="107"/>
      <c r="C1243" s="121"/>
      <c r="D1243" s="110"/>
      <c r="E1243" s="111"/>
      <c r="F1243" s="112"/>
    </row>
    <row r="1244" spans="1:6">
      <c r="A1244" s="109"/>
      <c r="B1244" s="107"/>
      <c r="C1244" s="121"/>
      <c r="D1244" s="110"/>
      <c r="E1244" s="111"/>
      <c r="F1244" s="112"/>
    </row>
    <row r="1245" spans="1:6">
      <c r="A1245" s="109"/>
      <c r="B1245" s="107"/>
      <c r="C1245" s="121"/>
      <c r="D1245" s="110"/>
      <c r="E1245" s="111"/>
      <c r="F1245" s="112"/>
    </row>
    <row r="1246" spans="1:6">
      <c r="A1246" s="109"/>
      <c r="B1246" s="107"/>
      <c r="C1246" s="121"/>
      <c r="D1246" s="110"/>
      <c r="E1246" s="111"/>
      <c r="F1246" s="112"/>
    </row>
    <row r="1247" spans="1:6">
      <c r="A1247" s="109"/>
      <c r="B1247" s="107"/>
      <c r="C1247" s="121"/>
      <c r="D1247" s="110"/>
      <c r="E1247" s="111"/>
      <c r="F1247" s="112"/>
    </row>
    <row r="1248" spans="1:6">
      <c r="A1248" s="109"/>
      <c r="B1248" s="107"/>
      <c r="C1248" s="121"/>
      <c r="D1248" s="110"/>
      <c r="E1248" s="111"/>
      <c r="F1248" s="112"/>
    </row>
    <row r="1249" spans="1:6">
      <c r="A1249" s="109"/>
      <c r="B1249" s="107"/>
      <c r="C1249" s="121"/>
      <c r="D1249" s="110"/>
      <c r="E1249" s="111"/>
      <c r="F1249" s="112"/>
    </row>
    <row r="1250" spans="1:6">
      <c r="A1250" s="109"/>
      <c r="B1250" s="107"/>
      <c r="C1250" s="121"/>
      <c r="D1250" s="110"/>
      <c r="E1250" s="111"/>
      <c r="F1250" s="112"/>
    </row>
    <row r="1251" spans="1:6">
      <c r="A1251" s="109"/>
      <c r="B1251" s="107"/>
      <c r="C1251" s="121"/>
      <c r="D1251" s="110"/>
      <c r="E1251" s="111"/>
      <c r="F1251" s="112"/>
    </row>
    <row r="1252" spans="1:6">
      <c r="A1252" s="109"/>
      <c r="B1252" s="107"/>
      <c r="C1252" s="121"/>
      <c r="D1252" s="110"/>
      <c r="E1252" s="111"/>
      <c r="F1252" s="112"/>
    </row>
    <row r="1253" spans="1:6">
      <c r="A1253" s="109"/>
      <c r="B1253" s="107"/>
      <c r="C1253" s="121"/>
      <c r="D1253" s="110"/>
      <c r="E1253" s="111"/>
      <c r="F1253" s="112"/>
    </row>
    <row r="1254" spans="1:6">
      <c r="A1254" s="109"/>
      <c r="B1254" s="107"/>
      <c r="C1254" s="121"/>
      <c r="D1254" s="110"/>
      <c r="E1254" s="111"/>
      <c r="F1254" s="112"/>
    </row>
    <row r="1255" spans="1:6">
      <c r="A1255" s="109"/>
      <c r="B1255" s="107"/>
      <c r="C1255" s="121"/>
      <c r="D1255" s="110"/>
      <c r="E1255" s="111"/>
      <c r="F1255" s="112"/>
    </row>
    <row r="1256" spans="1:6">
      <c r="A1256" s="109"/>
      <c r="B1256" s="107"/>
      <c r="C1256" s="121"/>
      <c r="D1256" s="110"/>
      <c r="E1256" s="111"/>
      <c r="F1256" s="112"/>
    </row>
    <row r="1257" spans="1:6">
      <c r="A1257" s="109"/>
      <c r="B1257" s="107"/>
      <c r="C1257" s="121"/>
      <c r="D1257" s="110"/>
      <c r="E1257" s="111"/>
      <c r="F1257" s="112"/>
    </row>
    <row r="1258" spans="1:6">
      <c r="A1258" s="109"/>
      <c r="B1258" s="107"/>
      <c r="C1258" s="121"/>
      <c r="D1258" s="110"/>
      <c r="E1258" s="111"/>
      <c r="F1258" s="112"/>
    </row>
    <row r="1259" spans="1:6">
      <c r="A1259" s="109"/>
      <c r="B1259" s="107"/>
      <c r="C1259" s="121"/>
      <c r="D1259" s="110"/>
      <c r="E1259" s="111"/>
      <c r="F1259" s="112"/>
    </row>
    <row r="1260" spans="1:6">
      <c r="A1260" s="109"/>
      <c r="B1260" s="107"/>
      <c r="C1260" s="121"/>
      <c r="D1260" s="110"/>
      <c r="E1260" s="111"/>
      <c r="F1260" s="112"/>
    </row>
    <row r="1261" spans="1:6">
      <c r="A1261" s="109"/>
      <c r="B1261" s="107"/>
      <c r="C1261" s="121"/>
      <c r="D1261" s="110"/>
      <c r="E1261" s="111"/>
      <c r="F1261" s="112"/>
    </row>
    <row r="1262" spans="1:6">
      <c r="A1262" s="109"/>
      <c r="B1262" s="107"/>
      <c r="C1262" s="121"/>
      <c r="D1262" s="110"/>
      <c r="E1262" s="111"/>
      <c r="F1262" s="112"/>
    </row>
    <row r="1263" spans="1:6">
      <c r="A1263" s="109"/>
      <c r="B1263" s="107"/>
      <c r="C1263" s="121"/>
      <c r="D1263" s="110"/>
      <c r="E1263" s="111"/>
      <c r="F1263" s="112"/>
    </row>
    <row r="1264" spans="1:6">
      <c r="A1264" s="109"/>
      <c r="B1264" s="107"/>
      <c r="C1264" s="121"/>
      <c r="D1264" s="110"/>
      <c r="E1264" s="111"/>
      <c r="F1264" s="112"/>
    </row>
    <row r="1265" spans="1:6">
      <c r="A1265" s="109"/>
      <c r="B1265" s="107"/>
      <c r="C1265" s="121"/>
      <c r="D1265" s="110"/>
      <c r="E1265" s="111"/>
      <c r="F1265" s="112"/>
    </row>
    <row r="1266" spans="1:6">
      <c r="A1266" s="109"/>
      <c r="B1266" s="107"/>
      <c r="C1266" s="121"/>
      <c r="D1266" s="110"/>
      <c r="E1266" s="111"/>
      <c r="F1266" s="112"/>
    </row>
    <row r="1267" spans="1:6">
      <c r="A1267" s="109"/>
      <c r="B1267" s="107"/>
      <c r="C1267" s="121"/>
      <c r="D1267" s="110"/>
      <c r="E1267" s="111"/>
      <c r="F1267" s="112"/>
    </row>
    <row r="1268" spans="1:6">
      <c r="A1268" s="109"/>
      <c r="B1268" s="107"/>
      <c r="C1268" s="121"/>
      <c r="D1268" s="110"/>
      <c r="E1268" s="111"/>
      <c r="F1268" s="112"/>
    </row>
    <row r="1269" spans="1:6">
      <c r="A1269" s="109"/>
      <c r="B1269" s="107"/>
      <c r="C1269" s="121"/>
      <c r="D1269" s="110"/>
      <c r="E1269" s="111"/>
      <c r="F1269" s="112"/>
    </row>
    <row r="1270" spans="1:6">
      <c r="A1270" s="109"/>
      <c r="B1270" s="107"/>
      <c r="C1270" s="121"/>
      <c r="D1270" s="110"/>
      <c r="E1270" s="111"/>
      <c r="F1270" s="112"/>
    </row>
    <row r="1271" spans="1:6">
      <c r="A1271" s="109"/>
      <c r="B1271" s="107"/>
      <c r="C1271" s="121"/>
      <c r="D1271" s="110"/>
      <c r="E1271" s="111"/>
      <c r="F1271" s="112"/>
    </row>
    <row r="1272" spans="1:6">
      <c r="A1272" s="109"/>
      <c r="B1272" s="107"/>
      <c r="C1272" s="121"/>
      <c r="D1272" s="110"/>
      <c r="E1272" s="111"/>
      <c r="F1272" s="112"/>
    </row>
    <row r="1273" spans="1:6">
      <c r="A1273" s="109"/>
      <c r="B1273" s="107"/>
      <c r="C1273" s="121"/>
      <c r="D1273" s="110"/>
      <c r="E1273" s="111"/>
      <c r="F1273" s="112"/>
    </row>
    <row r="1274" spans="1:6">
      <c r="A1274" s="109"/>
      <c r="B1274" s="107"/>
      <c r="C1274" s="121"/>
      <c r="D1274" s="110"/>
      <c r="E1274" s="111"/>
      <c r="F1274" s="112"/>
    </row>
    <row r="1275" spans="1:6">
      <c r="A1275" s="109"/>
      <c r="B1275" s="107"/>
      <c r="C1275" s="121"/>
      <c r="D1275" s="110"/>
      <c r="E1275" s="111"/>
      <c r="F1275" s="112"/>
    </row>
    <row r="1276" spans="1:6">
      <c r="A1276" s="109"/>
      <c r="B1276" s="107"/>
      <c r="C1276" s="121"/>
      <c r="D1276" s="110"/>
      <c r="E1276" s="111"/>
      <c r="F1276" s="112"/>
    </row>
    <row r="1277" spans="1:6">
      <c r="A1277" s="109"/>
      <c r="B1277" s="107"/>
      <c r="C1277" s="121"/>
      <c r="D1277" s="110"/>
      <c r="E1277" s="111"/>
      <c r="F1277" s="112"/>
    </row>
    <row r="1278" spans="1:6">
      <c r="A1278" s="109"/>
      <c r="B1278" s="107"/>
      <c r="C1278" s="121"/>
      <c r="D1278" s="110"/>
      <c r="E1278" s="111"/>
      <c r="F1278" s="112"/>
    </row>
    <row r="1279" spans="1:6">
      <c r="A1279" s="109"/>
      <c r="B1279" s="107"/>
      <c r="C1279" s="121"/>
      <c r="D1279" s="110"/>
      <c r="E1279" s="111"/>
      <c r="F1279" s="112"/>
    </row>
    <row r="1280" spans="1:6">
      <c r="A1280" s="109"/>
      <c r="B1280" s="107"/>
      <c r="C1280" s="121"/>
      <c r="D1280" s="110"/>
      <c r="E1280" s="111"/>
      <c r="F1280" s="112"/>
    </row>
    <row r="1281" spans="1:6">
      <c r="A1281" s="109"/>
      <c r="B1281" s="107"/>
      <c r="C1281" s="121"/>
      <c r="D1281" s="110"/>
      <c r="E1281" s="111"/>
      <c r="F1281" s="112"/>
    </row>
    <row r="1282" spans="1:6">
      <c r="A1282" s="109"/>
      <c r="B1282" s="107"/>
      <c r="C1282" s="121"/>
      <c r="D1282" s="110"/>
      <c r="E1282" s="111"/>
      <c r="F1282" s="112"/>
    </row>
    <row r="1283" spans="1:6">
      <c r="A1283" s="109"/>
      <c r="B1283" s="107"/>
      <c r="C1283" s="121"/>
      <c r="D1283" s="110"/>
      <c r="E1283" s="111"/>
      <c r="F1283" s="112"/>
    </row>
    <row r="1284" spans="1:6">
      <c r="A1284" s="109"/>
      <c r="B1284" s="107"/>
      <c r="C1284" s="121"/>
      <c r="D1284" s="110"/>
      <c r="E1284" s="111"/>
      <c r="F1284" s="112"/>
    </row>
    <row r="1285" spans="1:6">
      <c r="A1285" s="109"/>
      <c r="B1285" s="107"/>
      <c r="C1285" s="121"/>
      <c r="D1285" s="110"/>
      <c r="E1285" s="111"/>
      <c r="F1285" s="112"/>
    </row>
    <row r="1286" spans="1:6">
      <c r="A1286" s="109"/>
      <c r="B1286" s="107"/>
      <c r="C1286" s="121"/>
      <c r="D1286" s="110"/>
      <c r="E1286" s="111"/>
      <c r="F1286" s="112"/>
    </row>
    <row r="1287" spans="1:6">
      <c r="A1287" s="109"/>
      <c r="B1287" s="107"/>
      <c r="C1287" s="121"/>
      <c r="D1287" s="110"/>
      <c r="E1287" s="111"/>
      <c r="F1287" s="112"/>
    </row>
    <row r="1288" spans="1:6">
      <c r="A1288" s="109"/>
      <c r="B1288" s="107"/>
      <c r="C1288" s="121"/>
      <c r="D1288" s="110"/>
      <c r="E1288" s="111"/>
      <c r="F1288" s="112"/>
    </row>
    <row r="1289" spans="1:6">
      <c r="A1289" s="109"/>
      <c r="B1289" s="107"/>
      <c r="C1289" s="121"/>
      <c r="D1289" s="110"/>
      <c r="E1289" s="111"/>
      <c r="F1289" s="112"/>
    </row>
    <row r="1290" spans="1:6">
      <c r="A1290" s="109"/>
      <c r="B1290" s="107"/>
      <c r="C1290" s="121"/>
      <c r="D1290" s="110"/>
      <c r="E1290" s="111"/>
      <c r="F1290" s="112"/>
    </row>
    <row r="1291" spans="1:6">
      <c r="A1291" s="109"/>
      <c r="B1291" s="107"/>
      <c r="C1291" s="121"/>
      <c r="D1291" s="110"/>
      <c r="E1291" s="111"/>
      <c r="F1291" s="112"/>
    </row>
    <row r="1292" spans="1:6">
      <c r="A1292" s="109"/>
      <c r="B1292" s="107"/>
      <c r="C1292" s="121"/>
      <c r="D1292" s="110"/>
      <c r="E1292" s="111"/>
      <c r="F1292" s="112"/>
    </row>
    <row r="1293" spans="1:6">
      <c r="A1293" s="109"/>
      <c r="B1293" s="107"/>
      <c r="C1293" s="121"/>
      <c r="D1293" s="110"/>
      <c r="E1293" s="111"/>
      <c r="F1293" s="112"/>
    </row>
    <row r="1294" spans="1:6">
      <c r="A1294" s="109"/>
      <c r="B1294" s="107"/>
      <c r="C1294" s="121"/>
      <c r="D1294" s="110"/>
      <c r="E1294" s="111"/>
      <c r="F1294" s="112"/>
    </row>
    <row r="1295" spans="1:6">
      <c r="A1295" s="109"/>
      <c r="B1295" s="107"/>
      <c r="C1295" s="121"/>
      <c r="D1295" s="110"/>
      <c r="E1295" s="111"/>
      <c r="F1295" s="112"/>
    </row>
    <row r="1296" spans="1:6">
      <c r="A1296" s="109"/>
      <c r="B1296" s="107"/>
      <c r="C1296" s="121"/>
      <c r="D1296" s="110"/>
      <c r="E1296" s="111"/>
      <c r="F1296" s="112"/>
    </row>
    <row r="1297" spans="1:6">
      <c r="A1297" s="109"/>
      <c r="B1297" s="107"/>
      <c r="C1297" s="121"/>
      <c r="D1297" s="110"/>
      <c r="E1297" s="111"/>
      <c r="F1297" s="112"/>
    </row>
    <row r="1298" spans="1:6">
      <c r="A1298" s="109"/>
      <c r="B1298" s="107"/>
      <c r="C1298" s="121"/>
      <c r="D1298" s="110"/>
      <c r="E1298" s="111"/>
      <c r="F1298" s="112"/>
    </row>
    <row r="1299" spans="1:6">
      <c r="A1299" s="109"/>
      <c r="B1299" s="107"/>
      <c r="C1299" s="121"/>
      <c r="D1299" s="110"/>
      <c r="E1299" s="111"/>
      <c r="F1299" s="112"/>
    </row>
    <row r="1300" spans="1:6">
      <c r="A1300" s="109"/>
      <c r="B1300" s="107"/>
      <c r="C1300" s="121"/>
      <c r="D1300" s="110"/>
      <c r="E1300" s="111"/>
      <c r="F1300" s="112"/>
    </row>
    <row r="1301" spans="1:6">
      <c r="A1301" s="109"/>
      <c r="B1301" s="107"/>
      <c r="C1301" s="121"/>
      <c r="D1301" s="110"/>
      <c r="E1301" s="111"/>
      <c r="F1301" s="112"/>
    </row>
    <row r="1302" spans="1:6">
      <c r="A1302" s="109"/>
      <c r="B1302" s="107"/>
      <c r="C1302" s="121"/>
      <c r="D1302" s="110"/>
      <c r="E1302" s="111"/>
      <c r="F1302" s="112"/>
    </row>
    <row r="1303" spans="1:6">
      <c r="A1303" s="109"/>
      <c r="B1303" s="107"/>
      <c r="C1303" s="121"/>
      <c r="D1303" s="110"/>
      <c r="E1303" s="111"/>
      <c r="F1303" s="112"/>
    </row>
    <row r="1304" spans="1:6">
      <c r="A1304" s="109"/>
      <c r="B1304" s="107"/>
      <c r="C1304" s="121"/>
      <c r="D1304" s="110"/>
      <c r="E1304" s="111"/>
      <c r="F1304" s="112"/>
    </row>
    <row r="1305" spans="1:6">
      <c r="A1305" s="109"/>
      <c r="B1305" s="107"/>
      <c r="C1305" s="121"/>
      <c r="D1305" s="110"/>
      <c r="E1305" s="111"/>
      <c r="F1305" s="112"/>
    </row>
    <row r="1306" spans="1:6">
      <c r="A1306" s="109"/>
      <c r="B1306" s="107"/>
      <c r="C1306" s="121"/>
      <c r="D1306" s="110"/>
      <c r="E1306" s="111"/>
      <c r="F1306" s="112"/>
    </row>
    <row r="1307" spans="1:6">
      <c r="A1307" s="109"/>
      <c r="B1307" s="107"/>
      <c r="C1307" s="121"/>
      <c r="D1307" s="110"/>
      <c r="E1307" s="111"/>
      <c r="F1307" s="112"/>
    </row>
    <row r="1308" spans="1:6">
      <c r="A1308" s="109"/>
      <c r="B1308" s="107"/>
      <c r="C1308" s="121"/>
      <c r="D1308" s="110"/>
      <c r="E1308" s="111"/>
      <c r="F1308" s="112"/>
    </row>
    <row r="1309" spans="1:6">
      <c r="A1309" s="109"/>
      <c r="B1309" s="107"/>
      <c r="C1309" s="121"/>
      <c r="D1309" s="110"/>
      <c r="E1309" s="111"/>
      <c r="F1309" s="112"/>
    </row>
    <row r="1310" spans="1:6">
      <c r="A1310" s="109"/>
      <c r="B1310" s="107"/>
      <c r="C1310" s="121"/>
      <c r="D1310" s="110"/>
      <c r="E1310" s="111"/>
      <c r="F1310" s="112"/>
    </row>
    <row r="1311" spans="1:6">
      <c r="A1311" s="109"/>
      <c r="B1311" s="107"/>
      <c r="C1311" s="121"/>
      <c r="D1311" s="110"/>
      <c r="E1311" s="111"/>
      <c r="F1311" s="112"/>
    </row>
    <row r="1312" spans="1:6">
      <c r="A1312" s="109"/>
      <c r="B1312" s="107"/>
      <c r="C1312" s="121"/>
      <c r="D1312" s="110"/>
      <c r="E1312" s="111"/>
      <c r="F1312" s="112"/>
    </row>
    <row r="1313" spans="1:6">
      <c r="A1313" s="109"/>
      <c r="B1313" s="107"/>
      <c r="C1313" s="121"/>
      <c r="D1313" s="110"/>
      <c r="E1313" s="111"/>
      <c r="F1313" s="112"/>
    </row>
    <row r="1314" spans="1:6">
      <c r="A1314" s="109"/>
      <c r="B1314" s="107"/>
      <c r="C1314" s="121"/>
      <c r="D1314" s="110"/>
      <c r="E1314" s="111"/>
      <c r="F1314" s="112"/>
    </row>
    <row r="1315" spans="1:6">
      <c r="A1315" s="109"/>
      <c r="B1315" s="107"/>
      <c r="C1315" s="121"/>
      <c r="D1315" s="110"/>
      <c r="E1315" s="111"/>
      <c r="F1315" s="112"/>
    </row>
    <row r="1316" spans="1:6">
      <c r="A1316" s="109"/>
      <c r="B1316" s="107"/>
      <c r="C1316" s="121"/>
      <c r="D1316" s="110"/>
      <c r="E1316" s="111"/>
      <c r="F1316" s="112"/>
    </row>
    <row r="1317" spans="1:6">
      <c r="A1317" s="109"/>
      <c r="B1317" s="107"/>
      <c r="C1317" s="121"/>
      <c r="D1317" s="110"/>
      <c r="E1317" s="111"/>
      <c r="F1317" s="112"/>
    </row>
    <row r="1318" spans="1:6">
      <c r="A1318" s="109"/>
      <c r="B1318" s="107"/>
      <c r="C1318" s="121"/>
      <c r="D1318" s="110"/>
      <c r="E1318" s="111"/>
      <c r="F1318" s="112"/>
    </row>
    <row r="1319" spans="1:6">
      <c r="A1319" s="109"/>
      <c r="B1319" s="107"/>
      <c r="C1319" s="121"/>
      <c r="D1319" s="110"/>
      <c r="E1319" s="111"/>
      <c r="F1319" s="112"/>
    </row>
    <row r="1320" spans="1:6">
      <c r="A1320" s="109"/>
      <c r="B1320" s="107"/>
      <c r="C1320" s="121"/>
      <c r="D1320" s="110"/>
      <c r="E1320" s="111"/>
      <c r="F1320" s="112"/>
    </row>
    <row r="1321" spans="1:6">
      <c r="A1321" s="109"/>
      <c r="B1321" s="107"/>
      <c r="C1321" s="121"/>
      <c r="D1321" s="110"/>
      <c r="E1321" s="111"/>
      <c r="F1321" s="112"/>
    </row>
    <row r="1322" spans="1:6">
      <c r="A1322" s="109"/>
      <c r="B1322" s="107"/>
      <c r="C1322" s="121"/>
      <c r="D1322" s="110"/>
      <c r="E1322" s="111"/>
      <c r="F1322" s="112"/>
    </row>
    <row r="1323" spans="1:6">
      <c r="A1323" s="109"/>
      <c r="B1323" s="107"/>
      <c r="C1323" s="121"/>
      <c r="D1323" s="110"/>
      <c r="E1323" s="111"/>
      <c r="F1323" s="112"/>
    </row>
    <row r="1324" spans="1:6">
      <c r="A1324" s="109"/>
      <c r="B1324" s="107"/>
      <c r="C1324" s="121"/>
      <c r="D1324" s="110"/>
      <c r="E1324" s="111"/>
      <c r="F1324" s="112"/>
    </row>
    <row r="1325" spans="1:6">
      <c r="A1325" s="109"/>
      <c r="B1325" s="107"/>
      <c r="C1325" s="121"/>
      <c r="D1325" s="110"/>
      <c r="E1325" s="111"/>
      <c r="F1325" s="112"/>
    </row>
    <row r="1326" spans="1:6">
      <c r="A1326" s="109"/>
      <c r="B1326" s="107"/>
      <c r="C1326" s="121"/>
      <c r="D1326" s="110"/>
      <c r="E1326" s="111"/>
      <c r="F1326" s="112"/>
    </row>
    <row r="1327" spans="1:6">
      <c r="A1327" s="109"/>
      <c r="B1327" s="107"/>
      <c r="C1327" s="121"/>
      <c r="D1327" s="110"/>
      <c r="E1327" s="111"/>
      <c r="F1327" s="112"/>
    </row>
    <row r="1328" spans="1:6">
      <c r="A1328" s="109"/>
      <c r="B1328" s="107"/>
      <c r="C1328" s="121"/>
      <c r="D1328" s="110"/>
      <c r="E1328" s="111"/>
      <c r="F1328" s="112"/>
    </row>
    <row r="1329" spans="1:6">
      <c r="A1329" s="109"/>
      <c r="B1329" s="107"/>
      <c r="C1329" s="121"/>
      <c r="D1329" s="110"/>
      <c r="E1329" s="111"/>
      <c r="F1329" s="112"/>
    </row>
    <row r="1330" spans="1:6">
      <c r="A1330" s="109"/>
      <c r="B1330" s="107"/>
      <c r="C1330" s="121"/>
      <c r="D1330" s="110"/>
      <c r="E1330" s="111"/>
      <c r="F1330" s="112"/>
    </row>
    <row r="1331" spans="1:6">
      <c r="A1331" s="109"/>
      <c r="B1331" s="107"/>
      <c r="C1331" s="121"/>
      <c r="D1331" s="110"/>
      <c r="E1331" s="111"/>
      <c r="F1331" s="112"/>
    </row>
    <row r="1332" spans="1:6">
      <c r="A1332" s="109"/>
      <c r="B1332" s="107"/>
      <c r="C1332" s="121"/>
      <c r="D1332" s="110"/>
      <c r="E1332" s="111"/>
      <c r="F1332" s="112"/>
    </row>
    <row r="1333" spans="1:6">
      <c r="A1333" s="109"/>
      <c r="B1333" s="107"/>
      <c r="C1333" s="121"/>
      <c r="D1333" s="110"/>
      <c r="E1333" s="111"/>
      <c r="F1333" s="112"/>
    </row>
    <row r="1334" spans="1:6">
      <c r="A1334" s="109"/>
      <c r="B1334" s="107"/>
      <c r="C1334" s="121"/>
      <c r="D1334" s="110"/>
      <c r="E1334" s="111"/>
      <c r="F1334" s="112"/>
    </row>
    <row r="1335" spans="1:6">
      <c r="A1335" s="109"/>
      <c r="B1335" s="107"/>
      <c r="C1335" s="121"/>
      <c r="D1335" s="110"/>
      <c r="E1335" s="111"/>
      <c r="F1335" s="112"/>
    </row>
    <row r="1336" spans="1:6">
      <c r="A1336" s="109"/>
      <c r="B1336" s="107"/>
      <c r="C1336" s="121"/>
      <c r="D1336" s="110"/>
      <c r="E1336" s="111"/>
      <c r="F1336" s="112"/>
    </row>
    <row r="1337" spans="1:6">
      <c r="A1337" s="109"/>
      <c r="B1337" s="107"/>
      <c r="C1337" s="121"/>
      <c r="D1337" s="110"/>
      <c r="E1337" s="111"/>
      <c r="F1337" s="112"/>
    </row>
    <row r="1338" spans="1:6">
      <c r="A1338" s="109"/>
      <c r="B1338" s="107"/>
      <c r="C1338" s="121"/>
      <c r="D1338" s="110"/>
      <c r="E1338" s="111"/>
      <c r="F1338" s="112"/>
    </row>
    <row r="1339" spans="1:6">
      <c r="A1339" s="109"/>
      <c r="B1339" s="107"/>
      <c r="C1339" s="121"/>
      <c r="D1339" s="110"/>
      <c r="E1339" s="111"/>
      <c r="F1339" s="112"/>
    </row>
    <row r="1340" spans="1:6">
      <c r="A1340" s="109"/>
      <c r="B1340" s="107"/>
      <c r="C1340" s="121"/>
      <c r="D1340" s="110"/>
      <c r="E1340" s="111"/>
      <c r="F1340" s="112"/>
    </row>
    <row r="1341" spans="1:6">
      <c r="A1341" s="109"/>
      <c r="B1341" s="107"/>
      <c r="C1341" s="121"/>
      <c r="D1341" s="110"/>
      <c r="E1341" s="111"/>
      <c r="F1341" s="112"/>
    </row>
    <row r="1342" spans="1:6">
      <c r="A1342" s="109"/>
      <c r="B1342" s="107"/>
      <c r="C1342" s="121"/>
      <c r="D1342" s="110"/>
      <c r="E1342" s="111"/>
      <c r="F1342" s="112"/>
    </row>
    <row r="1343" spans="1:6">
      <c r="A1343" s="109"/>
      <c r="B1343" s="107"/>
      <c r="C1343" s="121"/>
      <c r="D1343" s="110"/>
      <c r="E1343" s="111"/>
      <c r="F1343" s="112"/>
    </row>
    <row r="1344" spans="1:6">
      <c r="A1344" s="109"/>
      <c r="B1344" s="107"/>
      <c r="C1344" s="121"/>
      <c r="D1344" s="110"/>
      <c r="E1344" s="111"/>
      <c r="F1344" s="112"/>
    </row>
    <row r="1345" spans="1:6">
      <c r="A1345" s="109"/>
      <c r="B1345" s="107"/>
      <c r="C1345" s="121"/>
      <c r="D1345" s="110"/>
      <c r="E1345" s="111"/>
      <c r="F1345" s="112"/>
    </row>
    <row r="1346" spans="1:6">
      <c r="A1346" s="109"/>
      <c r="B1346" s="107"/>
      <c r="C1346" s="121"/>
      <c r="D1346" s="110"/>
      <c r="E1346" s="111"/>
      <c r="F1346" s="112"/>
    </row>
    <row r="1347" spans="1:6">
      <c r="A1347" s="109"/>
      <c r="B1347" s="107"/>
      <c r="C1347" s="121"/>
      <c r="D1347" s="110"/>
      <c r="E1347" s="111"/>
      <c r="F1347" s="112"/>
    </row>
    <row r="1348" spans="1:6">
      <c r="A1348" s="109"/>
      <c r="B1348" s="107"/>
      <c r="C1348" s="121"/>
      <c r="D1348" s="110"/>
      <c r="E1348" s="111"/>
      <c r="F1348" s="112"/>
    </row>
    <row r="1349" spans="1:6">
      <c r="A1349" s="109"/>
      <c r="B1349" s="107"/>
      <c r="C1349" s="121"/>
      <c r="D1349" s="110"/>
      <c r="E1349" s="111"/>
      <c r="F1349" s="112"/>
    </row>
    <row r="1350" spans="1:6">
      <c r="A1350" s="109"/>
      <c r="B1350" s="107"/>
      <c r="C1350" s="121"/>
      <c r="D1350" s="110"/>
      <c r="E1350" s="111"/>
      <c r="F1350" s="112"/>
    </row>
    <row r="1351" spans="1:6">
      <c r="A1351" s="109"/>
      <c r="B1351" s="107"/>
      <c r="C1351" s="121"/>
      <c r="D1351" s="110"/>
      <c r="E1351" s="111"/>
      <c r="F1351" s="112"/>
    </row>
    <row r="1352" spans="1:6">
      <c r="A1352" s="109"/>
      <c r="B1352" s="107"/>
      <c r="C1352" s="121"/>
      <c r="D1352" s="110"/>
      <c r="E1352" s="111"/>
      <c r="F1352" s="112"/>
    </row>
    <row r="1353" spans="1:6">
      <c r="A1353" s="109"/>
      <c r="B1353" s="107"/>
      <c r="C1353" s="121"/>
      <c r="D1353" s="110"/>
      <c r="E1353" s="111"/>
      <c r="F1353" s="112"/>
    </row>
    <row r="1354" spans="1:6">
      <c r="A1354" s="109"/>
      <c r="B1354" s="107"/>
      <c r="C1354" s="121"/>
      <c r="D1354" s="110"/>
      <c r="E1354" s="111"/>
      <c r="F1354" s="112"/>
    </row>
    <row r="1355" spans="1:6">
      <c r="A1355" s="109"/>
      <c r="B1355" s="107"/>
      <c r="C1355" s="121"/>
      <c r="D1355" s="110"/>
      <c r="E1355" s="111"/>
      <c r="F1355" s="112"/>
    </row>
    <row r="1356" spans="1:6">
      <c r="A1356" s="109"/>
      <c r="B1356" s="107"/>
      <c r="C1356" s="121"/>
      <c r="D1356" s="110"/>
      <c r="E1356" s="111"/>
      <c r="F1356" s="112"/>
    </row>
    <row r="1357" spans="1:6">
      <c r="A1357" s="109"/>
      <c r="B1357" s="107"/>
      <c r="C1357" s="121"/>
      <c r="D1357" s="110"/>
      <c r="E1357" s="111"/>
      <c r="F1357" s="112"/>
    </row>
    <row r="1358" spans="1:6">
      <c r="A1358" s="109"/>
      <c r="B1358" s="107"/>
      <c r="C1358" s="121"/>
      <c r="D1358" s="110"/>
      <c r="E1358" s="111"/>
      <c r="F1358" s="112"/>
    </row>
    <row r="1359" spans="1:6">
      <c r="A1359" s="109"/>
      <c r="B1359" s="107"/>
      <c r="C1359" s="121"/>
      <c r="D1359" s="110"/>
      <c r="E1359" s="111"/>
      <c r="F1359" s="112"/>
    </row>
    <row r="1360" spans="1:6">
      <c r="A1360" s="109"/>
      <c r="B1360" s="107"/>
      <c r="C1360" s="121"/>
      <c r="D1360" s="110"/>
      <c r="E1360" s="111"/>
      <c r="F1360" s="112"/>
    </row>
    <row r="1361" spans="1:6">
      <c r="A1361" s="109"/>
      <c r="B1361" s="107"/>
      <c r="C1361" s="121"/>
      <c r="D1361" s="110"/>
      <c r="E1361" s="111"/>
      <c r="F1361" s="112"/>
    </row>
    <row r="1362" spans="1:6">
      <c r="A1362" s="109"/>
      <c r="B1362" s="107"/>
      <c r="C1362" s="121"/>
      <c r="D1362" s="110"/>
      <c r="E1362" s="111"/>
      <c r="F1362" s="112"/>
    </row>
    <row r="1363" spans="1:6">
      <c r="A1363" s="109"/>
      <c r="B1363" s="107"/>
      <c r="C1363" s="121"/>
      <c r="D1363" s="110"/>
      <c r="E1363" s="111"/>
      <c r="F1363" s="112"/>
    </row>
    <row r="1364" spans="1:6">
      <c r="A1364" s="109"/>
      <c r="B1364" s="107"/>
      <c r="C1364" s="121"/>
      <c r="D1364" s="110"/>
      <c r="E1364" s="111"/>
      <c r="F1364" s="112"/>
    </row>
    <row r="1365" spans="1:6">
      <c r="A1365" s="109"/>
      <c r="B1365" s="107"/>
      <c r="C1365" s="121"/>
      <c r="D1365" s="110"/>
      <c r="E1365" s="111"/>
      <c r="F1365" s="112"/>
    </row>
    <row r="1366" spans="1:6">
      <c r="A1366" s="109"/>
      <c r="B1366" s="107"/>
      <c r="C1366" s="121"/>
      <c r="D1366" s="110"/>
      <c r="E1366" s="111"/>
      <c r="F1366" s="112"/>
    </row>
    <row r="1367" spans="1:6">
      <c r="A1367" s="109"/>
      <c r="B1367" s="107"/>
      <c r="C1367" s="121"/>
      <c r="D1367" s="110"/>
      <c r="E1367" s="111"/>
      <c r="F1367" s="112"/>
    </row>
    <row r="1368" spans="1:6">
      <c r="A1368" s="109"/>
      <c r="B1368" s="107"/>
      <c r="C1368" s="121"/>
      <c r="D1368" s="110"/>
      <c r="E1368" s="111"/>
      <c r="F1368" s="112"/>
    </row>
    <row r="1369" spans="1:6">
      <c r="A1369" s="109"/>
      <c r="B1369" s="107"/>
      <c r="C1369" s="121"/>
      <c r="D1369" s="110"/>
      <c r="E1369" s="111"/>
      <c r="F1369" s="112"/>
    </row>
    <row r="1370" spans="1:6">
      <c r="A1370" s="109"/>
      <c r="B1370" s="107"/>
      <c r="C1370" s="121"/>
      <c r="D1370" s="110"/>
      <c r="E1370" s="111"/>
      <c r="F1370" s="112"/>
    </row>
    <row r="1371" spans="1:6">
      <c r="A1371" s="109"/>
      <c r="B1371" s="107"/>
      <c r="C1371" s="121"/>
      <c r="D1371" s="110"/>
      <c r="E1371" s="111"/>
      <c r="F1371" s="112"/>
    </row>
    <row r="1372" spans="1:6">
      <c r="A1372" s="109"/>
      <c r="B1372" s="107"/>
      <c r="C1372" s="121"/>
      <c r="D1372" s="110"/>
      <c r="E1372" s="111"/>
      <c r="F1372" s="112"/>
    </row>
    <row r="1373" spans="1:6">
      <c r="A1373" s="109"/>
      <c r="B1373" s="107"/>
      <c r="C1373" s="121"/>
      <c r="D1373" s="110"/>
      <c r="E1373" s="111"/>
      <c r="F1373" s="112"/>
    </row>
    <row r="1374" spans="1:6">
      <c r="A1374" s="109"/>
      <c r="B1374" s="107"/>
      <c r="C1374" s="121"/>
      <c r="D1374" s="110"/>
      <c r="E1374" s="111"/>
      <c r="F1374" s="112"/>
    </row>
    <row r="1375" spans="1:6">
      <c r="A1375" s="109"/>
      <c r="B1375" s="107"/>
      <c r="C1375" s="121"/>
      <c r="D1375" s="110"/>
      <c r="E1375" s="111"/>
      <c r="F1375" s="112"/>
    </row>
    <row r="1376" spans="1:6">
      <c r="A1376" s="109"/>
      <c r="B1376" s="107"/>
      <c r="C1376" s="121"/>
      <c r="D1376" s="110"/>
      <c r="E1376" s="111"/>
      <c r="F1376" s="112"/>
    </row>
    <row r="1377" spans="1:6">
      <c r="A1377" s="109"/>
      <c r="B1377" s="107"/>
      <c r="C1377" s="121"/>
      <c r="D1377" s="110"/>
      <c r="E1377" s="111"/>
      <c r="F1377" s="112"/>
    </row>
    <row r="1378" spans="1:6">
      <c r="A1378" s="109"/>
      <c r="B1378" s="107"/>
      <c r="C1378" s="121"/>
      <c r="D1378" s="110"/>
      <c r="E1378" s="111"/>
      <c r="F1378" s="112"/>
    </row>
    <row r="1379" spans="1:6">
      <c r="A1379" s="109"/>
      <c r="B1379" s="107"/>
      <c r="C1379" s="121"/>
      <c r="D1379" s="110"/>
      <c r="E1379" s="111"/>
      <c r="F1379" s="112"/>
    </row>
    <row r="1380" spans="1:6">
      <c r="A1380" s="109"/>
      <c r="B1380" s="107"/>
      <c r="C1380" s="121"/>
      <c r="D1380" s="110"/>
      <c r="E1380" s="111"/>
      <c r="F1380" s="112"/>
    </row>
    <row r="1381" spans="1:6">
      <c r="A1381" s="109"/>
      <c r="B1381" s="107"/>
      <c r="C1381" s="121"/>
      <c r="D1381" s="110"/>
      <c r="E1381" s="111"/>
      <c r="F1381" s="112"/>
    </row>
    <row r="1382" spans="1:6">
      <c r="A1382" s="109"/>
      <c r="B1382" s="107"/>
      <c r="C1382" s="121"/>
      <c r="D1382" s="110"/>
      <c r="E1382" s="111"/>
      <c r="F1382" s="112"/>
    </row>
    <row r="1383" spans="1:6">
      <c r="A1383" s="109"/>
      <c r="B1383" s="107"/>
      <c r="C1383" s="121"/>
      <c r="D1383" s="110"/>
      <c r="E1383" s="111"/>
      <c r="F1383" s="112"/>
    </row>
    <row r="1384" spans="1:6">
      <c r="A1384" s="109"/>
      <c r="B1384" s="107"/>
      <c r="C1384" s="121"/>
      <c r="D1384" s="110"/>
      <c r="E1384" s="111"/>
      <c r="F1384" s="112"/>
    </row>
    <row r="1385" spans="1:6">
      <c r="A1385" s="109"/>
      <c r="B1385" s="107"/>
      <c r="C1385" s="121"/>
      <c r="D1385" s="110"/>
      <c r="E1385" s="111"/>
      <c r="F1385" s="112"/>
    </row>
    <row r="1386" spans="1:6">
      <c r="A1386" s="109"/>
      <c r="B1386" s="107"/>
      <c r="C1386" s="121"/>
      <c r="D1386" s="110"/>
      <c r="E1386" s="111"/>
      <c r="F1386" s="112"/>
    </row>
    <row r="1387" spans="1:6">
      <c r="A1387" s="109"/>
      <c r="B1387" s="107"/>
      <c r="C1387" s="121"/>
      <c r="D1387" s="110"/>
      <c r="E1387" s="111"/>
      <c r="F1387" s="112"/>
    </row>
    <row r="1388" spans="1:6">
      <c r="A1388" s="109"/>
      <c r="B1388" s="107"/>
      <c r="C1388" s="121"/>
      <c r="D1388" s="110"/>
      <c r="E1388" s="111"/>
      <c r="F1388" s="112"/>
    </row>
    <row r="1389" spans="1:6">
      <c r="A1389" s="109"/>
      <c r="B1389" s="107"/>
      <c r="C1389" s="121"/>
      <c r="D1389" s="110"/>
      <c r="E1389" s="111"/>
      <c r="F1389" s="112"/>
    </row>
    <row r="1390" spans="1:6">
      <c r="A1390" s="109"/>
      <c r="B1390" s="107"/>
      <c r="C1390" s="121"/>
      <c r="D1390" s="110"/>
      <c r="E1390" s="111"/>
      <c r="F1390" s="112"/>
    </row>
    <row r="1391" spans="1:6">
      <c r="A1391" s="109"/>
      <c r="B1391" s="107"/>
      <c r="C1391" s="121"/>
      <c r="D1391" s="110"/>
      <c r="E1391" s="111"/>
      <c r="F1391" s="112"/>
    </row>
    <row r="1392" spans="1:6">
      <c r="A1392" s="109"/>
      <c r="B1392" s="107"/>
      <c r="C1392" s="121"/>
      <c r="D1392" s="110"/>
      <c r="E1392" s="111"/>
      <c r="F1392" s="112"/>
    </row>
    <row r="1393" spans="1:6">
      <c r="A1393" s="109"/>
      <c r="B1393" s="107"/>
      <c r="C1393" s="121"/>
      <c r="D1393" s="110"/>
      <c r="E1393" s="111"/>
      <c r="F1393" s="112"/>
    </row>
    <row r="1394" spans="1:6">
      <c r="A1394" s="109"/>
      <c r="B1394" s="107"/>
      <c r="C1394" s="121"/>
      <c r="D1394" s="110"/>
      <c r="E1394" s="111"/>
      <c r="F1394" s="112"/>
    </row>
    <row r="1395" spans="1:6">
      <c r="A1395" s="109"/>
      <c r="B1395" s="107"/>
      <c r="C1395" s="121"/>
      <c r="D1395" s="110"/>
      <c r="E1395" s="111"/>
      <c r="F1395" s="112"/>
    </row>
    <row r="1396" spans="1:6">
      <c r="A1396" s="109"/>
      <c r="B1396" s="107"/>
      <c r="C1396" s="121"/>
      <c r="D1396" s="110"/>
      <c r="E1396" s="111"/>
      <c r="F1396" s="112"/>
    </row>
    <row r="1397" spans="1:6">
      <c r="A1397" s="109"/>
      <c r="B1397" s="107"/>
      <c r="C1397" s="121"/>
      <c r="D1397" s="110"/>
      <c r="E1397" s="111"/>
      <c r="F1397" s="112"/>
    </row>
    <row r="1398" spans="1:6">
      <c r="A1398" s="109"/>
      <c r="B1398" s="107"/>
      <c r="C1398" s="121"/>
      <c r="D1398" s="110"/>
      <c r="E1398" s="111"/>
      <c r="F1398" s="112"/>
    </row>
    <row r="1399" spans="1:6">
      <c r="A1399" s="109"/>
      <c r="B1399" s="107"/>
      <c r="C1399" s="121"/>
      <c r="D1399" s="110"/>
      <c r="E1399" s="111"/>
      <c r="F1399" s="112"/>
    </row>
    <row r="1400" spans="1:6">
      <c r="A1400" s="109"/>
      <c r="B1400" s="107"/>
      <c r="C1400" s="121"/>
      <c r="D1400" s="110"/>
      <c r="E1400" s="111"/>
      <c r="F1400" s="112"/>
    </row>
    <row r="1401" spans="1:6">
      <c r="A1401" s="109"/>
      <c r="B1401" s="107"/>
      <c r="C1401" s="121"/>
      <c r="D1401" s="110"/>
      <c r="E1401" s="111"/>
      <c r="F1401" s="112"/>
    </row>
    <row r="1402" spans="1:6">
      <c r="A1402" s="109"/>
      <c r="B1402" s="107"/>
      <c r="C1402" s="121"/>
      <c r="D1402" s="110"/>
      <c r="E1402" s="111"/>
      <c r="F1402" s="112"/>
    </row>
    <row r="1403" spans="1:6">
      <c r="A1403" s="109"/>
      <c r="B1403" s="107"/>
      <c r="C1403" s="121"/>
      <c r="D1403" s="110"/>
      <c r="E1403" s="111"/>
      <c r="F1403" s="112"/>
    </row>
    <row r="1404" spans="1:6">
      <c r="A1404" s="109"/>
      <c r="B1404" s="107"/>
      <c r="C1404" s="121"/>
      <c r="D1404" s="110"/>
      <c r="E1404" s="111"/>
      <c r="F1404" s="112"/>
    </row>
    <row r="1405" spans="1:6">
      <c r="A1405" s="109"/>
      <c r="B1405" s="107"/>
      <c r="C1405" s="121"/>
      <c r="D1405" s="110"/>
      <c r="E1405" s="111"/>
      <c r="F1405" s="112"/>
    </row>
    <row r="1406" spans="1:6">
      <c r="A1406" s="109"/>
      <c r="B1406" s="107"/>
      <c r="C1406" s="121"/>
      <c r="D1406" s="110"/>
      <c r="E1406" s="111"/>
      <c r="F1406" s="112"/>
    </row>
    <row r="1407" spans="1:6">
      <c r="A1407" s="109"/>
      <c r="B1407" s="107"/>
      <c r="C1407" s="121"/>
      <c r="D1407" s="110"/>
      <c r="E1407" s="111"/>
      <c r="F1407" s="112"/>
    </row>
    <row r="1408" spans="1:6">
      <c r="A1408" s="109"/>
      <c r="B1408" s="107"/>
      <c r="C1408" s="121"/>
      <c r="D1408" s="110"/>
      <c r="E1408" s="111"/>
      <c r="F1408" s="112"/>
    </row>
    <row r="1409" spans="1:6">
      <c r="A1409" s="109"/>
      <c r="B1409" s="107"/>
      <c r="C1409" s="121"/>
      <c r="D1409" s="110"/>
      <c r="E1409" s="111"/>
      <c r="F1409" s="112"/>
    </row>
    <row r="1410" spans="1:6">
      <c r="A1410" s="109"/>
      <c r="B1410" s="107"/>
      <c r="C1410" s="121"/>
      <c r="D1410" s="110"/>
      <c r="E1410" s="111"/>
      <c r="F1410" s="112"/>
    </row>
    <row r="1411" spans="1:6">
      <c r="A1411" s="109"/>
      <c r="B1411" s="107"/>
      <c r="C1411" s="121"/>
      <c r="D1411" s="110"/>
      <c r="E1411" s="111"/>
      <c r="F1411" s="112"/>
    </row>
    <row r="1412" spans="1:6">
      <c r="A1412" s="109"/>
      <c r="B1412" s="107"/>
      <c r="C1412" s="121"/>
      <c r="D1412" s="110"/>
      <c r="E1412" s="111"/>
      <c r="F1412" s="112"/>
    </row>
    <row r="1413" spans="1:6">
      <c r="A1413" s="109"/>
      <c r="B1413" s="107"/>
      <c r="C1413" s="121"/>
      <c r="D1413" s="110"/>
      <c r="E1413" s="111"/>
      <c r="F1413" s="112"/>
    </row>
    <row r="1414" spans="1:6">
      <c r="A1414" s="109"/>
      <c r="B1414" s="107"/>
      <c r="C1414" s="121"/>
      <c r="D1414" s="110"/>
      <c r="E1414" s="111"/>
      <c r="F1414" s="112"/>
    </row>
    <row r="1415" spans="1:6">
      <c r="A1415" s="109"/>
      <c r="B1415" s="107"/>
      <c r="C1415" s="121"/>
      <c r="D1415" s="110"/>
      <c r="E1415" s="111"/>
      <c r="F1415" s="112"/>
    </row>
    <row r="1416" spans="1:6">
      <c r="A1416" s="109"/>
      <c r="B1416" s="107"/>
      <c r="C1416" s="121"/>
      <c r="D1416" s="110"/>
      <c r="E1416" s="111"/>
      <c r="F1416" s="112"/>
    </row>
    <row r="1417" spans="1:6">
      <c r="A1417" s="109"/>
      <c r="B1417" s="107"/>
      <c r="C1417" s="121"/>
      <c r="D1417" s="110"/>
      <c r="E1417" s="111"/>
      <c r="F1417" s="112"/>
    </row>
    <row r="1418" spans="1:6">
      <c r="A1418" s="109"/>
      <c r="B1418" s="107"/>
      <c r="C1418" s="121"/>
      <c r="D1418" s="110"/>
      <c r="E1418" s="111"/>
      <c r="F1418" s="112"/>
    </row>
    <row r="1419" spans="1:6">
      <c r="A1419" s="109"/>
      <c r="B1419" s="107"/>
      <c r="C1419" s="121"/>
      <c r="D1419" s="110"/>
      <c r="E1419" s="111"/>
      <c r="F1419" s="112"/>
    </row>
    <row r="1420" spans="1:6">
      <c r="A1420" s="109"/>
      <c r="B1420" s="107"/>
      <c r="C1420" s="121"/>
      <c r="D1420" s="110"/>
      <c r="E1420" s="111"/>
      <c r="F1420" s="112"/>
    </row>
    <row r="1421" spans="1:6">
      <c r="A1421" s="109"/>
      <c r="B1421" s="107"/>
      <c r="C1421" s="121"/>
      <c r="D1421" s="110"/>
      <c r="E1421" s="111"/>
      <c r="F1421" s="112"/>
    </row>
    <row r="1422" spans="1:6">
      <c r="A1422" s="109"/>
      <c r="B1422" s="107"/>
      <c r="C1422" s="121"/>
      <c r="D1422" s="110"/>
      <c r="E1422" s="111"/>
      <c r="F1422" s="112"/>
    </row>
    <row r="1423" spans="1:6">
      <c r="A1423" s="109"/>
      <c r="B1423" s="107"/>
      <c r="C1423" s="121"/>
      <c r="D1423" s="110"/>
      <c r="E1423" s="111"/>
      <c r="F1423" s="112"/>
    </row>
    <row r="1424" spans="1:6">
      <c r="A1424" s="109"/>
      <c r="B1424" s="107"/>
      <c r="C1424" s="121"/>
      <c r="D1424" s="110"/>
      <c r="E1424" s="111"/>
      <c r="F1424" s="112"/>
    </row>
    <row r="1425" spans="1:6">
      <c r="A1425" s="109"/>
      <c r="B1425" s="107"/>
      <c r="C1425" s="121"/>
      <c r="D1425" s="110"/>
      <c r="E1425" s="111"/>
      <c r="F1425" s="112"/>
    </row>
    <row r="1426" spans="1:6">
      <c r="A1426" s="109"/>
      <c r="B1426" s="107"/>
      <c r="C1426" s="121"/>
      <c r="D1426" s="110"/>
      <c r="E1426" s="111"/>
      <c r="F1426" s="112"/>
    </row>
    <row r="1427" spans="1:6">
      <c r="A1427" s="109"/>
      <c r="B1427" s="107"/>
      <c r="C1427" s="121"/>
      <c r="D1427" s="110"/>
      <c r="E1427" s="111"/>
      <c r="F1427" s="112"/>
    </row>
    <row r="1428" spans="1:6">
      <c r="A1428" s="109"/>
      <c r="B1428" s="107"/>
      <c r="C1428" s="121"/>
      <c r="D1428" s="110"/>
      <c r="E1428" s="111"/>
      <c r="F1428" s="112"/>
    </row>
    <row r="1429" spans="1:6">
      <c r="A1429" s="109"/>
      <c r="B1429" s="107"/>
      <c r="C1429" s="121"/>
      <c r="D1429" s="110"/>
      <c r="E1429" s="111"/>
      <c r="F1429" s="112"/>
    </row>
    <row r="1430" spans="1:6">
      <c r="A1430" s="109"/>
      <c r="B1430" s="107"/>
      <c r="C1430" s="121"/>
      <c r="D1430" s="110"/>
      <c r="E1430" s="111"/>
      <c r="F1430" s="112"/>
    </row>
    <row r="1431" spans="1:6">
      <c r="A1431" s="109"/>
      <c r="B1431" s="107"/>
      <c r="C1431" s="121"/>
      <c r="D1431" s="110"/>
      <c r="E1431" s="111"/>
      <c r="F1431" s="112"/>
    </row>
    <row r="1432" spans="1:6">
      <c r="A1432" s="109"/>
      <c r="B1432" s="107"/>
      <c r="C1432" s="121"/>
      <c r="D1432" s="110"/>
      <c r="E1432" s="111"/>
      <c r="F1432" s="112"/>
    </row>
    <row r="1433" spans="1:6">
      <c r="A1433" s="109"/>
      <c r="B1433" s="107"/>
      <c r="C1433" s="121"/>
      <c r="D1433" s="110"/>
      <c r="E1433" s="111"/>
      <c r="F1433" s="112"/>
    </row>
    <row r="1434" spans="1:6">
      <c r="A1434" s="109"/>
      <c r="B1434" s="107"/>
      <c r="C1434" s="121"/>
      <c r="D1434" s="110"/>
      <c r="E1434" s="111"/>
      <c r="F1434" s="112"/>
    </row>
    <row r="1435" spans="1:6">
      <c r="A1435" s="109"/>
      <c r="B1435" s="107"/>
      <c r="C1435" s="121"/>
      <c r="D1435" s="110"/>
      <c r="E1435" s="111"/>
      <c r="F1435" s="112"/>
    </row>
    <row r="1436" spans="1:6">
      <c r="A1436" s="109"/>
      <c r="B1436" s="107"/>
      <c r="C1436" s="121"/>
      <c r="D1436" s="110"/>
      <c r="E1436" s="111"/>
      <c r="F1436" s="112"/>
    </row>
    <row r="1437" spans="1:6">
      <c r="A1437" s="109"/>
      <c r="B1437" s="107"/>
      <c r="C1437" s="121"/>
      <c r="D1437" s="110"/>
      <c r="E1437" s="111"/>
      <c r="F1437" s="112"/>
    </row>
    <row r="1438" spans="1:6">
      <c r="A1438" s="109"/>
      <c r="B1438" s="107"/>
      <c r="C1438" s="121"/>
      <c r="D1438" s="110"/>
      <c r="E1438" s="111"/>
      <c r="F1438" s="112"/>
    </row>
    <row r="1439" spans="1:6">
      <c r="A1439" s="109"/>
      <c r="B1439" s="107"/>
      <c r="C1439" s="121"/>
      <c r="D1439" s="110"/>
      <c r="E1439" s="111"/>
      <c r="F1439" s="112"/>
    </row>
    <row r="1440" spans="1:6">
      <c r="A1440" s="109"/>
      <c r="B1440" s="107"/>
      <c r="C1440" s="121"/>
      <c r="D1440" s="110"/>
      <c r="E1440" s="111"/>
      <c r="F1440" s="112"/>
    </row>
    <row r="1441" spans="1:6">
      <c r="A1441" s="109"/>
      <c r="B1441" s="107"/>
      <c r="C1441" s="121"/>
      <c r="D1441" s="110"/>
      <c r="E1441" s="111"/>
      <c r="F1441" s="112"/>
    </row>
    <row r="1442" spans="1:6">
      <c r="A1442" s="109"/>
      <c r="B1442" s="107"/>
      <c r="C1442" s="121"/>
      <c r="D1442" s="110"/>
      <c r="E1442" s="111"/>
      <c r="F1442" s="112"/>
    </row>
    <row r="1443" spans="1:6">
      <c r="A1443" s="109"/>
      <c r="B1443" s="107"/>
      <c r="C1443" s="121"/>
      <c r="D1443" s="110"/>
      <c r="E1443" s="111"/>
      <c r="F1443" s="112"/>
    </row>
    <row r="1444" spans="1:6">
      <c r="A1444" s="109"/>
      <c r="B1444" s="107"/>
      <c r="C1444" s="121"/>
      <c r="D1444" s="110"/>
      <c r="E1444" s="111"/>
      <c r="F1444" s="112"/>
    </row>
    <row r="1445" spans="1:6">
      <c r="A1445" s="109"/>
      <c r="B1445" s="107"/>
      <c r="C1445" s="121"/>
      <c r="D1445" s="110"/>
      <c r="E1445" s="111"/>
      <c r="F1445" s="112"/>
    </row>
    <row r="1446" spans="1:6">
      <c r="A1446" s="109"/>
      <c r="B1446" s="107"/>
      <c r="C1446" s="121"/>
      <c r="D1446" s="110"/>
      <c r="E1446" s="111"/>
      <c r="F1446" s="112"/>
    </row>
    <row r="1447" spans="1:6">
      <c r="A1447" s="109"/>
      <c r="B1447" s="107"/>
      <c r="C1447" s="121"/>
      <c r="D1447" s="110"/>
      <c r="E1447" s="111"/>
      <c r="F1447" s="112"/>
    </row>
    <row r="1448" spans="1:6">
      <c r="A1448" s="109"/>
      <c r="B1448" s="107"/>
      <c r="C1448" s="121"/>
      <c r="D1448" s="110"/>
      <c r="E1448" s="111"/>
      <c r="F1448" s="112"/>
    </row>
    <row r="1449" spans="1:6">
      <c r="A1449" s="109"/>
      <c r="B1449" s="107"/>
      <c r="C1449" s="121"/>
      <c r="D1449" s="110"/>
      <c r="E1449" s="111"/>
      <c r="F1449" s="112"/>
    </row>
    <row r="1450" spans="1:6">
      <c r="A1450" s="109"/>
      <c r="B1450" s="107"/>
      <c r="C1450" s="121"/>
      <c r="D1450" s="110"/>
      <c r="E1450" s="111"/>
      <c r="F1450" s="112"/>
    </row>
    <row r="1451" spans="1:6">
      <c r="A1451" s="109"/>
      <c r="B1451" s="107"/>
      <c r="C1451" s="121"/>
      <c r="D1451" s="110"/>
      <c r="E1451" s="111"/>
      <c r="F1451" s="112"/>
    </row>
    <row r="1452" spans="1:6">
      <c r="A1452" s="109"/>
      <c r="B1452" s="107"/>
      <c r="C1452" s="121"/>
      <c r="D1452" s="110"/>
      <c r="E1452" s="111"/>
      <c r="F1452" s="112"/>
    </row>
    <row r="1453" spans="1:6">
      <c r="A1453" s="109"/>
      <c r="B1453" s="107"/>
      <c r="C1453" s="121"/>
      <c r="D1453" s="110"/>
      <c r="E1453" s="111"/>
      <c r="F1453" s="112"/>
    </row>
    <row r="1454" spans="1:6">
      <c r="A1454" s="109"/>
      <c r="B1454" s="107"/>
      <c r="C1454" s="121"/>
      <c r="D1454" s="110"/>
      <c r="E1454" s="111"/>
      <c r="F1454" s="112"/>
    </row>
    <row r="1455" spans="1:6">
      <c r="A1455" s="109"/>
      <c r="B1455" s="107"/>
      <c r="C1455" s="121"/>
      <c r="D1455" s="110"/>
      <c r="E1455" s="111"/>
      <c r="F1455" s="112"/>
    </row>
    <row r="1456" spans="1:6">
      <c r="A1456" s="109"/>
      <c r="B1456" s="107"/>
      <c r="C1456" s="121"/>
      <c r="D1456" s="110"/>
      <c r="E1456" s="111"/>
      <c r="F1456" s="112"/>
    </row>
    <row r="1457" spans="1:6">
      <c r="A1457" s="109"/>
      <c r="B1457" s="107"/>
      <c r="C1457" s="121"/>
      <c r="D1457" s="110"/>
      <c r="E1457" s="111"/>
      <c r="F1457" s="112"/>
    </row>
    <row r="1458" spans="1:6">
      <c r="A1458" s="109"/>
      <c r="B1458" s="107"/>
      <c r="C1458" s="121"/>
      <c r="D1458" s="110"/>
      <c r="E1458" s="111"/>
      <c r="F1458" s="112"/>
    </row>
    <row r="1459" spans="1:6">
      <c r="A1459" s="109"/>
      <c r="B1459" s="107"/>
      <c r="C1459" s="121"/>
      <c r="D1459" s="110"/>
      <c r="E1459" s="111"/>
      <c r="F1459" s="112"/>
    </row>
    <row r="1460" spans="1:6">
      <c r="A1460" s="109"/>
      <c r="B1460" s="107"/>
      <c r="C1460" s="121"/>
      <c r="D1460" s="110"/>
      <c r="E1460" s="111"/>
      <c r="F1460" s="112"/>
    </row>
    <row r="1461" spans="1:6">
      <c r="A1461" s="109"/>
      <c r="B1461" s="107"/>
      <c r="C1461" s="121"/>
      <c r="D1461" s="110"/>
      <c r="E1461" s="111"/>
      <c r="F1461" s="112"/>
    </row>
    <row r="1462" spans="1:6">
      <c r="A1462" s="109"/>
      <c r="B1462" s="107"/>
      <c r="C1462" s="121"/>
      <c r="D1462" s="110"/>
      <c r="E1462" s="111"/>
      <c r="F1462" s="112"/>
    </row>
    <row r="1463" spans="1:6">
      <c r="A1463" s="109"/>
      <c r="B1463" s="107"/>
      <c r="C1463" s="121"/>
      <c r="D1463" s="110"/>
      <c r="E1463" s="111"/>
      <c r="F1463" s="112"/>
    </row>
    <row r="1464" spans="1:6">
      <c r="A1464" s="109"/>
      <c r="B1464" s="107"/>
      <c r="C1464" s="121"/>
      <c r="D1464" s="110"/>
      <c r="E1464" s="111"/>
      <c r="F1464" s="112"/>
    </row>
    <row r="1465" spans="1:6">
      <c r="A1465" s="109"/>
      <c r="B1465" s="107"/>
      <c r="C1465" s="121"/>
      <c r="D1465" s="110"/>
      <c r="E1465" s="111"/>
      <c r="F1465" s="112"/>
    </row>
    <row r="1466" spans="1:6">
      <c r="A1466" s="109"/>
      <c r="B1466" s="107"/>
      <c r="C1466" s="121"/>
      <c r="D1466" s="110"/>
      <c r="E1466" s="111"/>
      <c r="F1466" s="112"/>
    </row>
    <row r="1467" spans="1:6">
      <c r="A1467" s="109"/>
      <c r="B1467" s="107"/>
      <c r="C1467" s="121"/>
      <c r="D1467" s="110"/>
      <c r="E1467" s="111"/>
      <c r="F1467" s="112"/>
    </row>
    <row r="1468" spans="1:6">
      <c r="A1468" s="109"/>
      <c r="B1468" s="107"/>
      <c r="C1468" s="121"/>
      <c r="D1468" s="110"/>
      <c r="E1468" s="111"/>
      <c r="F1468" s="112"/>
    </row>
    <row r="1469" spans="1:6">
      <c r="A1469" s="109"/>
      <c r="B1469" s="107"/>
      <c r="C1469" s="121"/>
      <c r="D1469" s="110"/>
      <c r="E1469" s="111"/>
      <c r="F1469" s="112"/>
    </row>
    <row r="1470" spans="1:6">
      <c r="A1470" s="109"/>
      <c r="B1470" s="107"/>
      <c r="C1470" s="121"/>
      <c r="D1470" s="110"/>
      <c r="E1470" s="111"/>
      <c r="F1470" s="112"/>
    </row>
    <row r="1471" spans="1:6">
      <c r="A1471" s="109"/>
      <c r="B1471" s="107"/>
      <c r="C1471" s="121"/>
      <c r="D1471" s="110"/>
      <c r="E1471" s="111"/>
      <c r="F1471" s="112"/>
    </row>
    <row r="1472" spans="1:6">
      <c r="A1472" s="109"/>
      <c r="B1472" s="107"/>
      <c r="C1472" s="121"/>
      <c r="D1472" s="110"/>
      <c r="E1472" s="111"/>
      <c r="F1472" s="112"/>
    </row>
    <row r="1473" spans="1:6">
      <c r="A1473" s="109"/>
      <c r="B1473" s="107"/>
      <c r="C1473" s="121"/>
      <c r="D1473" s="110"/>
      <c r="E1473" s="111"/>
      <c r="F1473" s="112"/>
    </row>
    <row r="1474" spans="1:6">
      <c r="A1474" s="109"/>
      <c r="B1474" s="107"/>
      <c r="C1474" s="121"/>
      <c r="D1474" s="110"/>
      <c r="E1474" s="111"/>
      <c r="F1474" s="112"/>
    </row>
    <row r="1475" spans="1:6">
      <c r="A1475" s="109"/>
      <c r="B1475" s="107"/>
      <c r="C1475" s="121"/>
      <c r="D1475" s="110"/>
      <c r="E1475" s="111"/>
      <c r="F1475" s="112"/>
    </row>
    <row r="1476" spans="1:6">
      <c r="A1476" s="109"/>
      <c r="B1476" s="107"/>
      <c r="C1476" s="121"/>
      <c r="D1476" s="110"/>
      <c r="E1476" s="111"/>
      <c r="F1476" s="112"/>
    </row>
    <row r="1477" spans="1:6">
      <c r="A1477" s="109"/>
      <c r="B1477" s="107"/>
      <c r="C1477" s="121"/>
      <c r="D1477" s="110"/>
      <c r="E1477" s="111"/>
      <c r="F1477" s="112"/>
    </row>
    <row r="1478" spans="1:6">
      <c r="A1478" s="109"/>
      <c r="B1478" s="107"/>
      <c r="C1478" s="121"/>
      <c r="D1478" s="110"/>
      <c r="E1478" s="111"/>
      <c r="F1478" s="112"/>
    </row>
    <row r="1479" spans="1:6">
      <c r="A1479" s="109"/>
      <c r="B1479" s="107"/>
      <c r="C1479" s="121"/>
      <c r="D1479" s="110"/>
      <c r="E1479" s="111"/>
      <c r="F1479" s="112"/>
    </row>
    <row r="1480" spans="1:6">
      <c r="A1480" s="109"/>
      <c r="B1480" s="107"/>
      <c r="C1480" s="121"/>
      <c r="D1480" s="110"/>
      <c r="E1480" s="111"/>
      <c r="F1480" s="112"/>
    </row>
    <row r="1481" spans="1:6">
      <c r="A1481" s="109"/>
      <c r="B1481" s="107"/>
      <c r="C1481" s="121"/>
      <c r="D1481" s="110"/>
      <c r="E1481" s="111"/>
      <c r="F1481" s="112"/>
    </row>
    <row r="1482" spans="1:6">
      <c r="A1482" s="109"/>
      <c r="B1482" s="107"/>
      <c r="C1482" s="121"/>
      <c r="D1482" s="110"/>
      <c r="E1482" s="111"/>
      <c r="F1482" s="112"/>
    </row>
    <row r="1483" spans="1:6">
      <c r="A1483" s="109"/>
      <c r="B1483" s="107"/>
      <c r="C1483" s="121"/>
      <c r="D1483" s="110"/>
      <c r="E1483" s="111"/>
      <c r="F1483" s="112"/>
    </row>
    <row r="1484" spans="1:6">
      <c r="A1484" s="109"/>
      <c r="B1484" s="107"/>
      <c r="C1484" s="121"/>
      <c r="D1484" s="110"/>
      <c r="E1484" s="111"/>
      <c r="F1484" s="112"/>
    </row>
    <row r="1485" spans="1:6">
      <c r="A1485" s="109"/>
      <c r="B1485" s="107"/>
      <c r="C1485" s="121"/>
      <c r="D1485" s="110"/>
      <c r="E1485" s="111"/>
      <c r="F1485" s="112"/>
    </row>
    <row r="1486" spans="1:6">
      <c r="A1486" s="109"/>
      <c r="B1486" s="107"/>
      <c r="C1486" s="121"/>
      <c r="D1486" s="110"/>
      <c r="E1486" s="111"/>
      <c r="F1486" s="112"/>
    </row>
    <row r="1487" spans="1:6">
      <c r="A1487" s="109"/>
      <c r="B1487" s="107"/>
      <c r="C1487" s="121"/>
      <c r="D1487" s="110"/>
      <c r="E1487" s="111"/>
      <c r="F1487" s="112"/>
    </row>
    <row r="1488" spans="1:6">
      <c r="A1488" s="109"/>
      <c r="B1488" s="107"/>
      <c r="C1488" s="121"/>
      <c r="D1488" s="110"/>
      <c r="E1488" s="111"/>
      <c r="F1488" s="112"/>
    </row>
    <row r="1489" spans="1:6">
      <c r="A1489" s="109"/>
      <c r="B1489" s="107"/>
      <c r="C1489" s="121"/>
      <c r="D1489" s="110"/>
      <c r="E1489" s="111"/>
      <c r="F1489" s="112"/>
    </row>
    <row r="1490" spans="1:6">
      <c r="A1490" s="109"/>
      <c r="B1490" s="107"/>
      <c r="C1490" s="121"/>
      <c r="D1490" s="110"/>
      <c r="E1490" s="111"/>
      <c r="F1490" s="112"/>
    </row>
    <row r="1491" spans="1:6">
      <c r="A1491" s="109"/>
      <c r="B1491" s="107"/>
      <c r="C1491" s="121"/>
      <c r="D1491" s="110"/>
      <c r="E1491" s="111"/>
      <c r="F1491" s="112"/>
    </row>
    <row r="1492" spans="1:6">
      <c r="A1492" s="109"/>
      <c r="B1492" s="107"/>
      <c r="C1492" s="121"/>
      <c r="D1492" s="110"/>
      <c r="E1492" s="111"/>
      <c r="F1492" s="112"/>
    </row>
    <row r="1493" spans="1:6">
      <c r="A1493" s="109"/>
      <c r="B1493" s="107"/>
      <c r="C1493" s="121"/>
      <c r="D1493" s="110"/>
      <c r="E1493" s="111"/>
      <c r="F1493" s="112"/>
    </row>
    <row r="1494" spans="1:6">
      <c r="A1494" s="109"/>
      <c r="B1494" s="107"/>
      <c r="C1494" s="121"/>
      <c r="D1494" s="110"/>
      <c r="E1494" s="111"/>
      <c r="F1494" s="112"/>
    </row>
    <row r="1495" spans="1:6">
      <c r="A1495" s="109"/>
      <c r="B1495" s="107"/>
      <c r="C1495" s="121"/>
      <c r="D1495" s="110"/>
      <c r="E1495" s="111"/>
      <c r="F1495" s="112"/>
    </row>
    <row r="1496" spans="1:6">
      <c r="A1496" s="109"/>
      <c r="B1496" s="107"/>
      <c r="C1496" s="121"/>
      <c r="D1496" s="110"/>
      <c r="E1496" s="111"/>
      <c r="F1496" s="112"/>
    </row>
    <row r="1497" spans="1:6">
      <c r="A1497" s="109"/>
      <c r="B1497" s="107"/>
      <c r="C1497" s="121"/>
      <c r="D1497" s="110"/>
      <c r="E1497" s="111"/>
      <c r="F1497" s="112"/>
    </row>
    <row r="1498" spans="1:6">
      <c r="A1498" s="109"/>
      <c r="B1498" s="107"/>
      <c r="C1498" s="121"/>
      <c r="D1498" s="110"/>
      <c r="E1498" s="111"/>
      <c r="F1498" s="112"/>
    </row>
    <row r="1499" spans="1:6">
      <c r="A1499" s="109"/>
      <c r="B1499" s="107"/>
      <c r="C1499" s="121"/>
      <c r="D1499" s="110"/>
      <c r="E1499" s="111"/>
      <c r="F1499" s="112"/>
    </row>
    <row r="1500" spans="1:6">
      <c r="A1500" s="109"/>
      <c r="B1500" s="107"/>
      <c r="C1500" s="121"/>
      <c r="D1500" s="110"/>
      <c r="E1500" s="111"/>
      <c r="F1500" s="112"/>
    </row>
    <row r="1501" spans="1:6">
      <c r="A1501" s="109"/>
      <c r="B1501" s="107"/>
      <c r="C1501" s="121"/>
      <c r="D1501" s="110"/>
      <c r="E1501" s="111"/>
      <c r="F1501" s="112"/>
    </row>
    <row r="1502" spans="1:6">
      <c r="A1502" s="109"/>
      <c r="B1502" s="107"/>
      <c r="C1502" s="121"/>
      <c r="D1502" s="110"/>
      <c r="E1502" s="111"/>
      <c r="F1502" s="112"/>
    </row>
    <row r="1503" spans="1:6">
      <c r="A1503" s="109"/>
      <c r="B1503" s="107"/>
      <c r="C1503" s="121"/>
      <c r="D1503" s="110"/>
      <c r="E1503" s="111"/>
      <c r="F1503" s="112"/>
    </row>
    <row r="1504" spans="1:6">
      <c r="A1504" s="109"/>
      <c r="B1504" s="107"/>
      <c r="C1504" s="121"/>
      <c r="D1504" s="110"/>
      <c r="E1504" s="111"/>
      <c r="F1504" s="112"/>
    </row>
    <row r="1505" spans="1:6">
      <c r="A1505" s="109"/>
      <c r="B1505" s="107"/>
      <c r="C1505" s="121"/>
      <c r="D1505" s="110"/>
      <c r="E1505" s="111"/>
      <c r="F1505" s="112"/>
    </row>
    <row r="1506" spans="1:6">
      <c r="A1506" s="109"/>
      <c r="B1506" s="107"/>
      <c r="C1506" s="121"/>
      <c r="D1506" s="110"/>
      <c r="E1506" s="111"/>
      <c r="F1506" s="112"/>
    </row>
    <row r="1507" spans="1:6">
      <c r="A1507" s="109"/>
      <c r="B1507" s="107"/>
      <c r="C1507" s="121"/>
      <c r="D1507" s="110"/>
      <c r="E1507" s="111"/>
      <c r="F1507" s="112"/>
    </row>
    <row r="1508" spans="1:6">
      <c r="A1508" s="109"/>
      <c r="B1508" s="107"/>
      <c r="C1508" s="121"/>
      <c r="D1508" s="110"/>
      <c r="E1508" s="111"/>
      <c r="F1508" s="112"/>
    </row>
    <row r="1509" spans="1:6">
      <c r="A1509" s="109"/>
      <c r="B1509" s="107"/>
      <c r="C1509" s="121"/>
      <c r="D1509" s="110"/>
      <c r="E1509" s="111"/>
      <c r="F1509" s="112"/>
    </row>
    <row r="1510" spans="1:6">
      <c r="A1510" s="109"/>
      <c r="B1510" s="107"/>
      <c r="C1510" s="121"/>
      <c r="D1510" s="110"/>
      <c r="E1510" s="111"/>
      <c r="F1510" s="112"/>
    </row>
    <row r="1511" spans="1:6">
      <c r="A1511" s="109"/>
      <c r="B1511" s="107"/>
      <c r="C1511" s="121"/>
      <c r="D1511" s="110"/>
      <c r="E1511" s="111"/>
      <c r="F1511" s="112"/>
    </row>
    <row r="1512" spans="1:6">
      <c r="A1512" s="109"/>
      <c r="B1512" s="107"/>
      <c r="C1512" s="121"/>
      <c r="D1512" s="110"/>
      <c r="E1512" s="111"/>
      <c r="F1512" s="112"/>
    </row>
    <row r="1513" spans="1:6">
      <c r="A1513" s="109"/>
      <c r="B1513" s="107"/>
      <c r="C1513" s="121"/>
      <c r="D1513" s="110"/>
      <c r="E1513" s="111"/>
      <c r="F1513" s="112"/>
    </row>
    <row r="1514" spans="1:6">
      <c r="A1514" s="109"/>
      <c r="B1514" s="107"/>
      <c r="C1514" s="121"/>
      <c r="D1514" s="110"/>
      <c r="E1514" s="111"/>
      <c r="F1514" s="112"/>
    </row>
    <row r="1515" spans="1:6">
      <c r="A1515" s="109"/>
      <c r="B1515" s="107"/>
      <c r="C1515" s="121"/>
      <c r="D1515" s="110"/>
      <c r="E1515" s="111"/>
      <c r="F1515" s="112"/>
    </row>
    <row r="1516" spans="1:6">
      <c r="A1516" s="109"/>
      <c r="B1516" s="107"/>
      <c r="C1516" s="121"/>
      <c r="D1516" s="110"/>
      <c r="E1516" s="111"/>
      <c r="F1516" s="112"/>
    </row>
    <row r="1517" spans="1:6">
      <c r="A1517" s="109"/>
      <c r="B1517" s="107"/>
      <c r="C1517" s="121"/>
      <c r="D1517" s="110"/>
      <c r="E1517" s="111"/>
      <c r="F1517" s="112"/>
    </row>
    <row r="1518" spans="1:6">
      <c r="A1518" s="109"/>
      <c r="B1518" s="107"/>
      <c r="C1518" s="121"/>
      <c r="D1518" s="110"/>
      <c r="E1518" s="111"/>
      <c r="F1518" s="112"/>
    </row>
    <row r="1519" spans="1:6">
      <c r="A1519" s="109"/>
      <c r="B1519" s="107"/>
      <c r="C1519" s="121"/>
      <c r="D1519" s="110"/>
      <c r="E1519" s="111"/>
      <c r="F1519" s="112"/>
    </row>
    <row r="1520" spans="1:6">
      <c r="A1520" s="109"/>
      <c r="B1520" s="107"/>
      <c r="C1520" s="121"/>
      <c r="D1520" s="110"/>
      <c r="E1520" s="111"/>
      <c r="F1520" s="112"/>
    </row>
    <row r="1521" spans="1:6">
      <c r="A1521" s="109"/>
      <c r="B1521" s="107"/>
      <c r="C1521" s="121"/>
      <c r="D1521" s="110"/>
      <c r="E1521" s="111"/>
      <c r="F1521" s="112"/>
    </row>
    <row r="1522" spans="1:6">
      <c r="A1522" s="109"/>
      <c r="B1522" s="107"/>
      <c r="C1522" s="121"/>
      <c r="D1522" s="110"/>
      <c r="E1522" s="111"/>
      <c r="F1522" s="112"/>
    </row>
    <row r="1523" spans="1:6">
      <c r="A1523" s="109"/>
      <c r="B1523" s="107"/>
      <c r="C1523" s="121"/>
      <c r="D1523" s="110"/>
      <c r="E1523" s="111"/>
      <c r="F1523" s="112"/>
    </row>
    <row r="1524" spans="1:6">
      <c r="A1524" s="109"/>
      <c r="B1524" s="107"/>
      <c r="C1524" s="121"/>
      <c r="D1524" s="110"/>
      <c r="E1524" s="111"/>
      <c r="F1524" s="112"/>
    </row>
    <row r="1525" spans="1:6">
      <c r="A1525" s="109"/>
      <c r="B1525" s="107"/>
      <c r="C1525" s="121"/>
      <c r="D1525" s="110"/>
      <c r="E1525" s="111"/>
      <c r="F1525" s="112"/>
    </row>
    <row r="1526" spans="1:6">
      <c r="A1526" s="109"/>
      <c r="B1526" s="107"/>
      <c r="C1526" s="121"/>
      <c r="D1526" s="110"/>
      <c r="E1526" s="111"/>
      <c r="F1526" s="112"/>
    </row>
    <row r="1527" spans="1:6">
      <c r="A1527" s="109"/>
      <c r="B1527" s="107"/>
      <c r="C1527" s="121"/>
      <c r="D1527" s="110"/>
      <c r="E1527" s="111"/>
      <c r="F1527" s="112"/>
    </row>
    <row r="1528" spans="1:6">
      <c r="A1528" s="109"/>
      <c r="B1528" s="107"/>
      <c r="C1528" s="121"/>
      <c r="D1528" s="110"/>
      <c r="E1528" s="111"/>
      <c r="F1528" s="112"/>
    </row>
    <row r="1529" spans="1:6">
      <c r="A1529" s="109"/>
      <c r="B1529" s="107"/>
      <c r="C1529" s="121"/>
      <c r="D1529" s="110"/>
      <c r="E1529" s="111"/>
      <c r="F1529" s="112"/>
    </row>
    <row r="1530" spans="1:6">
      <c r="A1530" s="109"/>
      <c r="B1530" s="107"/>
      <c r="C1530" s="121"/>
      <c r="D1530" s="110"/>
      <c r="E1530" s="111"/>
      <c r="F1530" s="112"/>
    </row>
    <row r="1531" spans="1:6">
      <c r="A1531" s="109"/>
      <c r="B1531" s="107"/>
      <c r="C1531" s="121"/>
      <c r="D1531" s="110"/>
      <c r="E1531" s="111"/>
      <c r="F1531" s="112"/>
    </row>
    <row r="1532" spans="1:6">
      <c r="A1532" s="109"/>
      <c r="B1532" s="107"/>
      <c r="C1532" s="121"/>
      <c r="D1532" s="110"/>
      <c r="E1532" s="111"/>
      <c r="F1532" s="112"/>
    </row>
    <row r="1533" spans="1:6">
      <c r="A1533" s="109"/>
      <c r="B1533" s="107"/>
      <c r="C1533" s="121"/>
      <c r="D1533" s="110"/>
      <c r="E1533" s="111"/>
      <c r="F1533" s="112"/>
    </row>
    <row r="1534" spans="1:6">
      <c r="A1534" s="109"/>
      <c r="B1534" s="107"/>
      <c r="C1534" s="121"/>
      <c r="D1534" s="110"/>
      <c r="E1534" s="111"/>
      <c r="F1534" s="112"/>
    </row>
    <row r="1535" spans="1:6">
      <c r="A1535" s="109"/>
      <c r="B1535" s="107"/>
      <c r="C1535" s="121"/>
      <c r="D1535" s="110"/>
      <c r="E1535" s="111"/>
      <c r="F1535" s="112"/>
    </row>
    <row r="1536" spans="1:6">
      <c r="A1536" s="109"/>
      <c r="B1536" s="107"/>
      <c r="C1536" s="121"/>
      <c r="D1536" s="110"/>
      <c r="E1536" s="111"/>
      <c r="F1536" s="112"/>
    </row>
    <row r="1537" spans="1:6">
      <c r="A1537" s="109"/>
      <c r="B1537" s="107"/>
      <c r="C1537" s="121"/>
      <c r="D1537" s="110"/>
      <c r="E1537" s="111"/>
      <c r="F1537" s="112"/>
    </row>
    <row r="1538" spans="1:6">
      <c r="A1538" s="109"/>
      <c r="B1538" s="107"/>
      <c r="C1538" s="121"/>
      <c r="D1538" s="110"/>
      <c r="E1538" s="111"/>
      <c r="F1538" s="112"/>
    </row>
    <row r="1539" spans="1:6">
      <c r="A1539" s="109"/>
      <c r="B1539" s="107"/>
      <c r="C1539" s="121"/>
      <c r="D1539" s="110"/>
      <c r="E1539" s="111"/>
      <c r="F1539" s="112"/>
    </row>
    <row r="1540" spans="1:6">
      <c r="A1540" s="109"/>
      <c r="B1540" s="107"/>
      <c r="C1540" s="121"/>
      <c r="D1540" s="110"/>
      <c r="E1540" s="111"/>
      <c r="F1540" s="112"/>
    </row>
    <row r="1541" spans="1:6">
      <c r="A1541" s="109"/>
      <c r="B1541" s="107"/>
      <c r="C1541" s="121"/>
      <c r="D1541" s="110"/>
      <c r="E1541" s="111"/>
      <c r="F1541" s="112"/>
    </row>
    <row r="1542" spans="1:6">
      <c r="A1542" s="109"/>
      <c r="B1542" s="107"/>
      <c r="C1542" s="121"/>
      <c r="D1542" s="110"/>
      <c r="E1542" s="111"/>
      <c r="F1542" s="112"/>
    </row>
    <row r="1543" spans="1:6">
      <c r="A1543" s="109"/>
      <c r="B1543" s="107"/>
      <c r="C1543" s="121"/>
      <c r="D1543" s="110"/>
      <c r="E1543" s="111"/>
      <c r="F1543" s="112"/>
    </row>
    <row r="1544" spans="1:6">
      <c r="A1544" s="109"/>
      <c r="B1544" s="107"/>
      <c r="C1544" s="121"/>
      <c r="D1544" s="110"/>
      <c r="E1544" s="111"/>
      <c r="F1544" s="112"/>
    </row>
    <row r="1545" spans="1:6">
      <c r="A1545" s="109"/>
      <c r="B1545" s="107"/>
      <c r="C1545" s="121"/>
      <c r="D1545" s="110"/>
      <c r="E1545" s="111"/>
      <c r="F1545" s="112"/>
    </row>
    <row r="1546" spans="1:6">
      <c r="A1546" s="109"/>
      <c r="B1546" s="107"/>
      <c r="C1546" s="121"/>
      <c r="D1546" s="110"/>
      <c r="E1546" s="111"/>
      <c r="F1546" s="112"/>
    </row>
    <row r="1547" spans="1:6">
      <c r="A1547" s="109"/>
      <c r="B1547" s="107"/>
      <c r="C1547" s="121"/>
      <c r="D1547" s="110"/>
      <c r="E1547" s="111"/>
      <c r="F1547" s="112"/>
    </row>
    <row r="1548" spans="1:6">
      <c r="A1548" s="109"/>
      <c r="B1548" s="107"/>
      <c r="C1548" s="121"/>
      <c r="D1548" s="110"/>
      <c r="E1548" s="111"/>
      <c r="F1548" s="112"/>
    </row>
    <row r="1549" spans="1:6">
      <c r="A1549" s="109"/>
      <c r="B1549" s="107"/>
      <c r="C1549" s="121"/>
      <c r="D1549" s="110"/>
      <c r="E1549" s="111"/>
      <c r="F1549" s="112"/>
    </row>
    <row r="1550" spans="1:6">
      <c r="A1550" s="109"/>
      <c r="B1550" s="107"/>
      <c r="C1550" s="121"/>
      <c r="D1550" s="110"/>
      <c r="E1550" s="111"/>
      <c r="F1550" s="112"/>
    </row>
    <row r="1551" spans="1:6">
      <c r="A1551" s="109"/>
      <c r="B1551" s="107"/>
      <c r="C1551" s="121"/>
      <c r="D1551" s="110"/>
      <c r="E1551" s="111"/>
      <c r="F1551" s="112"/>
    </row>
    <row r="1552" spans="1:6">
      <c r="A1552" s="109"/>
      <c r="B1552" s="107"/>
      <c r="C1552" s="121"/>
      <c r="D1552" s="110"/>
      <c r="E1552" s="111"/>
      <c r="F1552" s="112"/>
    </row>
    <row r="1553" spans="1:6">
      <c r="A1553" s="109"/>
      <c r="B1553" s="107"/>
      <c r="C1553" s="121"/>
      <c r="D1553" s="110"/>
      <c r="E1553" s="111"/>
      <c r="F1553" s="112"/>
    </row>
    <row r="1554" spans="1:6">
      <c r="A1554" s="109"/>
      <c r="B1554" s="107"/>
      <c r="C1554" s="121"/>
      <c r="D1554" s="110"/>
      <c r="E1554" s="111"/>
      <c r="F1554" s="112"/>
    </row>
    <row r="1555" spans="1:6">
      <c r="A1555" s="109"/>
      <c r="B1555" s="107"/>
      <c r="C1555" s="121"/>
      <c r="D1555" s="110"/>
      <c r="E1555" s="111"/>
      <c r="F1555" s="112"/>
    </row>
    <row r="1556" spans="1:6">
      <c r="A1556" s="109"/>
      <c r="B1556" s="107"/>
      <c r="C1556" s="121"/>
      <c r="D1556" s="110"/>
      <c r="E1556" s="111"/>
      <c r="F1556" s="112"/>
    </row>
    <row r="1557" spans="1:6">
      <c r="A1557" s="109"/>
      <c r="B1557" s="107"/>
      <c r="C1557" s="121"/>
      <c r="D1557" s="110"/>
      <c r="E1557" s="111"/>
      <c r="F1557" s="112"/>
    </row>
    <row r="1558" spans="1:6">
      <c r="A1558" s="109"/>
      <c r="B1558" s="107"/>
      <c r="C1558" s="121"/>
      <c r="D1558" s="110"/>
      <c r="E1558" s="111"/>
      <c r="F1558" s="112"/>
    </row>
    <row r="1559" spans="1:6">
      <c r="A1559" s="109"/>
      <c r="B1559" s="107"/>
      <c r="C1559" s="121"/>
      <c r="D1559" s="110"/>
      <c r="E1559" s="111"/>
      <c r="F1559" s="112"/>
    </row>
    <row r="1560" spans="1:6">
      <c r="A1560" s="109"/>
      <c r="B1560" s="107"/>
      <c r="C1560" s="121"/>
      <c r="D1560" s="110"/>
      <c r="E1560" s="111"/>
      <c r="F1560" s="112"/>
    </row>
    <row r="1561" spans="1:6">
      <c r="A1561" s="109"/>
      <c r="B1561" s="107"/>
      <c r="C1561" s="121"/>
      <c r="D1561" s="110"/>
      <c r="E1561" s="111"/>
      <c r="F1561" s="112"/>
    </row>
    <row r="1562" spans="1:6">
      <c r="A1562" s="109"/>
      <c r="B1562" s="107"/>
      <c r="C1562" s="121"/>
      <c r="D1562" s="110"/>
      <c r="E1562" s="111"/>
      <c r="F1562" s="112"/>
    </row>
    <row r="1563" spans="1:6">
      <c r="A1563" s="109"/>
      <c r="B1563" s="107"/>
      <c r="C1563" s="121"/>
      <c r="D1563" s="110"/>
      <c r="E1563" s="111"/>
      <c r="F1563" s="112"/>
    </row>
    <row r="1564" spans="1:6">
      <c r="A1564" s="109"/>
      <c r="B1564" s="107"/>
      <c r="C1564" s="121"/>
      <c r="D1564" s="110"/>
      <c r="E1564" s="111"/>
      <c r="F1564" s="112"/>
    </row>
    <row r="1565" spans="1:6">
      <c r="A1565" s="109"/>
      <c r="B1565" s="107"/>
      <c r="C1565" s="121"/>
      <c r="D1565" s="110"/>
      <c r="E1565" s="111"/>
      <c r="F1565" s="112"/>
    </row>
    <row r="1566" spans="1:6">
      <c r="A1566" s="109"/>
      <c r="B1566" s="107"/>
      <c r="C1566" s="121"/>
      <c r="D1566" s="110"/>
      <c r="E1566" s="111"/>
      <c r="F1566" s="112"/>
    </row>
    <row r="1567" spans="1:6">
      <c r="A1567" s="109"/>
      <c r="B1567" s="107"/>
      <c r="C1567" s="121"/>
      <c r="D1567" s="110"/>
      <c r="E1567" s="111"/>
      <c r="F1567" s="112"/>
    </row>
    <row r="1568" spans="1:6">
      <c r="A1568" s="109"/>
      <c r="B1568" s="107"/>
      <c r="C1568" s="121"/>
      <c r="D1568" s="110"/>
      <c r="E1568" s="111"/>
      <c r="F1568" s="112"/>
    </row>
    <row r="1569" spans="1:6">
      <c r="A1569" s="109"/>
      <c r="B1569" s="107"/>
      <c r="C1569" s="121"/>
      <c r="D1569" s="110"/>
      <c r="E1569" s="111"/>
      <c r="F1569" s="112"/>
    </row>
    <row r="1570" spans="1:6">
      <c r="A1570" s="109"/>
      <c r="B1570" s="107"/>
      <c r="C1570" s="121"/>
      <c r="D1570" s="110"/>
      <c r="E1570" s="111"/>
      <c r="F1570" s="112"/>
    </row>
    <row r="1571" spans="1:6">
      <c r="A1571" s="109"/>
      <c r="B1571" s="107"/>
      <c r="C1571" s="121"/>
      <c r="D1571" s="110"/>
      <c r="E1571" s="111"/>
      <c r="F1571" s="112"/>
    </row>
    <row r="1572" spans="1:6">
      <c r="A1572" s="109"/>
      <c r="B1572" s="107"/>
      <c r="C1572" s="121"/>
      <c r="D1572" s="110"/>
      <c r="E1572" s="111"/>
      <c r="F1572" s="112"/>
    </row>
    <row r="1573" spans="1:6">
      <c r="A1573" s="109"/>
      <c r="B1573" s="107"/>
      <c r="C1573" s="121"/>
      <c r="D1573" s="110"/>
      <c r="E1573" s="111"/>
      <c r="F1573" s="112"/>
    </row>
    <row r="1574" spans="1:6">
      <c r="A1574" s="109"/>
      <c r="B1574" s="107"/>
      <c r="C1574" s="121"/>
      <c r="D1574" s="110"/>
      <c r="E1574" s="111"/>
      <c r="F1574" s="112"/>
    </row>
    <row r="1575" spans="1:6">
      <c r="A1575" s="109"/>
      <c r="B1575" s="107"/>
      <c r="C1575" s="121"/>
      <c r="D1575" s="110"/>
      <c r="E1575" s="111"/>
      <c r="F1575" s="112"/>
    </row>
    <row r="1576" spans="1:6">
      <c r="A1576" s="109"/>
      <c r="B1576" s="107"/>
      <c r="C1576" s="121"/>
      <c r="D1576" s="110"/>
      <c r="E1576" s="111"/>
      <c r="F1576" s="112"/>
    </row>
    <row r="1577" spans="1:6">
      <c r="A1577" s="109"/>
      <c r="B1577" s="107"/>
      <c r="C1577" s="121"/>
      <c r="D1577" s="110"/>
      <c r="E1577" s="111"/>
      <c r="F1577" s="112"/>
    </row>
    <row r="1578" spans="1:6">
      <c r="A1578" s="109"/>
      <c r="B1578" s="107"/>
      <c r="C1578" s="121"/>
      <c r="D1578" s="110"/>
      <c r="E1578" s="111"/>
      <c r="F1578" s="112"/>
    </row>
    <row r="1579" spans="1:6">
      <c r="A1579" s="109"/>
      <c r="B1579" s="107"/>
      <c r="C1579" s="121"/>
      <c r="D1579" s="110"/>
      <c r="E1579" s="111"/>
      <c r="F1579" s="112"/>
    </row>
    <row r="1580" spans="1:6">
      <c r="A1580" s="109"/>
      <c r="B1580" s="107"/>
      <c r="C1580" s="121"/>
      <c r="D1580" s="110"/>
      <c r="E1580" s="111"/>
      <c r="F1580" s="112"/>
    </row>
    <row r="1581" spans="1:6">
      <c r="A1581" s="109"/>
      <c r="B1581" s="107"/>
      <c r="C1581" s="121"/>
      <c r="D1581" s="110"/>
      <c r="E1581" s="111"/>
      <c r="F1581" s="112"/>
    </row>
    <row r="1582" spans="1:6">
      <c r="A1582" s="109"/>
      <c r="B1582" s="107"/>
      <c r="C1582" s="121"/>
      <c r="D1582" s="110"/>
      <c r="E1582" s="111"/>
      <c r="F1582" s="112"/>
    </row>
    <row r="1583" spans="1:6">
      <c r="A1583" s="109"/>
      <c r="B1583" s="107"/>
      <c r="C1583" s="121"/>
      <c r="D1583" s="110"/>
      <c r="E1583" s="111"/>
      <c r="F1583" s="112"/>
    </row>
    <row r="1584" spans="1:6">
      <c r="A1584" s="109"/>
      <c r="B1584" s="107"/>
      <c r="C1584" s="121"/>
      <c r="D1584" s="110"/>
      <c r="E1584" s="111"/>
      <c r="F1584" s="112"/>
    </row>
    <row r="1585" spans="1:6">
      <c r="A1585" s="109"/>
      <c r="B1585" s="107"/>
      <c r="C1585" s="121"/>
      <c r="D1585" s="110"/>
      <c r="E1585" s="111"/>
      <c r="F1585" s="112"/>
    </row>
    <row r="1586" spans="1:6">
      <c r="A1586" s="109"/>
      <c r="B1586" s="107"/>
      <c r="C1586" s="121"/>
      <c r="D1586" s="110"/>
      <c r="E1586" s="111"/>
      <c r="F1586" s="112"/>
    </row>
    <row r="1587" spans="1:6">
      <c r="A1587" s="109"/>
      <c r="B1587" s="107"/>
      <c r="C1587" s="121"/>
      <c r="D1587" s="110"/>
      <c r="E1587" s="111"/>
      <c r="F1587" s="112"/>
    </row>
    <row r="1588" spans="1:6">
      <c r="A1588" s="109"/>
      <c r="B1588" s="107"/>
      <c r="C1588" s="121"/>
      <c r="D1588" s="110"/>
      <c r="E1588" s="111"/>
      <c r="F1588" s="112"/>
    </row>
    <row r="1589" spans="1:6">
      <c r="A1589" s="109"/>
      <c r="B1589" s="107"/>
      <c r="C1589" s="121"/>
      <c r="D1589" s="110"/>
      <c r="E1589" s="111"/>
      <c r="F1589" s="112"/>
    </row>
    <row r="1590" spans="1:6">
      <c r="A1590" s="109"/>
      <c r="B1590" s="107"/>
      <c r="C1590" s="121"/>
      <c r="D1590" s="110"/>
      <c r="E1590" s="111"/>
      <c r="F1590" s="112"/>
    </row>
    <row r="1591" spans="1:6">
      <c r="A1591" s="109"/>
      <c r="B1591" s="107"/>
      <c r="C1591" s="121"/>
      <c r="D1591" s="110"/>
      <c r="E1591" s="111"/>
      <c r="F1591" s="112"/>
    </row>
    <row r="1592" spans="1:6">
      <c r="A1592" s="109"/>
      <c r="B1592" s="107"/>
      <c r="C1592" s="121"/>
      <c r="D1592" s="110"/>
      <c r="E1592" s="111"/>
      <c r="F1592" s="112"/>
    </row>
    <row r="1593" spans="1:6">
      <c r="A1593" s="109"/>
      <c r="B1593" s="107"/>
      <c r="C1593" s="121"/>
      <c r="D1593" s="110"/>
      <c r="E1593" s="111"/>
      <c r="F1593" s="112"/>
    </row>
    <row r="1594" spans="1:6">
      <c r="A1594" s="109"/>
      <c r="B1594" s="107"/>
      <c r="C1594" s="121"/>
      <c r="D1594" s="110"/>
      <c r="E1594" s="111"/>
      <c r="F1594" s="112"/>
    </row>
    <row r="1595" spans="1:6">
      <c r="A1595" s="109"/>
      <c r="B1595" s="107"/>
      <c r="C1595" s="121"/>
      <c r="D1595" s="110"/>
      <c r="E1595" s="111"/>
      <c r="F1595" s="112"/>
    </row>
    <row r="1596" spans="1:6">
      <c r="A1596" s="109"/>
      <c r="B1596" s="107"/>
      <c r="C1596" s="121"/>
      <c r="D1596" s="110"/>
      <c r="E1596" s="111"/>
      <c r="F1596" s="112"/>
    </row>
    <row r="1597" spans="1:6">
      <c r="A1597" s="109"/>
      <c r="B1597" s="107"/>
      <c r="C1597" s="121"/>
      <c r="D1597" s="110"/>
      <c r="E1597" s="111"/>
      <c r="F1597" s="112"/>
    </row>
    <row r="1598" spans="1:6">
      <c r="A1598" s="109"/>
      <c r="B1598" s="107"/>
      <c r="C1598" s="121"/>
      <c r="D1598" s="110"/>
      <c r="E1598" s="111"/>
      <c r="F1598" s="112"/>
    </row>
    <row r="1599" spans="1:6">
      <c r="A1599" s="109"/>
      <c r="B1599" s="107"/>
      <c r="C1599" s="121"/>
      <c r="D1599" s="110"/>
      <c r="E1599" s="111"/>
      <c r="F1599" s="112"/>
    </row>
    <row r="1600" spans="1:6">
      <c r="A1600" s="109"/>
      <c r="B1600" s="107"/>
      <c r="C1600" s="121"/>
      <c r="D1600" s="110"/>
      <c r="E1600" s="111"/>
      <c r="F1600" s="112"/>
    </row>
    <row r="1601" spans="1:6">
      <c r="A1601" s="109"/>
      <c r="B1601" s="107"/>
      <c r="C1601" s="121"/>
      <c r="D1601" s="110"/>
      <c r="E1601" s="111"/>
      <c r="F1601" s="112"/>
    </row>
    <row r="1602" spans="1:6">
      <c r="A1602" s="109"/>
      <c r="B1602" s="107"/>
      <c r="C1602" s="121"/>
      <c r="D1602" s="110"/>
      <c r="E1602" s="111"/>
      <c r="F1602" s="112"/>
    </row>
    <row r="1603" spans="1:6">
      <c r="A1603" s="109"/>
      <c r="B1603" s="107"/>
      <c r="C1603" s="121"/>
      <c r="D1603" s="110"/>
      <c r="E1603" s="111"/>
      <c r="F1603" s="112"/>
    </row>
    <row r="1604" spans="1:6">
      <c r="A1604" s="109"/>
      <c r="B1604" s="107"/>
      <c r="C1604" s="121"/>
      <c r="D1604" s="110"/>
      <c r="E1604" s="111"/>
      <c r="F1604" s="112"/>
    </row>
    <row r="1605" spans="1:6">
      <c r="A1605" s="109"/>
      <c r="B1605" s="107"/>
      <c r="C1605" s="121"/>
      <c r="D1605" s="110"/>
      <c r="E1605" s="111"/>
      <c r="F1605" s="112"/>
    </row>
    <row r="1606" spans="1:6">
      <c r="A1606" s="109"/>
      <c r="B1606" s="107"/>
      <c r="C1606" s="121"/>
      <c r="D1606" s="110"/>
      <c r="E1606" s="111"/>
      <c r="F1606" s="112"/>
    </row>
    <row r="1607" spans="1:6">
      <c r="A1607" s="109"/>
      <c r="B1607" s="107"/>
      <c r="C1607" s="121"/>
      <c r="D1607" s="110"/>
      <c r="E1607" s="111"/>
      <c r="F1607" s="112"/>
    </row>
    <row r="1608" spans="1:6">
      <c r="A1608" s="109"/>
      <c r="B1608" s="107"/>
      <c r="C1608" s="121"/>
      <c r="D1608" s="110"/>
      <c r="E1608" s="111"/>
      <c r="F1608" s="112"/>
    </row>
    <row r="1609" spans="1:6">
      <c r="A1609" s="109"/>
      <c r="B1609" s="107"/>
      <c r="C1609" s="121"/>
      <c r="D1609" s="110"/>
      <c r="E1609" s="111"/>
      <c r="F1609" s="112"/>
    </row>
    <row r="1610" spans="1:6">
      <c r="A1610" s="109"/>
      <c r="B1610" s="107"/>
      <c r="C1610" s="121"/>
      <c r="D1610" s="110"/>
      <c r="E1610" s="111"/>
      <c r="F1610" s="112"/>
    </row>
    <row r="1611" spans="1:6">
      <c r="A1611" s="109"/>
      <c r="B1611" s="107"/>
      <c r="C1611" s="121"/>
      <c r="D1611" s="110"/>
      <c r="E1611" s="111"/>
      <c r="F1611" s="112"/>
    </row>
    <row r="1612" spans="1:6">
      <c r="A1612" s="109"/>
      <c r="B1612" s="107"/>
      <c r="C1612" s="121"/>
      <c r="D1612" s="110"/>
      <c r="E1612" s="111"/>
      <c r="F1612" s="112"/>
    </row>
    <row r="1613" spans="1:6">
      <c r="A1613" s="109"/>
      <c r="B1613" s="107"/>
      <c r="C1613" s="121"/>
      <c r="D1613" s="110"/>
      <c r="E1613" s="111"/>
      <c r="F1613" s="112"/>
    </row>
    <row r="1614" spans="1:6">
      <c r="A1614" s="109"/>
      <c r="B1614" s="107"/>
      <c r="C1614" s="121"/>
      <c r="D1614" s="110"/>
      <c r="E1614" s="111"/>
      <c r="F1614" s="112"/>
    </row>
    <row r="1615" spans="1:6">
      <c r="A1615" s="109"/>
      <c r="B1615" s="107"/>
      <c r="C1615" s="121"/>
      <c r="D1615" s="110"/>
      <c r="E1615" s="111"/>
      <c r="F1615" s="112"/>
    </row>
    <row r="1616" spans="1:6">
      <c r="A1616" s="109"/>
      <c r="B1616" s="107"/>
      <c r="C1616" s="121"/>
      <c r="D1616" s="110"/>
      <c r="E1616" s="111"/>
      <c r="F1616" s="112"/>
    </row>
    <row r="1617" spans="1:6">
      <c r="A1617" s="109"/>
      <c r="B1617" s="107"/>
      <c r="C1617" s="121"/>
      <c r="D1617" s="110"/>
      <c r="E1617" s="111"/>
      <c r="F1617" s="112"/>
    </row>
    <row r="1618" spans="1:6">
      <c r="A1618" s="109"/>
      <c r="B1618" s="107"/>
      <c r="C1618" s="121"/>
      <c r="D1618" s="110"/>
      <c r="E1618" s="111"/>
      <c r="F1618" s="112"/>
    </row>
    <row r="1619" spans="1:6">
      <c r="A1619" s="109"/>
      <c r="B1619" s="107"/>
      <c r="C1619" s="121"/>
      <c r="D1619" s="110"/>
      <c r="E1619" s="111"/>
      <c r="F1619" s="112"/>
    </row>
    <row r="1620" spans="1:6">
      <c r="A1620" s="109"/>
      <c r="B1620" s="107"/>
      <c r="C1620" s="121"/>
      <c r="D1620" s="110"/>
      <c r="E1620" s="111"/>
      <c r="F1620" s="112"/>
    </row>
    <row r="1621" spans="1:6">
      <c r="A1621" s="109"/>
      <c r="B1621" s="107"/>
      <c r="C1621" s="121"/>
      <c r="D1621" s="110"/>
      <c r="E1621" s="111"/>
      <c r="F1621" s="112"/>
    </row>
    <row r="1622" spans="1:6">
      <c r="A1622" s="109"/>
      <c r="B1622" s="107"/>
      <c r="C1622" s="121"/>
      <c r="D1622" s="110"/>
      <c r="E1622" s="111"/>
      <c r="F1622" s="112"/>
    </row>
    <row r="1623" spans="1:6">
      <c r="A1623" s="109"/>
      <c r="B1623" s="107"/>
      <c r="C1623" s="121"/>
      <c r="D1623" s="110"/>
      <c r="E1623" s="111"/>
      <c r="F1623" s="112"/>
    </row>
    <row r="1624" spans="1:6">
      <c r="A1624" s="109"/>
      <c r="B1624" s="107"/>
      <c r="C1624" s="121"/>
      <c r="D1624" s="110"/>
      <c r="E1624" s="111"/>
      <c r="F1624" s="112"/>
    </row>
    <row r="1625" spans="1:6">
      <c r="A1625" s="109"/>
      <c r="B1625" s="107"/>
      <c r="C1625" s="121"/>
      <c r="D1625" s="110"/>
      <c r="E1625" s="111"/>
      <c r="F1625" s="112"/>
    </row>
    <row r="1626" spans="1:6">
      <c r="A1626" s="109"/>
      <c r="B1626" s="107"/>
      <c r="C1626" s="121"/>
      <c r="D1626" s="110"/>
      <c r="E1626" s="111"/>
      <c r="F1626" s="112"/>
    </row>
    <row r="1627" spans="1:6">
      <c r="A1627" s="109"/>
      <c r="B1627" s="107"/>
      <c r="C1627" s="121"/>
      <c r="D1627" s="110"/>
      <c r="E1627" s="111"/>
      <c r="F1627" s="112"/>
    </row>
    <row r="1628" spans="1:6">
      <c r="A1628" s="109"/>
      <c r="B1628" s="107"/>
      <c r="C1628" s="121"/>
      <c r="D1628" s="110"/>
      <c r="E1628" s="111"/>
      <c r="F1628" s="112"/>
    </row>
    <row r="1629" spans="1:6">
      <c r="A1629" s="109"/>
      <c r="B1629" s="107"/>
      <c r="C1629" s="121"/>
      <c r="D1629" s="110"/>
      <c r="E1629" s="111"/>
      <c r="F1629" s="112"/>
    </row>
    <row r="1630" spans="1:6">
      <c r="A1630" s="109"/>
      <c r="B1630" s="107"/>
      <c r="C1630" s="121"/>
      <c r="D1630" s="110"/>
      <c r="E1630" s="111"/>
      <c r="F1630" s="112"/>
    </row>
    <row r="1631" spans="1:6">
      <c r="A1631" s="109"/>
      <c r="B1631" s="107"/>
      <c r="C1631" s="121"/>
      <c r="D1631" s="110"/>
      <c r="E1631" s="111"/>
      <c r="F1631" s="112"/>
    </row>
    <row r="1632" spans="1:6">
      <c r="A1632" s="109"/>
      <c r="B1632" s="107"/>
      <c r="C1632" s="121"/>
      <c r="D1632" s="110"/>
      <c r="E1632" s="111"/>
      <c r="F1632" s="112"/>
    </row>
    <row r="1633" spans="1:6">
      <c r="A1633" s="109"/>
      <c r="B1633" s="107"/>
      <c r="C1633" s="121"/>
      <c r="D1633" s="110"/>
      <c r="E1633" s="111"/>
      <c r="F1633" s="112"/>
    </row>
    <row r="1634" spans="1:6">
      <c r="A1634" s="109"/>
      <c r="B1634" s="107"/>
      <c r="C1634" s="121"/>
      <c r="D1634" s="110"/>
      <c r="E1634" s="111"/>
      <c r="F1634" s="112"/>
    </row>
    <row r="1635" spans="1:6">
      <c r="A1635" s="109"/>
      <c r="B1635" s="107"/>
      <c r="C1635" s="121"/>
      <c r="D1635" s="110"/>
      <c r="E1635" s="111"/>
      <c r="F1635" s="112"/>
    </row>
    <row r="1636" spans="1:6">
      <c r="A1636" s="109"/>
      <c r="B1636" s="107"/>
      <c r="C1636" s="121"/>
      <c r="D1636" s="110"/>
      <c r="E1636" s="111"/>
      <c r="F1636" s="112"/>
    </row>
    <row r="1637" spans="1:6">
      <c r="A1637" s="109"/>
      <c r="B1637" s="107"/>
      <c r="C1637" s="121"/>
      <c r="D1637" s="110"/>
      <c r="E1637" s="111"/>
      <c r="F1637" s="112"/>
    </row>
    <row r="1638" spans="1:6">
      <c r="A1638" s="109"/>
      <c r="B1638" s="107"/>
      <c r="C1638" s="121"/>
      <c r="D1638" s="110"/>
      <c r="E1638" s="111"/>
      <c r="F1638" s="112"/>
    </row>
    <row r="1639" spans="1:6">
      <c r="A1639" s="109"/>
      <c r="B1639" s="107"/>
      <c r="C1639" s="121"/>
      <c r="D1639" s="110"/>
      <c r="E1639" s="111"/>
      <c r="F1639" s="112"/>
    </row>
    <row r="1640" spans="1:6">
      <c r="A1640" s="109"/>
      <c r="B1640" s="107"/>
      <c r="C1640" s="121"/>
      <c r="D1640" s="110"/>
      <c r="E1640" s="111"/>
      <c r="F1640" s="112"/>
    </row>
    <row r="1641" spans="1:6">
      <c r="A1641" s="109"/>
      <c r="B1641" s="107"/>
      <c r="C1641" s="121"/>
      <c r="D1641" s="110"/>
      <c r="E1641" s="111"/>
      <c r="F1641" s="112"/>
    </row>
    <row r="1642" spans="1:6">
      <c r="A1642" s="109"/>
      <c r="B1642" s="107"/>
      <c r="C1642" s="121"/>
      <c r="D1642" s="110"/>
      <c r="E1642" s="111"/>
      <c r="F1642" s="112"/>
    </row>
    <row r="1643" spans="1:6">
      <c r="A1643" s="109"/>
      <c r="B1643" s="107"/>
      <c r="C1643" s="121"/>
      <c r="D1643" s="110"/>
      <c r="E1643" s="111"/>
      <c r="F1643" s="112"/>
    </row>
    <row r="1644" spans="1:6">
      <c r="A1644" s="109"/>
      <c r="B1644" s="107"/>
      <c r="C1644" s="121"/>
      <c r="D1644" s="110"/>
      <c r="E1644" s="111"/>
      <c r="F1644" s="112"/>
    </row>
    <row r="1645" spans="1:6">
      <c r="A1645" s="109"/>
      <c r="B1645" s="107"/>
      <c r="C1645" s="121"/>
      <c r="D1645" s="110"/>
      <c r="E1645" s="111"/>
      <c r="F1645" s="112"/>
    </row>
    <row r="1646" spans="1:6">
      <c r="A1646" s="109"/>
      <c r="B1646" s="107"/>
      <c r="C1646" s="121"/>
      <c r="D1646" s="110"/>
      <c r="E1646" s="111"/>
      <c r="F1646" s="112"/>
    </row>
    <row r="1647" spans="1:6">
      <c r="A1647" s="109"/>
      <c r="B1647" s="107"/>
      <c r="C1647" s="121"/>
      <c r="D1647" s="110"/>
      <c r="E1647" s="111"/>
      <c r="F1647" s="112"/>
    </row>
    <row r="1648" spans="1:6">
      <c r="A1648" s="109"/>
      <c r="B1648" s="107"/>
      <c r="C1648" s="121"/>
      <c r="D1648" s="110"/>
      <c r="E1648" s="111"/>
      <c r="F1648" s="112"/>
    </row>
    <row r="1649" spans="1:6">
      <c r="A1649" s="109"/>
      <c r="B1649" s="107"/>
      <c r="C1649" s="121"/>
      <c r="D1649" s="110"/>
      <c r="E1649" s="111"/>
      <c r="F1649" s="112"/>
    </row>
    <row r="1650" spans="1:6">
      <c r="A1650" s="109"/>
      <c r="B1650" s="107"/>
      <c r="C1650" s="121"/>
      <c r="D1650" s="110"/>
      <c r="E1650" s="111"/>
      <c r="F1650" s="112"/>
    </row>
    <row r="1651" spans="1:6">
      <c r="A1651" s="109"/>
      <c r="B1651" s="107"/>
      <c r="C1651" s="121"/>
      <c r="D1651" s="110"/>
      <c r="E1651" s="111"/>
      <c r="F1651" s="112"/>
    </row>
    <row r="1652" spans="1:6">
      <c r="A1652" s="109"/>
      <c r="B1652" s="107"/>
      <c r="C1652" s="121"/>
      <c r="D1652" s="110"/>
      <c r="E1652" s="111"/>
      <c r="F1652" s="112"/>
    </row>
    <row r="1653" spans="1:6">
      <c r="A1653" s="109"/>
      <c r="B1653" s="107"/>
      <c r="C1653" s="121"/>
      <c r="D1653" s="110"/>
      <c r="E1653" s="111"/>
      <c r="F1653" s="112"/>
    </row>
    <row r="1654" spans="1:6">
      <c r="A1654" s="109"/>
      <c r="B1654" s="107"/>
      <c r="C1654" s="121"/>
      <c r="D1654" s="110"/>
      <c r="E1654" s="111"/>
      <c r="F1654" s="112"/>
    </row>
    <row r="1655" spans="1:6">
      <c r="A1655" s="109"/>
      <c r="B1655" s="107"/>
      <c r="C1655" s="121"/>
      <c r="D1655" s="110"/>
      <c r="E1655" s="111"/>
      <c r="F1655" s="112"/>
    </row>
    <row r="1656" spans="1:6">
      <c r="A1656" s="109"/>
      <c r="B1656" s="107"/>
      <c r="C1656" s="121"/>
      <c r="D1656" s="110"/>
      <c r="E1656" s="111"/>
      <c r="F1656" s="112"/>
    </row>
    <row r="1657" spans="1:6">
      <c r="A1657" s="109"/>
      <c r="B1657" s="107"/>
      <c r="C1657" s="121"/>
      <c r="D1657" s="110"/>
      <c r="E1657" s="111"/>
      <c r="F1657" s="112"/>
    </row>
    <row r="1658" spans="1:6">
      <c r="A1658" s="109"/>
      <c r="B1658" s="107"/>
      <c r="C1658" s="121"/>
      <c r="D1658" s="110"/>
      <c r="E1658" s="111"/>
      <c r="F1658" s="112"/>
    </row>
    <row r="1659" spans="1:6">
      <c r="A1659" s="109"/>
      <c r="B1659" s="107"/>
      <c r="C1659" s="121"/>
      <c r="D1659" s="110"/>
      <c r="E1659" s="111"/>
      <c r="F1659" s="112"/>
    </row>
    <row r="1660" spans="1:6">
      <c r="A1660" s="109"/>
      <c r="B1660" s="107"/>
      <c r="C1660" s="121"/>
      <c r="D1660" s="110"/>
      <c r="E1660" s="111"/>
      <c r="F1660" s="112"/>
    </row>
    <row r="1661" spans="1:6">
      <c r="A1661" s="109"/>
      <c r="B1661" s="107"/>
      <c r="C1661" s="121"/>
      <c r="D1661" s="110"/>
      <c r="E1661" s="111"/>
      <c r="F1661" s="112"/>
    </row>
    <row r="1662" spans="1:6">
      <c r="A1662" s="109"/>
      <c r="B1662" s="107"/>
      <c r="C1662" s="121"/>
      <c r="D1662" s="110"/>
      <c r="E1662" s="111"/>
      <c r="F1662" s="112"/>
    </row>
    <row r="1663" spans="1:6">
      <c r="A1663" s="109"/>
      <c r="B1663" s="107"/>
      <c r="C1663" s="121"/>
      <c r="D1663" s="110"/>
      <c r="E1663" s="111"/>
      <c r="F1663" s="112"/>
    </row>
    <row r="1664" spans="1:6">
      <c r="A1664" s="109"/>
      <c r="B1664" s="107"/>
      <c r="C1664" s="121"/>
      <c r="D1664" s="110"/>
      <c r="E1664" s="111"/>
      <c r="F1664" s="112"/>
    </row>
    <row r="1665" spans="1:6">
      <c r="A1665" s="109"/>
      <c r="B1665" s="107"/>
      <c r="C1665" s="121"/>
      <c r="D1665" s="110"/>
      <c r="E1665" s="111"/>
      <c r="F1665" s="112"/>
    </row>
    <row r="1666" spans="1:6">
      <c r="A1666" s="109"/>
      <c r="B1666" s="107"/>
      <c r="C1666" s="121"/>
      <c r="D1666" s="110"/>
      <c r="E1666" s="111"/>
      <c r="F1666" s="112"/>
    </row>
    <row r="1667" spans="1:6">
      <c r="A1667" s="109"/>
      <c r="B1667" s="107"/>
      <c r="C1667" s="121"/>
      <c r="D1667" s="110"/>
      <c r="E1667" s="111"/>
      <c r="F1667" s="112"/>
    </row>
    <row r="1668" spans="1:6">
      <c r="A1668" s="109"/>
      <c r="B1668" s="107"/>
      <c r="C1668" s="121"/>
      <c r="D1668" s="110"/>
      <c r="E1668" s="111"/>
      <c r="F1668" s="112"/>
    </row>
    <row r="1669" spans="1:6">
      <c r="A1669" s="109"/>
      <c r="B1669" s="107"/>
      <c r="C1669" s="121"/>
      <c r="D1669" s="110"/>
      <c r="E1669" s="111"/>
      <c r="F1669" s="112"/>
    </row>
    <row r="1670" spans="1:6">
      <c r="A1670" s="109"/>
      <c r="B1670" s="107"/>
      <c r="C1670" s="121"/>
      <c r="D1670" s="110"/>
      <c r="E1670" s="111"/>
      <c r="F1670" s="112"/>
    </row>
    <row r="1671" spans="1:6">
      <c r="A1671" s="109"/>
      <c r="B1671" s="107"/>
      <c r="C1671" s="121"/>
      <c r="D1671" s="110"/>
      <c r="E1671" s="111"/>
      <c r="F1671" s="112"/>
    </row>
    <row r="1672" spans="1:6">
      <c r="A1672" s="109"/>
      <c r="B1672" s="107"/>
      <c r="C1672" s="121"/>
      <c r="D1672" s="110"/>
      <c r="E1672" s="111"/>
      <c r="F1672" s="112"/>
    </row>
    <row r="1673" spans="1:6">
      <c r="A1673" s="109"/>
      <c r="B1673" s="107"/>
      <c r="C1673" s="121"/>
      <c r="D1673" s="110"/>
      <c r="E1673" s="111"/>
      <c r="F1673" s="112"/>
    </row>
    <row r="1674" spans="1:6">
      <c r="A1674" s="109"/>
      <c r="B1674" s="107"/>
      <c r="C1674" s="121"/>
      <c r="D1674" s="110"/>
      <c r="E1674" s="111"/>
      <c r="F1674" s="112"/>
    </row>
    <row r="1675" spans="1:6">
      <c r="A1675" s="109"/>
      <c r="B1675" s="107"/>
      <c r="C1675" s="121"/>
      <c r="D1675" s="110"/>
      <c r="E1675" s="111"/>
      <c r="F1675" s="112"/>
    </row>
    <row r="1676" spans="1:6">
      <c r="A1676" s="109"/>
      <c r="B1676" s="107"/>
      <c r="C1676" s="121"/>
      <c r="D1676" s="110"/>
      <c r="E1676" s="111"/>
      <c r="F1676" s="112"/>
    </row>
    <row r="1677" spans="1:6">
      <c r="A1677" s="109"/>
      <c r="B1677" s="107"/>
      <c r="C1677" s="121"/>
      <c r="D1677" s="110"/>
      <c r="E1677" s="111"/>
      <c r="F1677" s="112"/>
    </row>
    <row r="1678" spans="1:6">
      <c r="A1678" s="109"/>
      <c r="B1678" s="107"/>
      <c r="C1678" s="121"/>
      <c r="D1678" s="110"/>
      <c r="E1678" s="111"/>
      <c r="F1678" s="112"/>
    </row>
    <row r="1679" spans="1:6">
      <c r="A1679" s="109"/>
      <c r="B1679" s="107"/>
      <c r="C1679" s="121"/>
      <c r="D1679" s="110"/>
      <c r="E1679" s="111"/>
      <c r="F1679" s="112"/>
    </row>
    <row r="1680" spans="1:6">
      <c r="A1680" s="109"/>
      <c r="B1680" s="107"/>
      <c r="C1680" s="121"/>
      <c r="D1680" s="110"/>
      <c r="E1680" s="111"/>
      <c r="F1680" s="112"/>
    </row>
    <row r="1681" spans="1:6">
      <c r="A1681" s="109"/>
      <c r="B1681" s="107"/>
      <c r="C1681" s="121"/>
      <c r="D1681" s="110"/>
      <c r="E1681" s="111"/>
      <c r="F1681" s="112"/>
    </row>
    <row r="1682" spans="1:6">
      <c r="A1682" s="109"/>
      <c r="B1682" s="107"/>
      <c r="C1682" s="121"/>
      <c r="D1682" s="110"/>
      <c r="E1682" s="111"/>
      <c r="F1682" s="112"/>
    </row>
    <row r="1683" spans="1:6">
      <c r="A1683" s="109"/>
      <c r="B1683" s="107"/>
      <c r="C1683" s="121"/>
      <c r="D1683" s="110"/>
      <c r="E1683" s="111"/>
      <c r="F1683" s="112"/>
    </row>
    <row r="1684" spans="1:6">
      <c r="A1684" s="109"/>
      <c r="B1684" s="107"/>
      <c r="C1684" s="121"/>
      <c r="D1684" s="110"/>
      <c r="E1684" s="111"/>
      <c r="F1684" s="112"/>
    </row>
    <row r="1685" spans="1:6">
      <c r="A1685" s="109"/>
      <c r="B1685" s="107"/>
      <c r="C1685" s="121"/>
      <c r="D1685" s="110"/>
      <c r="E1685" s="111"/>
      <c r="F1685" s="112"/>
    </row>
    <row r="1686" spans="1:6">
      <c r="A1686" s="109"/>
      <c r="B1686" s="107"/>
      <c r="C1686" s="121"/>
      <c r="D1686" s="110"/>
      <c r="E1686" s="111"/>
      <c r="F1686" s="112"/>
    </row>
    <row r="1687" spans="1:6">
      <c r="A1687" s="109"/>
      <c r="B1687" s="107"/>
      <c r="C1687" s="121"/>
      <c r="D1687" s="110"/>
      <c r="E1687" s="111"/>
      <c r="F1687" s="112"/>
    </row>
    <row r="1688" spans="1:6">
      <c r="A1688" s="109"/>
      <c r="B1688" s="107"/>
      <c r="C1688" s="121"/>
      <c r="D1688" s="110"/>
      <c r="E1688" s="111"/>
      <c r="F1688" s="112"/>
    </row>
    <row r="1689" spans="1:6">
      <c r="A1689" s="109"/>
      <c r="B1689" s="107"/>
      <c r="C1689" s="121"/>
      <c r="D1689" s="110"/>
      <c r="E1689" s="111"/>
      <c r="F1689" s="112"/>
    </row>
    <row r="1690" spans="1:6">
      <c r="A1690" s="109"/>
      <c r="B1690" s="107"/>
      <c r="C1690" s="121"/>
      <c r="D1690" s="110"/>
      <c r="E1690" s="111"/>
      <c r="F1690" s="112"/>
    </row>
    <row r="1691" spans="1:6">
      <c r="A1691" s="109"/>
      <c r="B1691" s="107"/>
      <c r="C1691" s="121"/>
      <c r="D1691" s="110"/>
      <c r="E1691" s="111"/>
      <c r="F1691" s="112"/>
    </row>
    <row r="1692" spans="1:6">
      <c r="A1692" s="109"/>
      <c r="B1692" s="107"/>
      <c r="C1692" s="121"/>
      <c r="D1692" s="110"/>
      <c r="E1692" s="111"/>
      <c r="F1692" s="112"/>
    </row>
    <row r="1693" spans="1:6">
      <c r="A1693" s="109"/>
      <c r="B1693" s="107"/>
      <c r="C1693" s="121"/>
      <c r="D1693" s="110"/>
      <c r="E1693" s="111"/>
      <c r="F1693" s="112"/>
    </row>
    <row r="1694" spans="1:6">
      <c r="A1694" s="109"/>
      <c r="B1694" s="107"/>
      <c r="C1694" s="121"/>
      <c r="D1694" s="110"/>
      <c r="E1694" s="111"/>
      <c r="F1694" s="112"/>
    </row>
    <row r="1695" spans="1:6">
      <c r="A1695" s="109"/>
      <c r="B1695" s="107"/>
      <c r="C1695" s="121"/>
      <c r="D1695" s="110"/>
      <c r="E1695" s="111"/>
      <c r="F1695" s="112"/>
    </row>
    <row r="1696" spans="1:6">
      <c r="A1696" s="109"/>
      <c r="B1696" s="107"/>
      <c r="C1696" s="121"/>
      <c r="D1696" s="110"/>
      <c r="E1696" s="111"/>
      <c r="F1696" s="112"/>
    </row>
    <row r="1697" spans="1:6">
      <c r="A1697" s="109"/>
      <c r="B1697" s="107"/>
      <c r="C1697" s="121"/>
      <c r="D1697" s="110"/>
      <c r="E1697" s="111"/>
      <c r="F1697" s="112"/>
    </row>
    <row r="1698" spans="1:6">
      <c r="A1698" s="109"/>
      <c r="B1698" s="107"/>
      <c r="C1698" s="121"/>
      <c r="D1698" s="110"/>
      <c r="E1698" s="111"/>
      <c r="F1698" s="112"/>
    </row>
    <row r="1699" spans="1:6">
      <c r="A1699" s="109"/>
      <c r="B1699" s="107"/>
      <c r="C1699" s="121"/>
      <c r="D1699" s="110"/>
      <c r="E1699" s="111"/>
      <c r="F1699" s="112"/>
    </row>
    <row r="1700" spans="1:6">
      <c r="A1700" s="109"/>
      <c r="B1700" s="107"/>
      <c r="C1700" s="121"/>
      <c r="D1700" s="110"/>
      <c r="E1700" s="111"/>
      <c r="F1700" s="112"/>
    </row>
    <row r="1701" spans="1:6">
      <c r="A1701" s="109"/>
      <c r="B1701" s="107"/>
      <c r="C1701" s="121"/>
      <c r="D1701" s="110"/>
      <c r="E1701" s="111"/>
      <c r="F1701" s="112"/>
    </row>
    <row r="1702" spans="1:6">
      <c r="A1702" s="109"/>
      <c r="B1702" s="107"/>
      <c r="C1702" s="121"/>
      <c r="D1702" s="110"/>
      <c r="E1702" s="111"/>
      <c r="F1702" s="112"/>
    </row>
    <row r="1703" spans="1:6">
      <c r="A1703" s="109"/>
      <c r="B1703" s="107"/>
      <c r="C1703" s="121"/>
      <c r="D1703" s="110"/>
      <c r="E1703" s="111"/>
      <c r="F1703" s="112"/>
    </row>
    <row r="1704" spans="1:6">
      <c r="A1704" s="109"/>
      <c r="B1704" s="107"/>
      <c r="C1704" s="121"/>
      <c r="D1704" s="110"/>
      <c r="E1704" s="111"/>
      <c r="F1704" s="112"/>
    </row>
    <row r="1705" spans="1:6">
      <c r="A1705" s="109"/>
      <c r="B1705" s="107"/>
      <c r="C1705" s="121"/>
      <c r="D1705" s="110"/>
      <c r="E1705" s="111"/>
      <c r="F1705" s="112"/>
    </row>
    <row r="1706" spans="1:6">
      <c r="A1706" s="109"/>
      <c r="B1706" s="107"/>
      <c r="C1706" s="121"/>
      <c r="D1706" s="110"/>
      <c r="E1706" s="111"/>
      <c r="F1706" s="112"/>
    </row>
    <row r="1707" spans="1:6">
      <c r="A1707" s="109"/>
      <c r="B1707" s="107"/>
      <c r="C1707" s="121"/>
      <c r="D1707" s="110"/>
      <c r="E1707" s="111"/>
      <c r="F1707" s="112"/>
    </row>
    <row r="1708" spans="1:6">
      <c r="A1708" s="109"/>
      <c r="B1708" s="107"/>
      <c r="C1708" s="121"/>
      <c r="D1708" s="110"/>
      <c r="E1708" s="111"/>
      <c r="F1708" s="112"/>
    </row>
    <row r="1709" spans="1:6">
      <c r="A1709" s="109"/>
      <c r="B1709" s="107"/>
      <c r="C1709" s="121"/>
      <c r="D1709" s="110"/>
      <c r="E1709" s="111"/>
      <c r="F1709" s="112"/>
    </row>
    <row r="1710" spans="1:6">
      <c r="A1710" s="109"/>
      <c r="B1710" s="107"/>
      <c r="C1710" s="121"/>
      <c r="D1710" s="110"/>
      <c r="E1710" s="111"/>
      <c r="F1710" s="112"/>
    </row>
    <row r="1711" spans="1:6">
      <c r="A1711" s="109"/>
      <c r="B1711" s="107"/>
      <c r="C1711" s="121"/>
      <c r="D1711" s="110"/>
      <c r="E1711" s="111"/>
      <c r="F1711" s="112"/>
    </row>
    <row r="1712" spans="1:6">
      <c r="A1712" s="109"/>
      <c r="B1712" s="107"/>
      <c r="C1712" s="121"/>
      <c r="D1712" s="110"/>
      <c r="E1712" s="111"/>
      <c r="F1712" s="112"/>
    </row>
    <row r="1713" spans="1:6">
      <c r="A1713" s="109"/>
      <c r="B1713" s="107"/>
      <c r="C1713" s="121"/>
      <c r="D1713" s="110"/>
      <c r="E1713" s="111"/>
      <c r="F1713" s="112"/>
    </row>
    <row r="1714" spans="1:6">
      <c r="A1714" s="109"/>
      <c r="B1714" s="107"/>
      <c r="C1714" s="121"/>
      <c r="D1714" s="110"/>
      <c r="E1714" s="111"/>
      <c r="F1714" s="112"/>
    </row>
    <row r="1715" spans="1:6">
      <c r="A1715" s="109"/>
      <c r="B1715" s="107"/>
      <c r="C1715" s="121"/>
      <c r="D1715" s="110"/>
      <c r="E1715" s="111"/>
      <c r="F1715" s="112"/>
    </row>
    <row r="1716" spans="1:6">
      <c r="A1716" s="109"/>
      <c r="B1716" s="107"/>
      <c r="C1716" s="121"/>
      <c r="D1716" s="110"/>
      <c r="E1716" s="111"/>
      <c r="F1716" s="112"/>
    </row>
    <row r="1717" spans="1:6">
      <c r="A1717" s="109"/>
      <c r="B1717" s="107"/>
      <c r="C1717" s="121"/>
      <c r="D1717" s="110"/>
      <c r="E1717" s="111"/>
      <c r="F1717" s="112"/>
    </row>
    <row r="1718" spans="1:6">
      <c r="A1718" s="109"/>
      <c r="B1718" s="107"/>
      <c r="C1718" s="121"/>
      <c r="D1718" s="110"/>
      <c r="E1718" s="111"/>
      <c r="F1718" s="112"/>
    </row>
    <row r="1719" spans="1:6">
      <c r="A1719" s="109"/>
      <c r="B1719" s="107"/>
      <c r="C1719" s="121"/>
      <c r="D1719" s="110"/>
      <c r="E1719" s="111"/>
      <c r="F1719" s="112"/>
    </row>
    <row r="1720" spans="1:6">
      <c r="A1720" s="109"/>
      <c r="B1720" s="107"/>
      <c r="C1720" s="121"/>
      <c r="D1720" s="110"/>
      <c r="E1720" s="111"/>
      <c r="F1720" s="112"/>
    </row>
    <row r="1721" spans="1:6">
      <c r="A1721" s="109"/>
      <c r="B1721" s="107"/>
      <c r="C1721" s="121"/>
      <c r="D1721" s="110"/>
      <c r="E1721" s="111"/>
      <c r="F1721" s="112"/>
    </row>
    <row r="1722" spans="1:6">
      <c r="A1722" s="109"/>
      <c r="B1722" s="107"/>
      <c r="C1722" s="121"/>
      <c r="D1722" s="110"/>
      <c r="E1722" s="111"/>
      <c r="F1722" s="112"/>
    </row>
    <row r="1723" spans="1:6">
      <c r="A1723" s="109"/>
      <c r="B1723" s="107"/>
      <c r="C1723" s="121"/>
      <c r="D1723" s="110"/>
      <c r="E1723" s="111"/>
      <c r="F1723" s="112"/>
    </row>
    <row r="1724" spans="1:6">
      <c r="A1724" s="109"/>
      <c r="B1724" s="107"/>
      <c r="C1724" s="121"/>
      <c r="D1724" s="110"/>
      <c r="E1724" s="111"/>
      <c r="F1724" s="112"/>
    </row>
    <row r="1725" spans="1:6">
      <c r="A1725" s="109"/>
      <c r="B1725" s="107"/>
      <c r="C1725" s="121"/>
      <c r="D1725" s="110"/>
      <c r="E1725" s="111"/>
      <c r="F1725" s="112"/>
    </row>
    <row r="1726" spans="1:6">
      <c r="A1726" s="109"/>
      <c r="B1726" s="107"/>
      <c r="C1726" s="121"/>
      <c r="D1726" s="110"/>
      <c r="E1726" s="111"/>
      <c r="F1726" s="112"/>
    </row>
    <row r="1727" spans="1:6">
      <c r="A1727" s="109"/>
      <c r="B1727" s="107"/>
      <c r="C1727" s="121"/>
      <c r="D1727" s="110"/>
      <c r="E1727" s="111"/>
      <c r="F1727" s="112"/>
    </row>
    <row r="1728" spans="1:6">
      <c r="A1728" s="109"/>
      <c r="B1728" s="107"/>
      <c r="C1728" s="121"/>
      <c r="D1728" s="110"/>
      <c r="E1728" s="111"/>
      <c r="F1728" s="112"/>
    </row>
    <row r="1729" spans="1:6">
      <c r="A1729" s="109"/>
      <c r="B1729" s="107"/>
      <c r="C1729" s="121"/>
      <c r="D1729" s="110"/>
      <c r="E1729" s="111"/>
      <c r="F1729" s="112"/>
    </row>
    <row r="1730" spans="1:6">
      <c r="A1730" s="109"/>
      <c r="B1730" s="107"/>
      <c r="C1730" s="121"/>
      <c r="D1730" s="110"/>
      <c r="E1730" s="111"/>
      <c r="F1730" s="112"/>
    </row>
    <row r="1731" spans="1:6">
      <c r="A1731" s="109"/>
      <c r="B1731" s="107"/>
      <c r="C1731" s="121"/>
      <c r="D1731" s="110"/>
      <c r="E1731" s="111"/>
      <c r="F1731" s="112"/>
    </row>
    <row r="1732" spans="1:6">
      <c r="A1732" s="109"/>
      <c r="B1732" s="107"/>
      <c r="C1732" s="121"/>
      <c r="D1732" s="110"/>
      <c r="E1732" s="111"/>
      <c r="F1732" s="112"/>
    </row>
    <row r="1733" spans="1:6">
      <c r="A1733" s="109"/>
      <c r="B1733" s="107"/>
      <c r="C1733" s="121"/>
      <c r="D1733" s="110"/>
      <c r="E1733" s="111"/>
      <c r="F1733" s="112"/>
    </row>
    <row r="1734" spans="1:6">
      <c r="A1734" s="109"/>
      <c r="B1734" s="107"/>
      <c r="C1734" s="121"/>
      <c r="D1734" s="110"/>
      <c r="E1734" s="111"/>
      <c r="F1734" s="112"/>
    </row>
    <row r="1735" spans="1:6">
      <c r="A1735" s="109"/>
      <c r="B1735" s="107"/>
      <c r="C1735" s="121"/>
      <c r="D1735" s="110"/>
      <c r="E1735" s="111"/>
      <c r="F1735" s="112"/>
    </row>
    <row r="1736" spans="1:6">
      <c r="A1736" s="109"/>
      <c r="B1736" s="107"/>
      <c r="C1736" s="121"/>
      <c r="D1736" s="110"/>
      <c r="E1736" s="111"/>
      <c r="F1736" s="112"/>
    </row>
    <row r="1737" spans="1:6">
      <c r="A1737" s="109"/>
      <c r="B1737" s="107"/>
      <c r="C1737" s="121"/>
      <c r="D1737" s="110"/>
      <c r="E1737" s="111"/>
      <c r="F1737" s="112"/>
    </row>
    <row r="1738" spans="1:6">
      <c r="A1738" s="109"/>
      <c r="B1738" s="107"/>
      <c r="C1738" s="121"/>
      <c r="D1738" s="110"/>
      <c r="E1738" s="111"/>
      <c r="F1738" s="112"/>
    </row>
    <row r="1739" spans="1:6">
      <c r="A1739" s="109"/>
      <c r="B1739" s="107"/>
      <c r="C1739" s="121"/>
      <c r="D1739" s="110"/>
      <c r="E1739" s="111"/>
      <c r="F1739" s="112"/>
    </row>
    <row r="1740" spans="1:6">
      <c r="A1740" s="109"/>
      <c r="B1740" s="107"/>
      <c r="C1740" s="121"/>
      <c r="D1740" s="110"/>
      <c r="E1740" s="111"/>
      <c r="F1740" s="112"/>
    </row>
    <row r="1741" spans="1:6">
      <c r="A1741" s="109"/>
      <c r="B1741" s="107"/>
      <c r="C1741" s="121"/>
      <c r="D1741" s="110"/>
      <c r="E1741" s="111"/>
      <c r="F1741" s="112"/>
    </row>
    <row r="1742" spans="1:6">
      <c r="A1742" s="109"/>
      <c r="B1742" s="107"/>
      <c r="C1742" s="121"/>
      <c r="D1742" s="110"/>
      <c r="E1742" s="111"/>
      <c r="F1742" s="112"/>
    </row>
    <row r="1743" spans="1:6">
      <c r="A1743" s="109"/>
      <c r="B1743" s="107"/>
      <c r="C1743" s="121"/>
      <c r="D1743" s="110"/>
      <c r="E1743" s="111"/>
      <c r="F1743" s="112"/>
    </row>
    <row r="1744" spans="1:6">
      <c r="A1744" s="109"/>
      <c r="B1744" s="107"/>
      <c r="C1744" s="121"/>
      <c r="D1744" s="110"/>
      <c r="E1744" s="111"/>
      <c r="F1744" s="112"/>
    </row>
    <row r="1745" spans="1:6">
      <c r="A1745" s="109"/>
      <c r="B1745" s="107"/>
      <c r="C1745" s="121"/>
      <c r="D1745" s="110"/>
      <c r="E1745" s="111"/>
      <c r="F1745" s="112"/>
    </row>
    <row r="1746" spans="1:6">
      <c r="A1746" s="109"/>
      <c r="B1746" s="107"/>
      <c r="C1746" s="121"/>
      <c r="D1746" s="110"/>
      <c r="E1746" s="111"/>
      <c r="F1746" s="112"/>
    </row>
    <row r="1747" spans="1:6">
      <c r="A1747" s="109"/>
      <c r="B1747" s="107"/>
      <c r="C1747" s="121"/>
      <c r="D1747" s="110"/>
      <c r="E1747" s="111"/>
      <c r="F1747" s="112"/>
    </row>
    <row r="1748" spans="1:6">
      <c r="A1748" s="109"/>
      <c r="B1748" s="107"/>
      <c r="C1748" s="121"/>
      <c r="D1748" s="110"/>
      <c r="E1748" s="111"/>
      <c r="F1748" s="112"/>
    </row>
    <row r="1749" spans="1:6">
      <c r="A1749" s="109"/>
      <c r="B1749" s="107"/>
      <c r="C1749" s="121"/>
      <c r="D1749" s="110"/>
      <c r="E1749" s="111"/>
      <c r="F1749" s="112"/>
    </row>
    <row r="1750" spans="1:6">
      <c r="A1750" s="109"/>
      <c r="B1750" s="107"/>
      <c r="C1750" s="121"/>
      <c r="D1750" s="110"/>
      <c r="E1750" s="111"/>
      <c r="F1750" s="112"/>
    </row>
    <row r="1751" spans="1:6">
      <c r="A1751" s="109"/>
      <c r="B1751" s="107"/>
      <c r="C1751" s="121"/>
      <c r="D1751" s="110"/>
      <c r="E1751" s="111"/>
      <c r="F1751" s="112"/>
    </row>
    <row r="1752" spans="1:6">
      <c r="A1752" s="109"/>
      <c r="B1752" s="107"/>
      <c r="C1752" s="121"/>
      <c r="D1752" s="110"/>
      <c r="E1752" s="111"/>
      <c r="F1752" s="112"/>
    </row>
    <row r="1753" spans="1:6">
      <c r="A1753" s="109"/>
      <c r="B1753" s="107"/>
      <c r="C1753" s="121"/>
      <c r="D1753" s="110"/>
      <c r="E1753" s="111"/>
      <c r="F1753" s="112"/>
    </row>
    <row r="1754" spans="1:6">
      <c r="A1754" s="109"/>
      <c r="B1754" s="107"/>
      <c r="C1754" s="121"/>
      <c r="D1754" s="110"/>
      <c r="E1754" s="111"/>
      <c r="F1754" s="112"/>
    </row>
    <row r="1755" spans="1:6">
      <c r="A1755" s="109"/>
      <c r="B1755" s="107"/>
      <c r="C1755" s="121"/>
      <c r="D1755" s="110"/>
      <c r="E1755" s="111"/>
      <c r="F1755" s="112"/>
    </row>
    <row r="1756" spans="1:6">
      <c r="A1756" s="109"/>
      <c r="B1756" s="107"/>
      <c r="C1756" s="121"/>
      <c r="D1756" s="110"/>
      <c r="E1756" s="111"/>
      <c r="F1756" s="112"/>
    </row>
    <row r="1757" spans="1:6">
      <c r="A1757" s="109"/>
      <c r="B1757" s="107"/>
      <c r="C1757" s="121"/>
      <c r="D1757" s="110"/>
      <c r="E1757" s="111"/>
      <c r="F1757" s="112"/>
    </row>
    <row r="1758" spans="1:6">
      <c r="A1758" s="109"/>
      <c r="B1758" s="107"/>
      <c r="C1758" s="121"/>
      <c r="D1758" s="110"/>
      <c r="E1758" s="111"/>
      <c r="F1758" s="112"/>
    </row>
    <row r="1759" spans="1:6">
      <c r="A1759" s="109"/>
      <c r="B1759" s="107"/>
      <c r="C1759" s="121"/>
      <c r="D1759" s="110"/>
      <c r="E1759" s="111"/>
      <c r="F1759" s="112"/>
    </row>
    <row r="1760" spans="1:6">
      <c r="A1760" s="109"/>
      <c r="B1760" s="107"/>
      <c r="C1760" s="121"/>
      <c r="D1760" s="110"/>
      <c r="E1760" s="111"/>
      <c r="F1760" s="112"/>
    </row>
    <row r="1761" spans="1:6">
      <c r="A1761" s="109"/>
      <c r="B1761" s="107"/>
      <c r="C1761" s="121"/>
      <c r="D1761" s="110"/>
      <c r="E1761" s="111"/>
      <c r="F1761" s="112"/>
    </row>
    <row r="1762" spans="1:6">
      <c r="A1762" s="109"/>
      <c r="B1762" s="107"/>
      <c r="C1762" s="121"/>
      <c r="D1762" s="110"/>
      <c r="E1762" s="111"/>
      <c r="F1762" s="112"/>
    </row>
    <row r="1763" spans="1:6">
      <c r="A1763" s="109"/>
      <c r="B1763" s="107"/>
      <c r="C1763" s="121"/>
      <c r="D1763" s="110"/>
      <c r="E1763" s="111"/>
      <c r="F1763" s="112"/>
    </row>
    <row r="1764" spans="1:6">
      <c r="A1764" s="109"/>
      <c r="B1764" s="107"/>
      <c r="C1764" s="121"/>
      <c r="D1764" s="110"/>
      <c r="E1764" s="111"/>
      <c r="F1764" s="112"/>
    </row>
    <row r="1765" spans="1:6">
      <c r="A1765" s="109"/>
      <c r="B1765" s="107"/>
      <c r="C1765" s="121"/>
      <c r="D1765" s="110"/>
      <c r="E1765" s="111"/>
      <c r="F1765" s="112"/>
    </row>
    <row r="1766" spans="1:6">
      <c r="A1766" s="109"/>
      <c r="B1766" s="107"/>
      <c r="C1766" s="121"/>
      <c r="D1766" s="110"/>
      <c r="E1766" s="111"/>
      <c r="F1766" s="112"/>
    </row>
    <row r="1767" spans="1:6">
      <c r="A1767" s="109"/>
      <c r="B1767" s="107"/>
      <c r="C1767" s="121"/>
      <c r="D1767" s="110"/>
      <c r="E1767" s="111"/>
      <c r="F1767" s="112"/>
    </row>
    <row r="1768" spans="1:6">
      <c r="A1768" s="109"/>
      <c r="B1768" s="107"/>
      <c r="C1768" s="121"/>
      <c r="D1768" s="110"/>
      <c r="E1768" s="111"/>
      <c r="F1768" s="112"/>
    </row>
    <row r="1769" spans="1:6">
      <c r="A1769" s="109"/>
      <c r="B1769" s="107"/>
      <c r="C1769" s="121"/>
      <c r="D1769" s="110"/>
      <c r="E1769" s="111"/>
      <c r="F1769" s="112"/>
    </row>
    <row r="1770" spans="1:6">
      <c r="A1770" s="109"/>
      <c r="B1770" s="107"/>
      <c r="C1770" s="121"/>
      <c r="D1770" s="110"/>
      <c r="E1770" s="111"/>
      <c r="F1770" s="112"/>
    </row>
    <row r="1771" spans="1:6">
      <c r="A1771" s="109"/>
      <c r="B1771" s="107"/>
      <c r="C1771" s="121"/>
      <c r="D1771" s="110"/>
      <c r="E1771" s="111"/>
      <c r="F1771" s="112"/>
    </row>
    <row r="1772" spans="1:6">
      <c r="A1772" s="109"/>
      <c r="B1772" s="107"/>
      <c r="C1772" s="121"/>
      <c r="D1772" s="110"/>
      <c r="E1772" s="111"/>
      <c r="F1772" s="112"/>
    </row>
    <row r="1773" spans="1:6">
      <c r="A1773" s="109"/>
      <c r="B1773" s="107"/>
      <c r="C1773" s="121"/>
      <c r="D1773" s="110"/>
      <c r="E1773" s="111"/>
      <c r="F1773" s="112"/>
    </row>
    <row r="1774" spans="1:6">
      <c r="A1774" s="109"/>
      <c r="B1774" s="107"/>
      <c r="C1774" s="121"/>
      <c r="D1774" s="110"/>
      <c r="E1774" s="111"/>
      <c r="F1774" s="112"/>
    </row>
    <row r="1775" spans="1:6">
      <c r="A1775" s="109"/>
      <c r="B1775" s="107"/>
      <c r="C1775" s="121"/>
      <c r="D1775" s="110"/>
      <c r="E1775" s="111"/>
      <c r="F1775" s="112"/>
    </row>
    <row r="1776" spans="1:6">
      <c r="A1776" s="109"/>
      <c r="B1776" s="107"/>
      <c r="C1776" s="121"/>
      <c r="D1776" s="110"/>
      <c r="E1776" s="111"/>
      <c r="F1776" s="112"/>
    </row>
    <row r="1777" spans="1:6">
      <c r="A1777" s="109"/>
      <c r="B1777" s="107"/>
      <c r="C1777" s="121"/>
      <c r="D1777" s="110"/>
      <c r="E1777" s="111"/>
      <c r="F1777" s="112"/>
    </row>
    <row r="1778" spans="1:6">
      <c r="A1778" s="109"/>
      <c r="B1778" s="107"/>
      <c r="C1778" s="121"/>
      <c r="D1778" s="110"/>
      <c r="E1778" s="111"/>
      <c r="F1778" s="112"/>
    </row>
    <row r="1779" spans="1:6">
      <c r="A1779" s="109"/>
      <c r="B1779" s="107"/>
      <c r="C1779" s="121"/>
      <c r="D1779" s="110"/>
      <c r="E1779" s="111"/>
      <c r="F1779" s="112"/>
    </row>
    <row r="1780" spans="1:6">
      <c r="A1780" s="109"/>
      <c r="B1780" s="107"/>
      <c r="C1780" s="121"/>
      <c r="D1780" s="110"/>
      <c r="E1780" s="111"/>
      <c r="F1780" s="112"/>
    </row>
    <row r="1781" spans="1:6">
      <c r="A1781" s="109"/>
      <c r="B1781" s="107"/>
      <c r="C1781" s="121"/>
      <c r="D1781" s="110"/>
      <c r="E1781" s="111"/>
      <c r="F1781" s="112"/>
    </row>
    <row r="1782" spans="1:6">
      <c r="A1782" s="109"/>
      <c r="B1782" s="107"/>
      <c r="C1782" s="121"/>
      <c r="D1782" s="110"/>
      <c r="E1782" s="111"/>
      <c r="F1782" s="112"/>
    </row>
    <row r="1783" spans="1:6">
      <c r="A1783" s="109"/>
      <c r="B1783" s="107"/>
      <c r="C1783" s="121"/>
      <c r="D1783" s="110"/>
      <c r="E1783" s="111"/>
      <c r="F1783" s="112"/>
    </row>
    <row r="1784" spans="1:6">
      <c r="A1784" s="109"/>
      <c r="B1784" s="107"/>
      <c r="C1784" s="121"/>
      <c r="D1784" s="110"/>
      <c r="E1784" s="111"/>
      <c r="F1784" s="112"/>
    </row>
    <row r="1785" spans="1:6">
      <c r="A1785" s="109"/>
      <c r="B1785" s="107"/>
      <c r="C1785" s="121"/>
      <c r="D1785" s="110"/>
      <c r="E1785" s="111"/>
      <c r="F1785" s="112"/>
    </row>
    <row r="1786" spans="1:6">
      <c r="A1786" s="109"/>
      <c r="B1786" s="107"/>
      <c r="C1786" s="121"/>
      <c r="D1786" s="110"/>
      <c r="E1786" s="111"/>
      <c r="F1786" s="112"/>
    </row>
    <row r="1787" spans="1:6">
      <c r="A1787" s="109"/>
      <c r="B1787" s="107"/>
      <c r="C1787" s="121"/>
      <c r="D1787" s="110"/>
      <c r="E1787" s="111"/>
      <c r="F1787" s="112"/>
    </row>
    <row r="1788" spans="1:6">
      <c r="A1788" s="109"/>
      <c r="B1788" s="107"/>
      <c r="C1788" s="121"/>
      <c r="D1788" s="110"/>
      <c r="E1788" s="111"/>
      <c r="F1788" s="112"/>
    </row>
    <row r="1789" spans="1:6">
      <c r="A1789" s="109"/>
      <c r="B1789" s="107"/>
      <c r="C1789" s="121"/>
      <c r="D1789" s="110"/>
      <c r="E1789" s="111"/>
      <c r="F1789" s="112"/>
    </row>
    <row r="1790" spans="1:6">
      <c r="A1790" s="109"/>
      <c r="B1790" s="107"/>
      <c r="C1790" s="121"/>
      <c r="D1790" s="110"/>
      <c r="E1790" s="111"/>
      <c r="F1790" s="112"/>
    </row>
    <row r="1791" spans="1:6">
      <c r="A1791" s="109"/>
      <c r="B1791" s="107"/>
      <c r="C1791" s="121"/>
      <c r="D1791" s="110"/>
      <c r="E1791" s="111"/>
      <c r="F1791" s="112"/>
    </row>
    <row r="1792" spans="1:6">
      <c r="A1792" s="109"/>
      <c r="B1792" s="107"/>
      <c r="C1792" s="121"/>
      <c r="D1792" s="110"/>
      <c r="E1792" s="111"/>
      <c r="F1792" s="112"/>
    </row>
    <row r="1793" spans="1:6">
      <c r="A1793" s="109"/>
      <c r="B1793" s="107"/>
      <c r="C1793" s="121"/>
      <c r="D1793" s="110"/>
      <c r="E1793" s="111"/>
      <c r="F1793" s="112"/>
    </row>
    <row r="1794" spans="1:6">
      <c r="A1794" s="109"/>
      <c r="B1794" s="107"/>
      <c r="C1794" s="121"/>
      <c r="D1794" s="110"/>
      <c r="E1794" s="111"/>
      <c r="F1794" s="112"/>
    </row>
    <row r="1795" spans="1:6">
      <c r="A1795" s="109"/>
      <c r="B1795" s="107"/>
      <c r="C1795" s="121"/>
      <c r="D1795" s="110"/>
      <c r="E1795" s="111"/>
      <c r="F1795" s="112"/>
    </row>
    <row r="1796" spans="1:6">
      <c r="A1796" s="109"/>
      <c r="B1796" s="107"/>
      <c r="C1796" s="121"/>
      <c r="D1796" s="110"/>
      <c r="E1796" s="111"/>
      <c r="F1796" s="112"/>
    </row>
    <row r="1797" spans="1:6">
      <c r="A1797" s="109"/>
      <c r="B1797" s="107"/>
      <c r="C1797" s="121"/>
      <c r="D1797" s="110"/>
      <c r="E1797" s="111"/>
      <c r="F1797" s="112"/>
    </row>
    <row r="1798" spans="1:6">
      <c r="A1798" s="109"/>
      <c r="B1798" s="107"/>
      <c r="C1798" s="121"/>
      <c r="D1798" s="110"/>
      <c r="E1798" s="111"/>
      <c r="F1798" s="112"/>
    </row>
    <row r="1799" spans="1:6">
      <c r="A1799" s="109"/>
      <c r="B1799" s="107"/>
      <c r="C1799" s="121"/>
      <c r="D1799" s="110"/>
      <c r="E1799" s="111"/>
      <c r="F1799" s="112"/>
    </row>
    <row r="1800" spans="1:6">
      <c r="A1800" s="109"/>
      <c r="B1800" s="107"/>
      <c r="C1800" s="121"/>
      <c r="D1800" s="110"/>
      <c r="E1800" s="111"/>
      <c r="F1800" s="112"/>
    </row>
    <row r="1801" spans="1:6">
      <c r="A1801" s="109"/>
      <c r="B1801" s="107"/>
      <c r="C1801" s="121"/>
      <c r="D1801" s="110"/>
      <c r="E1801" s="111"/>
      <c r="F1801" s="112"/>
    </row>
    <row r="1802" spans="1:6">
      <c r="A1802" s="109"/>
      <c r="B1802" s="107"/>
      <c r="C1802" s="121"/>
      <c r="D1802" s="110"/>
      <c r="E1802" s="111"/>
      <c r="F1802" s="112"/>
    </row>
    <row r="1803" spans="1:6">
      <c r="A1803" s="109"/>
      <c r="B1803" s="107"/>
      <c r="C1803" s="121"/>
      <c r="D1803" s="110"/>
      <c r="E1803" s="111"/>
      <c r="F1803" s="112"/>
    </row>
    <row r="1804" spans="1:6">
      <c r="A1804" s="109"/>
      <c r="B1804" s="107"/>
      <c r="C1804" s="121"/>
      <c r="D1804" s="110"/>
      <c r="E1804" s="111"/>
      <c r="F1804" s="112"/>
    </row>
    <row r="1805" spans="1:6">
      <c r="A1805" s="109"/>
      <c r="B1805" s="107"/>
      <c r="C1805" s="121"/>
      <c r="D1805" s="110"/>
      <c r="E1805" s="111"/>
      <c r="F1805" s="112"/>
    </row>
    <row r="1806" spans="1:6">
      <c r="A1806" s="109"/>
      <c r="B1806" s="107"/>
      <c r="C1806" s="121"/>
      <c r="D1806" s="110"/>
      <c r="E1806" s="111"/>
      <c r="F1806" s="112"/>
    </row>
    <row r="1807" spans="1:6">
      <c r="A1807" s="109"/>
      <c r="B1807" s="107"/>
      <c r="C1807" s="121"/>
      <c r="D1807" s="110"/>
      <c r="E1807" s="111"/>
      <c r="F1807" s="112"/>
    </row>
    <row r="1808" spans="1:6">
      <c r="A1808" s="109"/>
      <c r="B1808" s="107"/>
      <c r="C1808" s="121"/>
      <c r="D1808" s="110"/>
      <c r="E1808" s="111"/>
      <c r="F1808" s="112"/>
    </row>
    <row r="1809" spans="1:6">
      <c r="A1809" s="109"/>
      <c r="B1809" s="107"/>
      <c r="C1809" s="121"/>
      <c r="D1809" s="110"/>
      <c r="E1809" s="111"/>
      <c r="F1809" s="112"/>
    </row>
    <row r="1810" spans="1:6">
      <c r="A1810" s="109"/>
      <c r="B1810" s="107"/>
      <c r="C1810" s="121"/>
      <c r="D1810" s="110"/>
      <c r="E1810" s="111"/>
      <c r="F1810" s="112"/>
    </row>
    <row r="1811" spans="1:6">
      <c r="A1811" s="109"/>
      <c r="B1811" s="107"/>
      <c r="C1811" s="121"/>
      <c r="D1811" s="110"/>
      <c r="E1811" s="111"/>
      <c r="F1811" s="112"/>
    </row>
    <row r="1812" spans="1:6">
      <c r="A1812" s="109"/>
      <c r="B1812" s="107"/>
      <c r="C1812" s="121"/>
      <c r="D1812" s="110"/>
      <c r="E1812" s="111"/>
      <c r="F1812" s="112"/>
    </row>
    <row r="1813" spans="1:6">
      <c r="A1813" s="109"/>
      <c r="B1813" s="107"/>
      <c r="C1813" s="121"/>
      <c r="D1813" s="110"/>
      <c r="E1813" s="111"/>
      <c r="F1813" s="112"/>
    </row>
    <row r="1814" spans="1:6">
      <c r="A1814" s="109"/>
      <c r="B1814" s="107"/>
      <c r="C1814" s="121"/>
      <c r="D1814" s="110"/>
      <c r="E1814" s="111"/>
      <c r="F1814" s="112"/>
    </row>
    <row r="1815" spans="1:6">
      <c r="A1815" s="109"/>
      <c r="B1815" s="107"/>
      <c r="C1815" s="121"/>
      <c r="D1815" s="110"/>
      <c r="E1815" s="111"/>
      <c r="F1815" s="112"/>
    </row>
    <row r="1816" spans="1:6">
      <c r="A1816" s="109"/>
      <c r="B1816" s="107"/>
      <c r="C1816" s="121"/>
      <c r="D1816" s="110"/>
      <c r="E1816" s="111"/>
      <c r="F1816" s="112"/>
    </row>
    <row r="1817" spans="1:6">
      <c r="A1817" s="109"/>
      <c r="B1817" s="107"/>
      <c r="C1817" s="121"/>
      <c r="D1817" s="110"/>
      <c r="E1817" s="111"/>
      <c r="F1817" s="112"/>
    </row>
    <row r="1818" spans="1:6">
      <c r="A1818" s="109"/>
      <c r="B1818" s="107"/>
      <c r="C1818" s="121"/>
      <c r="D1818" s="110"/>
      <c r="E1818" s="111"/>
      <c r="F1818" s="112"/>
    </row>
    <row r="1819" spans="1:6">
      <c r="A1819" s="109"/>
      <c r="B1819" s="107"/>
      <c r="C1819" s="121"/>
      <c r="D1819" s="110"/>
      <c r="E1819" s="111"/>
      <c r="F1819" s="112"/>
    </row>
    <row r="1820" spans="1:6">
      <c r="A1820" s="109"/>
      <c r="B1820" s="107"/>
      <c r="C1820" s="121"/>
      <c r="D1820" s="110"/>
      <c r="E1820" s="111"/>
      <c r="F1820" s="112"/>
    </row>
    <row r="1821" spans="1:6">
      <c r="A1821" s="109"/>
      <c r="B1821" s="107"/>
      <c r="C1821" s="121"/>
      <c r="D1821" s="110"/>
      <c r="E1821" s="111"/>
      <c r="F1821" s="112"/>
    </row>
    <row r="1822" spans="1:6">
      <c r="A1822" s="109"/>
      <c r="B1822" s="107"/>
      <c r="C1822" s="121"/>
      <c r="D1822" s="110"/>
      <c r="E1822" s="111"/>
      <c r="F1822" s="112"/>
    </row>
    <row r="1823" spans="1:6">
      <c r="A1823" s="109"/>
      <c r="B1823" s="107"/>
      <c r="C1823" s="121"/>
      <c r="D1823" s="110"/>
      <c r="E1823" s="111"/>
      <c r="F1823" s="112"/>
    </row>
    <row r="1824" spans="1:6">
      <c r="A1824" s="109"/>
      <c r="B1824" s="107"/>
      <c r="C1824" s="121"/>
      <c r="D1824" s="110"/>
      <c r="E1824" s="111"/>
      <c r="F1824" s="112"/>
    </row>
    <row r="1825" spans="1:6">
      <c r="A1825" s="109"/>
      <c r="B1825" s="107"/>
      <c r="C1825" s="121"/>
      <c r="D1825" s="110"/>
      <c r="E1825" s="111"/>
      <c r="F1825" s="112"/>
    </row>
    <row r="1826" spans="1:6">
      <c r="A1826" s="109"/>
      <c r="B1826" s="107"/>
      <c r="C1826" s="121"/>
      <c r="D1826" s="110"/>
      <c r="E1826" s="111"/>
      <c r="F1826" s="112"/>
    </row>
    <row r="1827" spans="1:6">
      <c r="A1827" s="109"/>
      <c r="B1827" s="107"/>
      <c r="C1827" s="121"/>
      <c r="D1827" s="110"/>
      <c r="E1827" s="111"/>
      <c r="F1827" s="112"/>
    </row>
    <row r="1828" spans="1:6">
      <c r="A1828" s="109"/>
      <c r="B1828" s="107"/>
      <c r="C1828" s="121"/>
      <c r="D1828" s="110"/>
      <c r="E1828" s="111"/>
      <c r="F1828" s="112"/>
    </row>
    <row r="1829" spans="1:6">
      <c r="A1829" s="109"/>
      <c r="B1829" s="107"/>
      <c r="C1829" s="121"/>
      <c r="D1829" s="110"/>
      <c r="E1829" s="111"/>
      <c r="F1829" s="112"/>
    </row>
    <row r="1830" spans="1:6">
      <c r="A1830" s="109"/>
      <c r="B1830" s="107"/>
      <c r="C1830" s="121"/>
      <c r="D1830" s="110"/>
      <c r="E1830" s="111"/>
      <c r="F1830" s="112"/>
    </row>
    <row r="1831" spans="1:6">
      <c r="A1831" s="109"/>
      <c r="B1831" s="107"/>
      <c r="C1831" s="121"/>
      <c r="D1831" s="110"/>
      <c r="E1831" s="111"/>
      <c r="F1831" s="112"/>
    </row>
    <row r="1832" spans="1:6">
      <c r="A1832" s="109"/>
      <c r="B1832" s="107"/>
      <c r="C1832" s="121"/>
      <c r="D1832" s="110"/>
      <c r="E1832" s="111"/>
      <c r="F1832" s="112"/>
    </row>
    <row r="1833" spans="1:6">
      <c r="A1833" s="109"/>
      <c r="B1833" s="107"/>
      <c r="C1833" s="121"/>
      <c r="D1833" s="110"/>
      <c r="E1833" s="111"/>
      <c r="F1833" s="112"/>
    </row>
    <row r="1834" spans="1:6">
      <c r="A1834" s="109"/>
      <c r="B1834" s="107"/>
      <c r="C1834" s="121"/>
      <c r="D1834" s="110"/>
      <c r="E1834" s="111"/>
      <c r="F1834" s="112"/>
    </row>
    <row r="1835" spans="1:6">
      <c r="A1835" s="109"/>
      <c r="B1835" s="107"/>
      <c r="C1835" s="121"/>
      <c r="D1835" s="110"/>
      <c r="E1835" s="111"/>
      <c r="F1835" s="112"/>
    </row>
    <row r="1836" spans="1:6">
      <c r="A1836" s="109"/>
      <c r="B1836" s="107"/>
      <c r="C1836" s="121"/>
      <c r="D1836" s="110"/>
      <c r="E1836" s="111"/>
      <c r="F1836" s="112"/>
    </row>
    <row r="1837" spans="1:6">
      <c r="A1837" s="109"/>
      <c r="B1837" s="107"/>
      <c r="C1837" s="121"/>
      <c r="D1837" s="110"/>
      <c r="E1837" s="111"/>
      <c r="F1837" s="112"/>
    </row>
    <row r="1838" spans="1:6">
      <c r="A1838" s="109"/>
      <c r="B1838" s="107"/>
      <c r="C1838" s="121"/>
      <c r="D1838" s="110"/>
      <c r="E1838" s="111"/>
      <c r="F1838" s="112"/>
    </row>
    <row r="1839" spans="1:6">
      <c r="A1839" s="109"/>
      <c r="B1839" s="107"/>
      <c r="C1839" s="121"/>
      <c r="D1839" s="110"/>
      <c r="E1839" s="111"/>
      <c r="F1839" s="112"/>
    </row>
    <row r="1840" spans="1:6">
      <c r="A1840" s="109"/>
      <c r="B1840" s="107"/>
      <c r="C1840" s="121"/>
      <c r="D1840" s="110"/>
      <c r="E1840" s="111"/>
      <c r="F1840" s="112"/>
    </row>
    <row r="1841" spans="1:6">
      <c r="A1841" s="109"/>
      <c r="B1841" s="107"/>
      <c r="C1841" s="121"/>
      <c r="D1841" s="110"/>
      <c r="E1841" s="111"/>
      <c r="F1841" s="112"/>
    </row>
    <row r="1842" spans="1:6">
      <c r="A1842" s="109"/>
      <c r="B1842" s="107"/>
      <c r="C1842" s="121"/>
      <c r="D1842" s="110"/>
      <c r="E1842" s="111"/>
      <c r="F1842" s="112"/>
    </row>
    <row r="1843" spans="1:6">
      <c r="A1843" s="109"/>
      <c r="B1843" s="107"/>
      <c r="C1843" s="121"/>
      <c r="D1843" s="110"/>
      <c r="E1843" s="111"/>
      <c r="F1843" s="112"/>
    </row>
    <row r="1844" spans="1:6">
      <c r="A1844" s="109"/>
      <c r="B1844" s="107"/>
      <c r="C1844" s="121"/>
      <c r="D1844" s="110"/>
      <c r="E1844" s="111"/>
      <c r="F1844" s="112"/>
    </row>
    <row r="1845" spans="1:6">
      <c r="A1845" s="109"/>
      <c r="B1845" s="107"/>
      <c r="C1845" s="121"/>
      <c r="D1845" s="110"/>
      <c r="E1845" s="111"/>
      <c r="F1845" s="112"/>
    </row>
    <row r="1846" spans="1:6">
      <c r="A1846" s="109"/>
      <c r="B1846" s="107"/>
      <c r="C1846" s="121"/>
      <c r="D1846" s="110"/>
      <c r="E1846" s="111"/>
      <c r="F1846" s="112"/>
    </row>
    <row r="1847" spans="1:6">
      <c r="A1847" s="109"/>
      <c r="B1847" s="107"/>
      <c r="C1847" s="121"/>
      <c r="D1847" s="110"/>
      <c r="E1847" s="111"/>
      <c r="F1847" s="112"/>
    </row>
    <row r="1848" spans="1:6">
      <c r="A1848" s="109"/>
      <c r="B1848" s="107"/>
      <c r="C1848" s="121"/>
      <c r="D1848" s="110"/>
      <c r="E1848" s="111"/>
      <c r="F1848" s="112"/>
    </row>
    <row r="1849" spans="1:6">
      <c r="A1849" s="109"/>
      <c r="B1849" s="107"/>
      <c r="C1849" s="121"/>
      <c r="D1849" s="110"/>
      <c r="E1849" s="111"/>
      <c r="F1849" s="112"/>
    </row>
    <row r="1850" spans="1:6">
      <c r="A1850" s="109"/>
      <c r="B1850" s="107"/>
      <c r="C1850" s="121"/>
      <c r="D1850" s="110"/>
      <c r="E1850" s="111"/>
      <c r="F1850" s="112"/>
    </row>
    <row r="1851" spans="1:6">
      <c r="A1851" s="109"/>
      <c r="B1851" s="107"/>
      <c r="C1851" s="121"/>
      <c r="D1851" s="110"/>
      <c r="E1851" s="111"/>
      <c r="F1851" s="112"/>
    </row>
    <row r="1852" spans="1:6">
      <c r="A1852" s="109"/>
      <c r="B1852" s="107"/>
      <c r="C1852" s="121"/>
      <c r="D1852" s="110"/>
      <c r="E1852" s="111"/>
      <c r="F1852" s="112"/>
    </row>
    <row r="1853" spans="1:6">
      <c r="A1853" s="109"/>
      <c r="B1853" s="107"/>
      <c r="C1853" s="121"/>
      <c r="D1853" s="110"/>
      <c r="E1853" s="111"/>
      <c r="F1853" s="112"/>
    </row>
    <row r="1854" spans="1:6">
      <c r="A1854" s="109"/>
      <c r="B1854" s="107"/>
      <c r="C1854" s="121"/>
      <c r="D1854" s="110"/>
      <c r="E1854" s="111"/>
      <c r="F1854" s="112"/>
    </row>
    <row r="1855" spans="1:6">
      <c r="A1855" s="109"/>
      <c r="B1855" s="107"/>
      <c r="C1855" s="121"/>
      <c r="D1855" s="110"/>
      <c r="E1855" s="111"/>
      <c r="F1855" s="112"/>
    </row>
    <row r="1856" spans="1:6">
      <c r="A1856" s="109"/>
      <c r="B1856" s="107"/>
      <c r="C1856" s="121"/>
      <c r="D1856" s="110"/>
      <c r="E1856" s="111"/>
      <c r="F1856" s="112"/>
    </row>
    <row r="1857" spans="1:6">
      <c r="A1857" s="109"/>
      <c r="B1857" s="107"/>
      <c r="C1857" s="121"/>
      <c r="D1857" s="110"/>
      <c r="E1857" s="111"/>
      <c r="F1857" s="112"/>
    </row>
    <row r="1858" spans="1:6">
      <c r="A1858" s="109"/>
      <c r="B1858" s="107"/>
      <c r="C1858" s="121"/>
      <c r="D1858" s="110"/>
      <c r="E1858" s="111"/>
      <c r="F1858" s="112"/>
    </row>
    <row r="1859" spans="1:6">
      <c r="A1859" s="109"/>
      <c r="B1859" s="107"/>
      <c r="C1859" s="121"/>
      <c r="D1859" s="110"/>
      <c r="E1859" s="111"/>
      <c r="F1859" s="112"/>
    </row>
    <row r="1860" spans="1:6">
      <c r="A1860" s="109"/>
      <c r="B1860" s="107"/>
      <c r="C1860" s="121"/>
      <c r="D1860" s="110"/>
      <c r="E1860" s="111"/>
      <c r="F1860" s="112"/>
    </row>
    <row r="1861" spans="1:6">
      <c r="A1861" s="109"/>
      <c r="B1861" s="107"/>
      <c r="C1861" s="121"/>
      <c r="D1861" s="110"/>
      <c r="E1861" s="111"/>
      <c r="F1861" s="112"/>
    </row>
    <row r="1862" spans="1:6">
      <c r="A1862" s="109"/>
      <c r="B1862" s="107"/>
      <c r="C1862" s="121"/>
      <c r="D1862" s="110"/>
      <c r="E1862" s="111"/>
      <c r="F1862" s="112"/>
    </row>
    <row r="1863" spans="1:6">
      <c r="A1863" s="109"/>
      <c r="B1863" s="107"/>
      <c r="C1863" s="121"/>
      <c r="D1863" s="110"/>
      <c r="E1863" s="111"/>
      <c r="F1863" s="112"/>
    </row>
    <row r="1864" spans="1:6">
      <c r="A1864" s="109"/>
      <c r="B1864" s="107"/>
      <c r="C1864" s="121"/>
      <c r="D1864" s="110"/>
      <c r="E1864" s="111"/>
      <c r="F1864" s="112"/>
    </row>
    <row r="1865" spans="1:6">
      <c r="A1865" s="109"/>
      <c r="B1865" s="107"/>
      <c r="C1865" s="121"/>
      <c r="D1865" s="110"/>
      <c r="E1865" s="111"/>
      <c r="F1865" s="112"/>
    </row>
    <row r="1866" spans="1:6">
      <c r="A1866" s="109"/>
      <c r="B1866" s="107"/>
      <c r="C1866" s="121"/>
      <c r="D1866" s="110"/>
      <c r="E1866" s="111"/>
      <c r="F1866" s="112"/>
    </row>
    <row r="1867" spans="1:6">
      <c r="A1867" s="109"/>
      <c r="B1867" s="107"/>
      <c r="C1867" s="121"/>
      <c r="D1867" s="110"/>
      <c r="E1867" s="111"/>
      <c r="F1867" s="112"/>
    </row>
    <row r="1868" spans="1:6">
      <c r="A1868" s="109"/>
      <c r="B1868" s="107"/>
      <c r="C1868" s="121"/>
      <c r="D1868" s="110"/>
      <c r="E1868" s="111"/>
      <c r="F1868" s="112"/>
    </row>
    <row r="1869" spans="1:6">
      <c r="A1869" s="109"/>
      <c r="B1869" s="107"/>
      <c r="C1869" s="121"/>
      <c r="D1869" s="110"/>
      <c r="E1869" s="111"/>
      <c r="F1869" s="112"/>
    </row>
    <row r="1870" spans="1:6">
      <c r="A1870" s="109"/>
      <c r="B1870" s="107"/>
      <c r="C1870" s="121"/>
      <c r="D1870" s="110"/>
      <c r="E1870" s="111"/>
      <c r="F1870" s="112"/>
    </row>
    <row r="1871" spans="1:6">
      <c r="A1871" s="109"/>
      <c r="B1871" s="107"/>
      <c r="C1871" s="121"/>
      <c r="D1871" s="110"/>
      <c r="E1871" s="111"/>
      <c r="F1871" s="112"/>
    </row>
    <row r="1872" spans="1:6">
      <c r="A1872" s="109"/>
      <c r="B1872" s="107"/>
      <c r="C1872" s="121"/>
      <c r="D1872" s="110"/>
      <c r="E1872" s="111"/>
      <c r="F1872" s="112"/>
    </row>
    <row r="1873" spans="1:6">
      <c r="A1873" s="109"/>
      <c r="B1873" s="107"/>
      <c r="C1873" s="121"/>
      <c r="D1873" s="110"/>
      <c r="E1873" s="111"/>
      <c r="F1873" s="112"/>
    </row>
    <row r="1874" spans="1:6">
      <c r="A1874" s="109"/>
      <c r="B1874" s="107"/>
      <c r="C1874" s="121"/>
      <c r="D1874" s="110"/>
      <c r="E1874" s="111"/>
      <c r="F1874" s="112"/>
    </row>
    <row r="1875" spans="1:6">
      <c r="A1875" s="109"/>
      <c r="B1875" s="107"/>
      <c r="C1875" s="121"/>
      <c r="D1875" s="110"/>
      <c r="E1875" s="111"/>
      <c r="F1875" s="112"/>
    </row>
    <row r="1876" spans="1:6">
      <c r="A1876" s="109"/>
      <c r="B1876" s="107"/>
      <c r="C1876" s="121"/>
      <c r="D1876" s="110"/>
      <c r="E1876" s="111"/>
      <c r="F1876" s="112"/>
    </row>
    <row r="1877" spans="1:6">
      <c r="A1877" s="109"/>
      <c r="B1877" s="107"/>
      <c r="C1877" s="121"/>
      <c r="D1877" s="110"/>
      <c r="E1877" s="111"/>
      <c r="F1877" s="112"/>
    </row>
    <row r="1878" spans="1:6">
      <c r="A1878" s="109"/>
      <c r="B1878" s="107"/>
      <c r="C1878" s="121"/>
      <c r="D1878" s="110"/>
      <c r="E1878" s="111"/>
      <c r="F1878" s="112"/>
    </row>
    <row r="1879" spans="1:6">
      <c r="A1879" s="109"/>
      <c r="B1879" s="107"/>
      <c r="C1879" s="121"/>
      <c r="D1879" s="110"/>
      <c r="E1879" s="111"/>
      <c r="F1879" s="112"/>
    </row>
  </sheetData>
  <sheetProtection algorithmName="SHA-512" hashValue="O5OapKrSs5+H8Kg2Aw+1KRGGmMaz8ZotFpAnaCikAIlmWBPER/jktnwIj9smwoSI853l5ScgIpsOeS49cVYtQA==" saltValue="eAP7YFf4qd67SKDxcj9k1g==" spinCount="100000" sheet="1" objects="1" scenarios="1"/>
  <mergeCells count="5">
    <mergeCell ref="A54:E54"/>
    <mergeCell ref="A48:E48"/>
    <mergeCell ref="A51:E51"/>
    <mergeCell ref="A53:F53"/>
    <mergeCell ref="A10:B10"/>
  </mergeCells>
  <dataValidations count="1">
    <dataValidation type="custom" showInputMessage="1" showErrorMessage="1" errorTitle="Nepravilen vnos cene" error="Cena mora biti nenegativno število z največ dvema decimalkama!" sqref="E7:E9">
      <formula1>AND(ISNUMBER(E7),E7&gt;=0,ROUND(E7*100,6)-INT(E7*100)=0,NOT(ISBLANK(E7)))</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H1847"/>
  <sheetViews>
    <sheetView view="pageLayout" zoomScaleNormal="130" zoomScaleSheetLayoutView="115" workbookViewId="0">
      <selection activeCell="E11" sqref="E11"/>
    </sheetView>
  </sheetViews>
  <sheetFormatPr defaultRowHeight="12.75"/>
  <cols>
    <col min="1" max="1" width="9.42578125" style="188" customWidth="1"/>
    <col min="2" max="2" width="78" style="189" customWidth="1"/>
    <col min="3" max="3" width="9.140625" style="190"/>
    <col min="4" max="4" width="11.42578125" style="191" customWidth="1"/>
    <col min="5" max="5" width="12.7109375" style="192" customWidth="1"/>
    <col min="6" max="6" width="13.5703125" style="193" customWidth="1"/>
    <col min="7" max="16384" width="9.140625" style="87"/>
  </cols>
  <sheetData>
    <row r="1" spans="1:8">
      <c r="A1" s="183"/>
      <c r="B1" s="87"/>
      <c r="C1" s="88"/>
      <c r="D1" s="89"/>
      <c r="E1" s="90"/>
      <c r="F1" s="91"/>
    </row>
    <row r="2" spans="1:8">
      <c r="A2" s="183"/>
      <c r="B2" s="87"/>
      <c r="C2" s="88"/>
      <c r="D2" s="89"/>
      <c r="E2" s="90"/>
      <c r="F2" s="91"/>
    </row>
    <row r="3" spans="1:8" ht="13.5" thickBot="1">
      <c r="A3" s="183"/>
      <c r="B3" s="87"/>
      <c r="C3" s="88"/>
      <c r="D3" s="89"/>
      <c r="E3" s="90"/>
      <c r="F3" s="91"/>
    </row>
    <row r="4" spans="1:8" ht="32.25" customHeight="1">
      <c r="A4" s="92" t="s">
        <v>7</v>
      </c>
      <c r="B4" s="93" t="s">
        <v>12</v>
      </c>
      <c r="C4" s="94" t="s">
        <v>8</v>
      </c>
      <c r="D4" s="95" t="s">
        <v>9</v>
      </c>
      <c r="E4" s="96" t="s">
        <v>10</v>
      </c>
      <c r="F4" s="97" t="s">
        <v>11</v>
      </c>
    </row>
    <row r="5" spans="1:8" ht="15">
      <c r="A5" s="362" t="s">
        <v>158</v>
      </c>
      <c r="B5" s="422" t="s">
        <v>223</v>
      </c>
      <c r="C5" s="423"/>
      <c r="D5" s="424"/>
      <c r="E5" s="425"/>
      <c r="F5" s="426"/>
      <c r="G5" s="184"/>
      <c r="H5" s="185"/>
    </row>
    <row r="6" spans="1:8" ht="15">
      <c r="A6" s="429"/>
      <c r="B6" s="428"/>
      <c r="C6" s="394"/>
      <c r="D6" s="395"/>
      <c r="E6" s="396"/>
      <c r="F6" s="397"/>
    </row>
    <row r="7" spans="1:8" ht="15">
      <c r="A7" s="464" t="s">
        <v>159</v>
      </c>
      <c r="B7" s="431" t="s">
        <v>460</v>
      </c>
      <c r="C7" s="394"/>
      <c r="D7" s="395"/>
      <c r="E7" s="396"/>
      <c r="F7" s="397"/>
      <c r="G7" s="184"/>
      <c r="H7" s="185"/>
    </row>
    <row r="8" spans="1:8">
      <c r="A8" s="429"/>
      <c r="B8" s="431" t="s">
        <v>364</v>
      </c>
      <c r="C8" s="365" t="s">
        <v>18</v>
      </c>
      <c r="D8" s="366">
        <v>15</v>
      </c>
      <c r="E8" s="367"/>
      <c r="F8" s="368">
        <f>ROUND(D8*E8,2)</f>
        <v>0</v>
      </c>
      <c r="G8" s="186"/>
      <c r="H8" s="185"/>
    </row>
    <row r="9" spans="1:8">
      <c r="A9" s="429"/>
      <c r="B9" s="431" t="s">
        <v>394</v>
      </c>
      <c r="C9" s="365" t="s">
        <v>24</v>
      </c>
      <c r="D9" s="366">
        <v>10</v>
      </c>
      <c r="E9" s="367"/>
      <c r="F9" s="368">
        <f>ROUND(D9*E9,2)</f>
        <v>0</v>
      </c>
    </row>
    <row r="10" spans="1:8" s="107" customFormat="1" ht="45">
      <c r="A10" s="464" t="s">
        <v>160</v>
      </c>
      <c r="B10" s="180" t="s">
        <v>341</v>
      </c>
      <c r="C10" s="166" t="s">
        <v>24</v>
      </c>
      <c r="D10" s="172">
        <f>3*5+5</f>
        <v>20</v>
      </c>
      <c r="E10" s="340"/>
      <c r="F10" s="164">
        <f t="shared" ref="F10" si="0">ROUND(D10*E10,2)</f>
        <v>0</v>
      </c>
    </row>
    <row r="11" spans="1:8" s="107" customFormat="1" ht="78.75">
      <c r="A11" s="464"/>
      <c r="B11" s="431" t="s">
        <v>1145</v>
      </c>
      <c r="C11" s="394"/>
      <c r="D11" s="395"/>
      <c r="E11" s="396"/>
      <c r="F11" s="397"/>
    </row>
    <row r="12" spans="1:8" s="107" customFormat="1" ht="33.75">
      <c r="A12" s="464"/>
      <c r="B12" s="431" t="s">
        <v>634</v>
      </c>
      <c r="C12" s="365" t="s">
        <v>18</v>
      </c>
      <c r="D12" s="366">
        <f>4*0.6</f>
        <v>2.4</v>
      </c>
      <c r="E12" s="367"/>
      <c r="F12" s="368">
        <f>ROUND(D12*E12,2)</f>
        <v>0</v>
      </c>
    </row>
    <row r="13" spans="1:8" s="107" customFormat="1" ht="22.5">
      <c r="A13" s="464"/>
      <c r="B13" s="431" t="s">
        <v>465</v>
      </c>
      <c r="C13" s="365" t="s">
        <v>18</v>
      </c>
      <c r="D13" s="366">
        <f>4*0.1</f>
        <v>0.4</v>
      </c>
      <c r="E13" s="367"/>
      <c r="F13" s="368">
        <f>ROUND(D13*E13,2)</f>
        <v>0</v>
      </c>
    </row>
    <row r="14" spans="1:8" s="107" customFormat="1" ht="22.5">
      <c r="A14" s="464"/>
      <c r="B14" s="431" t="s">
        <v>392</v>
      </c>
      <c r="C14" s="365" t="s">
        <v>18</v>
      </c>
      <c r="D14" s="366">
        <v>12</v>
      </c>
      <c r="E14" s="367"/>
      <c r="F14" s="368">
        <f>ROUND(D14*E14,2)</f>
        <v>0</v>
      </c>
    </row>
    <row r="15" spans="1:8">
      <c r="A15" s="429"/>
      <c r="B15" s="136" t="s">
        <v>1050</v>
      </c>
      <c r="C15" s="365" t="s">
        <v>18</v>
      </c>
      <c r="D15" s="366">
        <v>0.4</v>
      </c>
      <c r="E15" s="367"/>
      <c r="F15" s="368">
        <f t="shared" ref="F15:F21" si="1">ROUND(D15*E15,2)</f>
        <v>0</v>
      </c>
      <c r="G15" s="186"/>
      <c r="H15" s="186"/>
    </row>
    <row r="16" spans="1:8">
      <c r="A16" s="429"/>
      <c r="B16" s="136" t="s">
        <v>1055</v>
      </c>
      <c r="C16" s="365" t="s">
        <v>18</v>
      </c>
      <c r="D16" s="366">
        <v>3.5</v>
      </c>
      <c r="E16" s="367"/>
      <c r="F16" s="368">
        <f t="shared" si="1"/>
        <v>0</v>
      </c>
      <c r="G16" s="184"/>
      <c r="H16" s="185"/>
    </row>
    <row r="17" spans="1:8" ht="13.5" customHeight="1">
      <c r="A17" s="429"/>
      <c r="B17" s="431" t="s">
        <v>1137</v>
      </c>
      <c r="C17" s="365" t="s">
        <v>31</v>
      </c>
      <c r="D17" s="366">
        <v>500</v>
      </c>
      <c r="E17" s="367"/>
      <c r="F17" s="368">
        <f t="shared" si="1"/>
        <v>0</v>
      </c>
      <c r="G17" s="187"/>
      <c r="H17" s="155"/>
    </row>
    <row r="18" spans="1:8">
      <c r="A18" s="429"/>
      <c r="B18" s="431" t="s">
        <v>214</v>
      </c>
      <c r="C18" s="365" t="s">
        <v>31</v>
      </c>
      <c r="D18" s="366">
        <f>D17*0.3</f>
        <v>150</v>
      </c>
      <c r="E18" s="367"/>
      <c r="F18" s="368">
        <f t="shared" si="1"/>
        <v>0</v>
      </c>
    </row>
    <row r="19" spans="1:8" ht="22.5">
      <c r="A19" s="429"/>
      <c r="B19" s="431" t="s">
        <v>365</v>
      </c>
      <c r="C19" s="365" t="s">
        <v>24</v>
      </c>
      <c r="D19" s="366">
        <v>15</v>
      </c>
      <c r="E19" s="367"/>
      <c r="F19" s="368">
        <f t="shared" si="1"/>
        <v>0</v>
      </c>
    </row>
    <row r="20" spans="1:8">
      <c r="A20" s="429"/>
      <c r="B20" s="431" t="s">
        <v>395</v>
      </c>
      <c r="C20" s="365" t="s">
        <v>24</v>
      </c>
      <c r="D20" s="366">
        <v>5</v>
      </c>
      <c r="E20" s="367"/>
      <c r="F20" s="368">
        <f t="shared" si="1"/>
        <v>0</v>
      </c>
    </row>
    <row r="21" spans="1:8" ht="23.25" thickBot="1">
      <c r="A21" s="464" t="s">
        <v>1155</v>
      </c>
      <c r="B21" s="431" t="s">
        <v>222</v>
      </c>
      <c r="C21" s="365" t="s">
        <v>3</v>
      </c>
      <c r="D21" s="366">
        <v>3</v>
      </c>
      <c r="E21" s="367"/>
      <c r="F21" s="368">
        <f t="shared" si="1"/>
        <v>0</v>
      </c>
    </row>
    <row r="22" spans="1:8" s="155" customFormat="1" ht="13.5" customHeight="1" thickBot="1">
      <c r="A22" s="719" t="s">
        <v>267</v>
      </c>
      <c r="B22" s="720"/>
      <c r="C22" s="409"/>
      <c r="D22" s="409"/>
      <c r="E22" s="409"/>
      <c r="F22" s="326">
        <f>SUM(F8:F21)</f>
        <v>0</v>
      </c>
    </row>
    <row r="23" spans="1:8">
      <c r="A23" s="183"/>
      <c r="B23" s="87"/>
      <c r="C23" s="88"/>
      <c r="D23" s="89"/>
      <c r="E23" s="90"/>
      <c r="F23" s="91"/>
    </row>
    <row r="24" spans="1:8">
      <c r="A24" s="183"/>
      <c r="B24" s="87"/>
      <c r="C24" s="88"/>
      <c r="D24" s="89"/>
      <c r="E24" s="90"/>
      <c r="F24" s="91"/>
    </row>
    <row r="25" spans="1:8">
      <c r="A25" s="183"/>
      <c r="B25" s="87"/>
      <c r="C25" s="88"/>
      <c r="D25" s="89"/>
      <c r="E25" s="90"/>
      <c r="F25" s="91"/>
    </row>
    <row r="26" spans="1:8">
      <c r="A26" s="183"/>
      <c r="B26" s="87"/>
      <c r="C26" s="88"/>
      <c r="D26" s="89"/>
      <c r="E26" s="90"/>
      <c r="F26" s="91"/>
    </row>
    <row r="27" spans="1:8">
      <c r="A27" s="183"/>
      <c r="B27" s="87"/>
      <c r="C27" s="88"/>
      <c r="D27" s="89"/>
      <c r="E27" s="90"/>
      <c r="F27" s="91"/>
    </row>
    <row r="28" spans="1:8">
      <c r="A28" s="183"/>
      <c r="B28" s="87"/>
      <c r="C28" s="88"/>
      <c r="D28" s="89"/>
      <c r="E28" s="90"/>
      <c r="F28" s="91"/>
    </row>
    <row r="29" spans="1:8">
      <c r="A29" s="183"/>
      <c r="B29" s="87"/>
      <c r="C29" s="88"/>
      <c r="D29" s="89"/>
      <c r="E29" s="90"/>
      <c r="F29" s="91"/>
    </row>
    <row r="30" spans="1:8">
      <c r="A30" s="183"/>
      <c r="B30" s="87"/>
      <c r="C30" s="88"/>
      <c r="D30" s="89"/>
      <c r="E30" s="90"/>
      <c r="F30" s="91"/>
    </row>
    <row r="31" spans="1:8">
      <c r="A31" s="183"/>
      <c r="B31" s="87"/>
      <c r="C31" s="88"/>
      <c r="D31" s="89"/>
      <c r="E31" s="90"/>
      <c r="F31" s="91"/>
    </row>
    <row r="32" spans="1:8">
      <c r="A32" s="183"/>
      <c r="B32" s="87"/>
      <c r="C32" s="88"/>
      <c r="D32" s="89"/>
      <c r="E32" s="90"/>
      <c r="F32" s="91"/>
    </row>
    <row r="33" spans="1:6">
      <c r="A33" s="183"/>
      <c r="B33" s="87"/>
      <c r="C33" s="88"/>
      <c r="D33" s="89"/>
      <c r="E33" s="90"/>
      <c r="F33" s="91"/>
    </row>
    <row r="34" spans="1:6">
      <c r="A34" s="183"/>
      <c r="B34" s="87"/>
      <c r="C34" s="88"/>
      <c r="D34" s="89"/>
      <c r="E34" s="90"/>
      <c r="F34" s="91"/>
    </row>
    <row r="35" spans="1:6">
      <c r="A35" s="183"/>
      <c r="B35" s="87"/>
      <c r="C35" s="88"/>
      <c r="D35" s="89"/>
      <c r="E35" s="90"/>
      <c r="F35" s="91"/>
    </row>
    <row r="36" spans="1:6">
      <c r="A36" s="183"/>
      <c r="B36" s="87"/>
      <c r="C36" s="88"/>
      <c r="D36" s="89"/>
      <c r="E36" s="90"/>
      <c r="F36" s="91"/>
    </row>
    <row r="37" spans="1:6">
      <c r="A37" s="183"/>
      <c r="B37" s="87"/>
      <c r="C37" s="88"/>
      <c r="D37" s="89"/>
      <c r="E37" s="90"/>
      <c r="F37" s="91"/>
    </row>
    <row r="38" spans="1:6">
      <c r="A38" s="183"/>
      <c r="B38" s="87"/>
      <c r="C38" s="88"/>
      <c r="D38" s="89"/>
      <c r="E38" s="90"/>
      <c r="F38" s="91"/>
    </row>
    <row r="39" spans="1:6">
      <c r="A39" s="183"/>
      <c r="B39" s="87"/>
      <c r="C39" s="88"/>
      <c r="D39" s="89"/>
      <c r="E39" s="90"/>
      <c r="F39" s="91"/>
    </row>
    <row r="40" spans="1:6">
      <c r="A40" s="183"/>
      <c r="B40" s="87"/>
      <c r="C40" s="88"/>
      <c r="D40" s="89"/>
      <c r="E40" s="90"/>
      <c r="F40" s="91"/>
    </row>
    <row r="41" spans="1:6">
      <c r="A41" s="183"/>
      <c r="B41" s="87"/>
      <c r="C41" s="88"/>
      <c r="D41" s="89"/>
      <c r="E41" s="90"/>
      <c r="F41" s="91"/>
    </row>
    <row r="42" spans="1:6">
      <c r="A42" s="183"/>
      <c r="B42" s="87"/>
      <c r="C42" s="88"/>
      <c r="D42" s="89"/>
      <c r="E42" s="90"/>
      <c r="F42" s="91"/>
    </row>
    <row r="43" spans="1:6">
      <c r="A43" s="183"/>
      <c r="B43" s="87"/>
      <c r="C43" s="88"/>
      <c r="D43" s="89"/>
      <c r="E43" s="90"/>
      <c r="F43" s="91"/>
    </row>
    <row r="44" spans="1:6">
      <c r="A44" s="183"/>
      <c r="B44" s="87"/>
      <c r="C44" s="88"/>
      <c r="D44" s="89"/>
      <c r="E44" s="90"/>
      <c r="F44" s="91"/>
    </row>
    <row r="45" spans="1:6">
      <c r="A45" s="183"/>
      <c r="B45" s="87"/>
      <c r="C45" s="88"/>
      <c r="D45" s="89"/>
      <c r="E45" s="90"/>
      <c r="F45" s="91"/>
    </row>
    <row r="46" spans="1:6">
      <c r="A46" s="183"/>
      <c r="B46" s="87"/>
      <c r="C46" s="88"/>
      <c r="D46" s="89"/>
      <c r="E46" s="90"/>
      <c r="F46" s="91"/>
    </row>
    <row r="47" spans="1:6">
      <c r="A47" s="183"/>
      <c r="B47" s="87"/>
      <c r="C47" s="88"/>
      <c r="D47" s="89"/>
      <c r="E47" s="90"/>
      <c r="F47" s="91"/>
    </row>
    <row r="48" spans="1:6">
      <c r="A48" s="183"/>
      <c r="B48" s="87"/>
      <c r="C48" s="88"/>
      <c r="D48" s="89"/>
      <c r="E48" s="90"/>
      <c r="F48" s="91"/>
    </row>
    <row r="49" spans="1:6">
      <c r="A49" s="183"/>
      <c r="B49" s="87"/>
      <c r="C49" s="88"/>
      <c r="D49" s="89"/>
      <c r="E49" s="90"/>
      <c r="F49" s="91"/>
    </row>
    <row r="50" spans="1:6">
      <c r="A50" s="183"/>
      <c r="B50" s="87"/>
      <c r="C50" s="88"/>
      <c r="D50" s="89"/>
      <c r="E50" s="90"/>
      <c r="F50" s="91"/>
    </row>
    <row r="51" spans="1:6">
      <c r="A51" s="183"/>
      <c r="B51" s="87"/>
      <c r="C51" s="88"/>
      <c r="D51" s="89"/>
      <c r="E51" s="90"/>
      <c r="F51" s="91"/>
    </row>
    <row r="52" spans="1:6">
      <c r="A52" s="183"/>
      <c r="B52" s="87"/>
      <c r="C52" s="88"/>
      <c r="D52" s="89"/>
      <c r="E52" s="90"/>
      <c r="F52" s="91"/>
    </row>
    <row r="53" spans="1:6">
      <c r="A53" s="183"/>
      <c r="B53" s="87"/>
      <c r="C53" s="88"/>
      <c r="D53" s="89"/>
      <c r="E53" s="90"/>
      <c r="F53" s="91"/>
    </row>
    <row r="54" spans="1:6">
      <c r="A54" s="183"/>
      <c r="B54" s="87"/>
      <c r="C54" s="88"/>
      <c r="D54" s="89"/>
      <c r="E54" s="90"/>
      <c r="F54" s="91"/>
    </row>
    <row r="55" spans="1:6">
      <c r="A55" s="183"/>
      <c r="B55" s="87"/>
      <c r="C55" s="88"/>
      <c r="D55" s="89"/>
      <c r="E55" s="90"/>
      <c r="F55" s="91"/>
    </row>
    <row r="56" spans="1:6">
      <c r="A56" s="183"/>
      <c r="B56" s="87"/>
      <c r="C56" s="88"/>
      <c r="D56" s="89"/>
      <c r="E56" s="90"/>
      <c r="F56" s="91"/>
    </row>
    <row r="57" spans="1:6">
      <c r="A57" s="183"/>
      <c r="B57" s="87"/>
      <c r="C57" s="88"/>
      <c r="D57" s="89"/>
      <c r="E57" s="90"/>
      <c r="F57" s="91"/>
    </row>
    <row r="58" spans="1:6">
      <c r="A58" s="183"/>
      <c r="B58" s="87"/>
      <c r="C58" s="88"/>
      <c r="D58" s="89"/>
      <c r="E58" s="90"/>
      <c r="F58" s="91"/>
    </row>
    <row r="59" spans="1:6">
      <c r="A59" s="183"/>
      <c r="B59" s="87"/>
      <c r="C59" s="88"/>
      <c r="D59" s="89"/>
      <c r="E59" s="90"/>
      <c r="F59" s="91"/>
    </row>
    <row r="60" spans="1:6">
      <c r="A60" s="183"/>
      <c r="B60" s="87"/>
      <c r="C60" s="88"/>
      <c r="D60" s="89"/>
      <c r="E60" s="90"/>
      <c r="F60" s="91"/>
    </row>
    <row r="61" spans="1:6">
      <c r="A61" s="183"/>
      <c r="B61" s="87"/>
      <c r="C61" s="88"/>
      <c r="D61" s="89"/>
      <c r="E61" s="90"/>
      <c r="F61" s="91"/>
    </row>
    <row r="62" spans="1:6">
      <c r="A62" s="183"/>
      <c r="B62" s="87"/>
      <c r="C62" s="88"/>
      <c r="D62" s="89"/>
      <c r="E62" s="90"/>
      <c r="F62" s="91"/>
    </row>
    <row r="63" spans="1:6">
      <c r="A63" s="183"/>
      <c r="B63" s="87"/>
      <c r="C63" s="88"/>
      <c r="D63" s="89"/>
      <c r="E63" s="90"/>
      <c r="F63" s="91"/>
    </row>
    <row r="64" spans="1:6">
      <c r="A64" s="183"/>
      <c r="B64" s="87"/>
      <c r="C64" s="88"/>
      <c r="D64" s="89"/>
      <c r="E64" s="90"/>
      <c r="F64" s="91"/>
    </row>
    <row r="65" spans="1:6">
      <c r="A65" s="183"/>
      <c r="B65" s="87"/>
      <c r="C65" s="88"/>
      <c r="D65" s="89"/>
      <c r="E65" s="90"/>
      <c r="F65" s="91"/>
    </row>
    <row r="66" spans="1:6">
      <c r="A66" s="183"/>
      <c r="B66" s="87"/>
      <c r="C66" s="88"/>
      <c r="D66" s="89"/>
      <c r="E66" s="90"/>
      <c r="F66" s="91"/>
    </row>
    <row r="67" spans="1:6">
      <c r="A67" s="183"/>
      <c r="B67" s="87"/>
      <c r="C67" s="88"/>
      <c r="D67" s="89"/>
      <c r="E67" s="90"/>
      <c r="F67" s="91"/>
    </row>
    <row r="68" spans="1:6">
      <c r="A68" s="183"/>
      <c r="B68" s="87"/>
      <c r="C68" s="88"/>
      <c r="D68" s="89"/>
      <c r="E68" s="90"/>
      <c r="F68" s="91"/>
    </row>
    <row r="69" spans="1:6">
      <c r="A69" s="183"/>
      <c r="B69" s="87"/>
      <c r="C69" s="88"/>
      <c r="D69" s="89"/>
      <c r="E69" s="90"/>
      <c r="F69" s="91"/>
    </row>
    <row r="70" spans="1:6">
      <c r="A70" s="183"/>
      <c r="B70" s="87"/>
      <c r="C70" s="88"/>
      <c r="D70" s="89"/>
      <c r="E70" s="90"/>
      <c r="F70" s="91"/>
    </row>
    <row r="71" spans="1:6">
      <c r="A71" s="183"/>
      <c r="B71" s="87"/>
      <c r="C71" s="88"/>
      <c r="D71" s="89"/>
      <c r="E71" s="90"/>
      <c r="F71" s="91"/>
    </row>
    <row r="72" spans="1:6">
      <c r="A72" s="183"/>
      <c r="B72" s="87"/>
      <c r="C72" s="88"/>
      <c r="D72" s="89"/>
      <c r="E72" s="90"/>
      <c r="F72" s="91"/>
    </row>
    <row r="73" spans="1:6">
      <c r="A73" s="183"/>
      <c r="B73" s="87"/>
      <c r="C73" s="88"/>
      <c r="D73" s="89"/>
      <c r="E73" s="90"/>
      <c r="F73" s="91"/>
    </row>
    <row r="74" spans="1:6">
      <c r="A74" s="183"/>
      <c r="B74" s="87"/>
      <c r="C74" s="88"/>
      <c r="D74" s="89"/>
      <c r="E74" s="90"/>
      <c r="F74" s="91"/>
    </row>
    <row r="75" spans="1:6">
      <c r="A75" s="183"/>
      <c r="B75" s="87"/>
      <c r="C75" s="88"/>
      <c r="D75" s="89"/>
      <c r="E75" s="90"/>
      <c r="F75" s="91"/>
    </row>
    <row r="76" spans="1:6">
      <c r="A76" s="183"/>
      <c r="B76" s="87"/>
      <c r="C76" s="88"/>
      <c r="D76" s="89"/>
      <c r="E76" s="90"/>
      <c r="F76" s="91"/>
    </row>
    <row r="77" spans="1:6">
      <c r="A77" s="183"/>
      <c r="B77" s="87"/>
      <c r="C77" s="88"/>
      <c r="D77" s="89"/>
      <c r="E77" s="90"/>
      <c r="F77" s="91"/>
    </row>
    <row r="78" spans="1:6">
      <c r="A78" s="183"/>
      <c r="B78" s="87"/>
      <c r="C78" s="88"/>
      <c r="D78" s="89"/>
      <c r="E78" s="90"/>
      <c r="F78" s="91"/>
    </row>
    <row r="79" spans="1:6">
      <c r="A79" s="183"/>
      <c r="B79" s="87"/>
      <c r="C79" s="88"/>
      <c r="D79" s="89"/>
      <c r="E79" s="90"/>
      <c r="F79" s="91"/>
    </row>
    <row r="80" spans="1:6">
      <c r="A80" s="183"/>
      <c r="B80" s="87"/>
      <c r="C80" s="88"/>
      <c r="D80" s="89"/>
      <c r="E80" s="90"/>
      <c r="F80" s="91"/>
    </row>
    <row r="81" spans="1:6">
      <c r="A81" s="183"/>
      <c r="B81" s="87"/>
      <c r="C81" s="88"/>
      <c r="D81" s="89"/>
      <c r="E81" s="90"/>
      <c r="F81" s="91"/>
    </row>
    <row r="82" spans="1:6">
      <c r="A82" s="183"/>
      <c r="B82" s="87"/>
      <c r="C82" s="88"/>
      <c r="D82" s="89"/>
      <c r="E82" s="90"/>
      <c r="F82" s="91"/>
    </row>
    <row r="83" spans="1:6">
      <c r="A83" s="183"/>
      <c r="B83" s="87"/>
      <c r="C83" s="88"/>
      <c r="D83" s="89"/>
      <c r="E83" s="90"/>
      <c r="F83" s="91"/>
    </row>
    <row r="84" spans="1:6">
      <c r="A84" s="183"/>
      <c r="B84" s="87"/>
      <c r="C84" s="88"/>
      <c r="D84" s="89"/>
      <c r="E84" s="90"/>
      <c r="F84" s="91"/>
    </row>
    <row r="85" spans="1:6">
      <c r="A85" s="183"/>
      <c r="B85" s="87"/>
      <c r="C85" s="88"/>
      <c r="D85" s="89"/>
      <c r="E85" s="90"/>
      <c r="F85" s="91"/>
    </row>
    <row r="86" spans="1:6">
      <c r="A86" s="183"/>
      <c r="B86" s="87"/>
      <c r="C86" s="88"/>
      <c r="D86" s="89"/>
      <c r="E86" s="90"/>
      <c r="F86" s="91"/>
    </row>
    <row r="87" spans="1:6">
      <c r="A87" s="183"/>
      <c r="B87" s="87"/>
      <c r="C87" s="88"/>
      <c r="D87" s="89"/>
      <c r="E87" s="90"/>
      <c r="F87" s="91"/>
    </row>
    <row r="88" spans="1:6">
      <c r="A88" s="183"/>
      <c r="B88" s="87"/>
      <c r="C88" s="88"/>
      <c r="D88" s="89"/>
      <c r="E88" s="90"/>
      <c r="F88" s="91"/>
    </row>
    <row r="89" spans="1:6">
      <c r="A89" s="183"/>
      <c r="B89" s="87"/>
      <c r="C89" s="88"/>
      <c r="D89" s="89"/>
      <c r="E89" s="90"/>
      <c r="F89" s="91"/>
    </row>
    <row r="90" spans="1:6">
      <c r="A90" s="183"/>
      <c r="B90" s="87"/>
      <c r="C90" s="88"/>
      <c r="D90" s="89"/>
      <c r="E90" s="90"/>
      <c r="F90" s="91"/>
    </row>
    <row r="91" spans="1:6">
      <c r="A91" s="183"/>
      <c r="B91" s="87"/>
      <c r="C91" s="88"/>
      <c r="D91" s="89"/>
      <c r="E91" s="90"/>
      <c r="F91" s="91"/>
    </row>
    <row r="92" spans="1:6">
      <c r="A92" s="183"/>
      <c r="B92" s="87"/>
      <c r="C92" s="88"/>
      <c r="D92" s="89"/>
      <c r="E92" s="90"/>
      <c r="F92" s="91"/>
    </row>
    <row r="93" spans="1:6">
      <c r="A93" s="183"/>
      <c r="B93" s="87"/>
      <c r="C93" s="88"/>
      <c r="D93" s="89"/>
      <c r="E93" s="90"/>
      <c r="F93" s="91"/>
    </row>
    <row r="94" spans="1:6">
      <c r="A94" s="183"/>
      <c r="B94" s="87"/>
      <c r="C94" s="88"/>
      <c r="D94" s="89"/>
      <c r="E94" s="90"/>
      <c r="F94" s="91"/>
    </row>
    <row r="95" spans="1:6">
      <c r="A95" s="183"/>
      <c r="B95" s="87"/>
      <c r="C95" s="88"/>
      <c r="D95" s="89"/>
      <c r="E95" s="90"/>
      <c r="F95" s="91"/>
    </row>
    <row r="96" spans="1:6">
      <c r="A96" s="183"/>
      <c r="B96" s="87"/>
      <c r="C96" s="88"/>
      <c r="D96" s="89"/>
      <c r="E96" s="90"/>
      <c r="F96" s="91"/>
    </row>
    <row r="97" spans="1:6">
      <c r="A97" s="183"/>
      <c r="B97" s="87"/>
      <c r="C97" s="88"/>
      <c r="D97" s="89"/>
      <c r="E97" s="90"/>
      <c r="F97" s="91"/>
    </row>
    <row r="98" spans="1:6">
      <c r="A98" s="183"/>
      <c r="B98" s="87"/>
      <c r="C98" s="88"/>
      <c r="D98" s="89"/>
      <c r="E98" s="90"/>
      <c r="F98" s="91"/>
    </row>
    <row r="99" spans="1:6">
      <c r="A99" s="183"/>
      <c r="B99" s="87"/>
      <c r="C99" s="88"/>
      <c r="D99" s="89"/>
      <c r="E99" s="90"/>
      <c r="F99" s="91"/>
    </row>
    <row r="100" spans="1:6">
      <c r="A100" s="183"/>
      <c r="B100" s="87"/>
      <c r="C100" s="88"/>
      <c r="D100" s="89"/>
      <c r="E100" s="90"/>
      <c r="F100" s="91"/>
    </row>
    <row r="101" spans="1:6">
      <c r="A101" s="183"/>
      <c r="B101" s="87"/>
      <c r="C101" s="88"/>
      <c r="D101" s="89"/>
      <c r="E101" s="90"/>
      <c r="F101" s="91"/>
    </row>
    <row r="102" spans="1:6">
      <c r="A102" s="183"/>
      <c r="B102" s="87"/>
      <c r="C102" s="88"/>
      <c r="D102" s="89"/>
      <c r="E102" s="90"/>
      <c r="F102" s="91"/>
    </row>
    <row r="103" spans="1:6">
      <c r="A103" s="183"/>
      <c r="B103" s="87"/>
      <c r="C103" s="88"/>
      <c r="D103" s="89"/>
      <c r="E103" s="90"/>
      <c r="F103" s="91"/>
    </row>
    <row r="104" spans="1:6">
      <c r="A104" s="183"/>
      <c r="B104" s="87"/>
      <c r="C104" s="88"/>
      <c r="D104" s="89"/>
      <c r="E104" s="90"/>
      <c r="F104" s="91"/>
    </row>
    <row r="105" spans="1:6">
      <c r="A105" s="183"/>
      <c r="B105" s="87"/>
      <c r="C105" s="88"/>
      <c r="D105" s="89"/>
      <c r="E105" s="90"/>
      <c r="F105" s="91"/>
    </row>
    <row r="106" spans="1:6">
      <c r="A106" s="183"/>
      <c r="B106" s="87"/>
      <c r="C106" s="88"/>
      <c r="D106" s="89"/>
      <c r="E106" s="90"/>
      <c r="F106" s="91"/>
    </row>
    <row r="107" spans="1:6">
      <c r="A107" s="183"/>
      <c r="B107" s="87"/>
      <c r="C107" s="88"/>
      <c r="D107" s="89"/>
      <c r="E107" s="90"/>
      <c r="F107" s="91"/>
    </row>
    <row r="108" spans="1:6">
      <c r="A108" s="183"/>
      <c r="B108" s="87"/>
      <c r="C108" s="88"/>
      <c r="D108" s="89"/>
      <c r="E108" s="90"/>
      <c r="F108" s="91"/>
    </row>
    <row r="109" spans="1:6">
      <c r="A109" s="183"/>
      <c r="B109" s="87"/>
      <c r="C109" s="88"/>
      <c r="D109" s="89"/>
      <c r="E109" s="90"/>
      <c r="F109" s="91"/>
    </row>
    <row r="110" spans="1:6">
      <c r="A110" s="183"/>
      <c r="B110" s="87"/>
      <c r="C110" s="88"/>
      <c r="D110" s="89"/>
      <c r="E110" s="90"/>
      <c r="F110" s="91"/>
    </row>
    <row r="111" spans="1:6">
      <c r="A111" s="183"/>
      <c r="B111" s="87"/>
      <c r="C111" s="88"/>
      <c r="D111" s="89"/>
      <c r="E111" s="90"/>
      <c r="F111" s="91"/>
    </row>
    <row r="112" spans="1:6">
      <c r="A112" s="183"/>
      <c r="B112" s="87"/>
      <c r="C112" s="88"/>
      <c r="D112" s="89"/>
      <c r="E112" s="90"/>
      <c r="F112" s="91"/>
    </row>
    <row r="113" spans="1:6">
      <c r="A113" s="183"/>
      <c r="B113" s="87"/>
      <c r="C113" s="88"/>
      <c r="D113" s="89"/>
      <c r="E113" s="90"/>
      <c r="F113" s="91"/>
    </row>
    <row r="114" spans="1:6">
      <c r="A114" s="183"/>
      <c r="B114" s="87"/>
      <c r="C114" s="88"/>
      <c r="D114" s="89"/>
      <c r="E114" s="90"/>
      <c r="F114" s="91"/>
    </row>
    <row r="115" spans="1:6">
      <c r="A115" s="183"/>
      <c r="B115" s="87"/>
      <c r="C115" s="88"/>
      <c r="D115" s="89"/>
      <c r="E115" s="90"/>
      <c r="F115" s="91"/>
    </row>
    <row r="116" spans="1:6">
      <c r="A116" s="183"/>
      <c r="B116" s="87"/>
      <c r="C116" s="88"/>
      <c r="D116" s="89"/>
      <c r="E116" s="90"/>
      <c r="F116" s="91"/>
    </row>
    <row r="117" spans="1:6">
      <c r="A117" s="183"/>
      <c r="B117" s="87"/>
      <c r="C117" s="88"/>
      <c r="D117" s="89"/>
      <c r="E117" s="90"/>
      <c r="F117" s="91"/>
    </row>
    <row r="118" spans="1:6">
      <c r="A118" s="183"/>
      <c r="B118" s="87"/>
      <c r="C118" s="88"/>
      <c r="D118" s="89"/>
      <c r="E118" s="90"/>
      <c r="F118" s="91"/>
    </row>
    <row r="119" spans="1:6">
      <c r="A119" s="183"/>
      <c r="B119" s="87"/>
      <c r="C119" s="88"/>
      <c r="D119" s="89"/>
      <c r="E119" s="90"/>
      <c r="F119" s="91"/>
    </row>
    <row r="120" spans="1:6">
      <c r="A120" s="183"/>
      <c r="B120" s="87"/>
      <c r="C120" s="88"/>
      <c r="D120" s="89"/>
      <c r="E120" s="90"/>
      <c r="F120" s="91"/>
    </row>
    <row r="121" spans="1:6">
      <c r="A121" s="183"/>
      <c r="B121" s="87"/>
      <c r="C121" s="88"/>
      <c r="D121" s="89"/>
      <c r="E121" s="90"/>
      <c r="F121" s="91"/>
    </row>
    <row r="122" spans="1:6">
      <c r="A122" s="183"/>
      <c r="B122" s="87"/>
      <c r="C122" s="88"/>
      <c r="D122" s="89"/>
      <c r="E122" s="90"/>
      <c r="F122" s="91"/>
    </row>
    <row r="123" spans="1:6">
      <c r="A123" s="183"/>
      <c r="B123" s="87"/>
      <c r="C123" s="88"/>
      <c r="D123" s="89"/>
      <c r="E123" s="90"/>
      <c r="F123" s="91"/>
    </row>
    <row r="124" spans="1:6">
      <c r="A124" s="183"/>
      <c r="B124" s="87"/>
      <c r="C124" s="88"/>
      <c r="D124" s="89"/>
      <c r="E124" s="90"/>
      <c r="F124" s="91"/>
    </row>
    <row r="125" spans="1:6">
      <c r="A125" s="183"/>
      <c r="B125" s="87"/>
      <c r="C125" s="88"/>
      <c r="D125" s="89"/>
      <c r="E125" s="90"/>
      <c r="F125" s="91"/>
    </row>
    <row r="126" spans="1:6">
      <c r="A126" s="183"/>
      <c r="B126" s="87"/>
      <c r="C126" s="88"/>
      <c r="D126" s="89"/>
      <c r="E126" s="90"/>
      <c r="F126" s="91"/>
    </row>
    <row r="127" spans="1:6">
      <c r="A127" s="183"/>
      <c r="B127" s="87"/>
      <c r="C127" s="88"/>
      <c r="D127" s="89"/>
      <c r="E127" s="90"/>
      <c r="F127" s="91"/>
    </row>
    <row r="128" spans="1:6">
      <c r="A128" s="183"/>
      <c r="B128" s="87"/>
      <c r="C128" s="88"/>
      <c r="D128" s="89"/>
      <c r="E128" s="90"/>
      <c r="F128" s="91"/>
    </row>
    <row r="129" spans="1:6">
      <c r="A129" s="183"/>
      <c r="B129" s="87"/>
      <c r="C129" s="88"/>
      <c r="D129" s="89"/>
      <c r="E129" s="90"/>
      <c r="F129" s="91"/>
    </row>
    <row r="130" spans="1:6">
      <c r="A130" s="183"/>
      <c r="B130" s="87"/>
      <c r="C130" s="88"/>
      <c r="D130" s="89"/>
      <c r="E130" s="90"/>
      <c r="F130" s="91"/>
    </row>
    <row r="131" spans="1:6">
      <c r="A131" s="183"/>
      <c r="B131" s="87"/>
      <c r="C131" s="88"/>
      <c r="D131" s="89"/>
      <c r="E131" s="90"/>
      <c r="F131" s="91"/>
    </row>
    <row r="132" spans="1:6">
      <c r="A132" s="183"/>
      <c r="B132" s="87"/>
      <c r="C132" s="88"/>
      <c r="D132" s="89"/>
      <c r="E132" s="90"/>
      <c r="F132" s="91"/>
    </row>
    <row r="133" spans="1:6">
      <c r="A133" s="183"/>
      <c r="B133" s="87"/>
      <c r="C133" s="88"/>
      <c r="D133" s="89"/>
      <c r="E133" s="90"/>
      <c r="F133" s="91"/>
    </row>
    <row r="134" spans="1:6">
      <c r="A134" s="183"/>
      <c r="B134" s="87"/>
      <c r="C134" s="88"/>
      <c r="D134" s="89"/>
      <c r="E134" s="90"/>
      <c r="F134" s="91"/>
    </row>
    <row r="135" spans="1:6">
      <c r="A135" s="183"/>
      <c r="B135" s="87"/>
      <c r="C135" s="88"/>
      <c r="D135" s="89"/>
      <c r="E135" s="90"/>
      <c r="F135" s="91"/>
    </row>
    <row r="136" spans="1:6">
      <c r="A136" s="183"/>
      <c r="B136" s="87"/>
      <c r="C136" s="88"/>
      <c r="D136" s="89"/>
      <c r="E136" s="90"/>
      <c r="F136" s="91"/>
    </row>
    <row r="137" spans="1:6">
      <c r="A137" s="183"/>
      <c r="B137" s="87"/>
      <c r="C137" s="88"/>
      <c r="D137" s="89"/>
      <c r="E137" s="90"/>
      <c r="F137" s="91"/>
    </row>
    <row r="138" spans="1:6">
      <c r="A138" s="183"/>
      <c r="B138" s="87"/>
      <c r="C138" s="88"/>
      <c r="D138" s="89"/>
      <c r="E138" s="90"/>
      <c r="F138" s="91"/>
    </row>
    <row r="139" spans="1:6">
      <c r="A139" s="183"/>
      <c r="B139" s="87"/>
      <c r="C139" s="88"/>
      <c r="D139" s="89"/>
      <c r="E139" s="90"/>
      <c r="F139" s="91"/>
    </row>
    <row r="140" spans="1:6">
      <c r="A140" s="183"/>
      <c r="B140" s="87"/>
      <c r="C140" s="88"/>
      <c r="D140" s="89"/>
      <c r="E140" s="90"/>
      <c r="F140" s="91"/>
    </row>
    <row r="141" spans="1:6">
      <c r="A141" s="183"/>
      <c r="B141" s="87"/>
      <c r="C141" s="88"/>
      <c r="D141" s="89"/>
      <c r="E141" s="90"/>
      <c r="F141" s="91"/>
    </row>
    <row r="142" spans="1:6">
      <c r="A142" s="183"/>
      <c r="B142" s="87"/>
      <c r="C142" s="88"/>
      <c r="D142" s="89"/>
      <c r="E142" s="90"/>
      <c r="F142" s="91"/>
    </row>
    <row r="143" spans="1:6">
      <c r="A143" s="183"/>
      <c r="B143" s="87"/>
      <c r="C143" s="88"/>
      <c r="D143" s="89"/>
      <c r="E143" s="90"/>
      <c r="F143" s="91"/>
    </row>
    <row r="144" spans="1:6">
      <c r="A144" s="183"/>
      <c r="B144" s="87"/>
      <c r="C144" s="88"/>
      <c r="D144" s="89"/>
      <c r="E144" s="90"/>
      <c r="F144" s="91"/>
    </row>
    <row r="145" spans="1:6">
      <c r="A145" s="183"/>
      <c r="B145" s="87"/>
      <c r="C145" s="88"/>
      <c r="D145" s="89"/>
      <c r="E145" s="90"/>
      <c r="F145" s="91"/>
    </row>
    <row r="146" spans="1:6">
      <c r="A146" s="183"/>
      <c r="B146" s="87"/>
      <c r="C146" s="88"/>
      <c r="D146" s="89"/>
      <c r="E146" s="90"/>
      <c r="F146" s="91"/>
    </row>
    <row r="147" spans="1:6">
      <c r="A147" s="183"/>
      <c r="B147" s="87"/>
      <c r="C147" s="88"/>
      <c r="D147" s="89"/>
      <c r="E147" s="90"/>
      <c r="F147" s="91"/>
    </row>
    <row r="148" spans="1:6">
      <c r="A148" s="183"/>
      <c r="B148" s="87"/>
      <c r="C148" s="88"/>
      <c r="D148" s="89"/>
      <c r="E148" s="90"/>
      <c r="F148" s="91"/>
    </row>
    <row r="149" spans="1:6">
      <c r="A149" s="183"/>
      <c r="B149" s="87"/>
      <c r="C149" s="88"/>
      <c r="D149" s="89"/>
      <c r="E149" s="90"/>
      <c r="F149" s="91"/>
    </row>
    <row r="150" spans="1:6">
      <c r="A150" s="183"/>
      <c r="B150" s="87"/>
      <c r="C150" s="88"/>
      <c r="D150" s="89"/>
      <c r="E150" s="90"/>
      <c r="F150" s="91"/>
    </row>
    <row r="151" spans="1:6">
      <c r="A151" s="183"/>
      <c r="B151" s="87"/>
      <c r="C151" s="88"/>
      <c r="D151" s="89"/>
      <c r="E151" s="90"/>
      <c r="F151" s="91"/>
    </row>
    <row r="152" spans="1:6">
      <c r="A152" s="183"/>
      <c r="B152" s="87"/>
      <c r="C152" s="88"/>
      <c r="D152" s="89"/>
      <c r="E152" s="90"/>
      <c r="F152" s="91"/>
    </row>
    <row r="153" spans="1:6">
      <c r="A153" s="183"/>
      <c r="B153" s="87"/>
      <c r="C153" s="88"/>
      <c r="D153" s="89"/>
      <c r="E153" s="90"/>
      <c r="F153" s="91"/>
    </row>
    <row r="154" spans="1:6">
      <c r="A154" s="183"/>
      <c r="B154" s="87"/>
      <c r="C154" s="88"/>
      <c r="D154" s="89"/>
      <c r="E154" s="90"/>
      <c r="F154" s="91"/>
    </row>
    <row r="155" spans="1:6">
      <c r="A155" s="183"/>
      <c r="B155" s="87"/>
      <c r="C155" s="88"/>
      <c r="D155" s="89"/>
      <c r="E155" s="90"/>
      <c r="F155" s="91"/>
    </row>
    <row r="156" spans="1:6">
      <c r="A156" s="183"/>
      <c r="B156" s="87"/>
      <c r="C156" s="88"/>
      <c r="D156" s="89"/>
      <c r="E156" s="90"/>
      <c r="F156" s="91"/>
    </row>
    <row r="157" spans="1:6">
      <c r="A157" s="183"/>
      <c r="B157" s="87"/>
      <c r="C157" s="88"/>
      <c r="D157" s="89"/>
      <c r="E157" s="90"/>
      <c r="F157" s="91"/>
    </row>
    <row r="158" spans="1:6">
      <c r="A158" s="183"/>
      <c r="B158" s="87"/>
      <c r="C158" s="88"/>
      <c r="D158" s="89"/>
      <c r="E158" s="90"/>
      <c r="F158" s="91"/>
    </row>
    <row r="159" spans="1:6">
      <c r="A159" s="183"/>
      <c r="B159" s="87"/>
      <c r="C159" s="88"/>
      <c r="D159" s="89"/>
      <c r="E159" s="90"/>
      <c r="F159" s="91"/>
    </row>
    <row r="160" spans="1:6">
      <c r="A160" s="183"/>
      <c r="B160" s="87"/>
      <c r="C160" s="88"/>
      <c r="D160" s="89"/>
      <c r="E160" s="90"/>
      <c r="F160" s="91"/>
    </row>
    <row r="161" spans="1:6">
      <c r="A161" s="183"/>
      <c r="B161" s="87"/>
      <c r="C161" s="88"/>
      <c r="D161" s="89"/>
      <c r="E161" s="90"/>
      <c r="F161" s="91"/>
    </row>
    <row r="162" spans="1:6">
      <c r="A162" s="183"/>
      <c r="B162" s="87"/>
      <c r="C162" s="88"/>
      <c r="D162" s="89"/>
      <c r="E162" s="90"/>
      <c r="F162" s="91"/>
    </row>
    <row r="163" spans="1:6">
      <c r="A163" s="183"/>
      <c r="B163" s="87"/>
      <c r="C163" s="88"/>
      <c r="D163" s="89"/>
      <c r="E163" s="90"/>
      <c r="F163" s="91"/>
    </row>
    <row r="164" spans="1:6">
      <c r="A164" s="183"/>
      <c r="B164" s="87"/>
      <c r="C164" s="88"/>
      <c r="D164" s="89"/>
      <c r="E164" s="90"/>
      <c r="F164" s="91"/>
    </row>
    <row r="165" spans="1:6">
      <c r="A165" s="183"/>
      <c r="B165" s="87"/>
      <c r="C165" s="88"/>
      <c r="D165" s="89"/>
      <c r="E165" s="90"/>
      <c r="F165" s="91"/>
    </row>
    <row r="166" spans="1:6">
      <c r="A166" s="183"/>
      <c r="B166" s="87"/>
      <c r="C166" s="88"/>
      <c r="D166" s="89"/>
      <c r="E166" s="90"/>
      <c r="F166" s="91"/>
    </row>
    <row r="167" spans="1:6">
      <c r="A167" s="183"/>
      <c r="B167" s="87"/>
      <c r="C167" s="88"/>
      <c r="D167" s="89"/>
      <c r="E167" s="90"/>
      <c r="F167" s="91"/>
    </row>
    <row r="168" spans="1:6">
      <c r="A168" s="183"/>
      <c r="B168" s="87"/>
      <c r="C168" s="88"/>
      <c r="D168" s="89"/>
      <c r="E168" s="90"/>
      <c r="F168" s="91"/>
    </row>
    <row r="169" spans="1:6">
      <c r="A169" s="183"/>
      <c r="B169" s="87"/>
      <c r="C169" s="88"/>
      <c r="D169" s="89"/>
      <c r="E169" s="90"/>
      <c r="F169" s="91"/>
    </row>
    <row r="170" spans="1:6">
      <c r="A170" s="183"/>
      <c r="B170" s="87"/>
      <c r="C170" s="88"/>
      <c r="D170" s="89"/>
      <c r="E170" s="90"/>
      <c r="F170" s="91"/>
    </row>
    <row r="171" spans="1:6">
      <c r="A171" s="183"/>
      <c r="B171" s="87"/>
      <c r="C171" s="88"/>
      <c r="D171" s="89"/>
      <c r="E171" s="90"/>
      <c r="F171" s="91"/>
    </row>
    <row r="172" spans="1:6">
      <c r="A172" s="183"/>
      <c r="B172" s="87"/>
      <c r="C172" s="88"/>
      <c r="D172" s="89"/>
      <c r="E172" s="90"/>
      <c r="F172" s="91"/>
    </row>
    <row r="173" spans="1:6">
      <c r="A173" s="183"/>
      <c r="B173" s="87"/>
      <c r="C173" s="88"/>
      <c r="D173" s="89"/>
      <c r="E173" s="90"/>
      <c r="F173" s="91"/>
    </row>
    <row r="174" spans="1:6">
      <c r="A174" s="183"/>
      <c r="B174" s="87"/>
      <c r="C174" s="88"/>
      <c r="D174" s="89"/>
      <c r="E174" s="90"/>
      <c r="F174" s="91"/>
    </row>
    <row r="175" spans="1:6">
      <c r="A175" s="183"/>
      <c r="B175" s="87"/>
      <c r="C175" s="88"/>
      <c r="D175" s="89"/>
      <c r="E175" s="90"/>
      <c r="F175" s="91"/>
    </row>
    <row r="176" spans="1:6">
      <c r="A176" s="183"/>
      <c r="B176" s="87"/>
      <c r="C176" s="88"/>
      <c r="D176" s="89"/>
      <c r="E176" s="90"/>
      <c r="F176" s="91"/>
    </row>
    <row r="177" spans="1:6">
      <c r="A177" s="183"/>
      <c r="B177" s="87"/>
      <c r="C177" s="88"/>
      <c r="D177" s="89"/>
      <c r="E177" s="90"/>
      <c r="F177" s="91"/>
    </row>
    <row r="178" spans="1:6">
      <c r="A178" s="183"/>
      <c r="B178" s="87"/>
      <c r="C178" s="88"/>
      <c r="D178" s="89"/>
      <c r="E178" s="90"/>
      <c r="F178" s="91"/>
    </row>
    <row r="179" spans="1:6">
      <c r="A179" s="183"/>
      <c r="B179" s="87"/>
      <c r="C179" s="88"/>
      <c r="D179" s="89"/>
      <c r="E179" s="90"/>
      <c r="F179" s="91"/>
    </row>
    <row r="180" spans="1:6">
      <c r="A180" s="183"/>
      <c r="B180" s="87"/>
      <c r="C180" s="88"/>
      <c r="D180" s="89"/>
      <c r="E180" s="90"/>
      <c r="F180" s="91"/>
    </row>
    <row r="181" spans="1:6">
      <c r="A181" s="183"/>
      <c r="B181" s="87"/>
      <c r="C181" s="88"/>
      <c r="D181" s="89"/>
      <c r="E181" s="90"/>
      <c r="F181" s="91"/>
    </row>
    <row r="182" spans="1:6">
      <c r="A182" s="183"/>
      <c r="B182" s="87"/>
      <c r="C182" s="88"/>
      <c r="D182" s="89"/>
      <c r="E182" s="90"/>
      <c r="F182" s="91"/>
    </row>
    <row r="183" spans="1:6">
      <c r="A183" s="183"/>
      <c r="B183" s="87"/>
      <c r="C183" s="88"/>
      <c r="D183" s="89"/>
      <c r="E183" s="90"/>
      <c r="F183" s="91"/>
    </row>
    <row r="184" spans="1:6">
      <c r="A184" s="183"/>
      <c r="B184" s="87"/>
      <c r="C184" s="88"/>
      <c r="D184" s="89"/>
      <c r="E184" s="90"/>
      <c r="F184" s="91"/>
    </row>
    <row r="185" spans="1:6">
      <c r="A185" s="183"/>
      <c r="B185" s="87"/>
      <c r="C185" s="88"/>
      <c r="D185" s="89"/>
      <c r="E185" s="90"/>
      <c r="F185" s="91"/>
    </row>
    <row r="186" spans="1:6">
      <c r="A186" s="183"/>
      <c r="B186" s="87"/>
      <c r="C186" s="88"/>
      <c r="D186" s="89"/>
      <c r="E186" s="90"/>
      <c r="F186" s="91"/>
    </row>
    <row r="187" spans="1:6">
      <c r="A187" s="183"/>
      <c r="B187" s="87"/>
      <c r="C187" s="88"/>
      <c r="D187" s="89"/>
      <c r="E187" s="90"/>
      <c r="F187" s="91"/>
    </row>
    <row r="188" spans="1:6">
      <c r="A188" s="183"/>
      <c r="B188" s="87"/>
      <c r="C188" s="88"/>
      <c r="D188" s="89"/>
      <c r="E188" s="90"/>
      <c r="F188" s="91"/>
    </row>
    <row r="189" spans="1:6">
      <c r="A189" s="183"/>
      <c r="B189" s="87"/>
      <c r="C189" s="88"/>
      <c r="D189" s="89"/>
      <c r="E189" s="90"/>
      <c r="F189" s="91"/>
    </row>
    <row r="190" spans="1:6">
      <c r="A190" s="183"/>
      <c r="B190" s="87"/>
      <c r="C190" s="88"/>
      <c r="D190" s="89"/>
      <c r="E190" s="90"/>
      <c r="F190" s="91"/>
    </row>
    <row r="191" spans="1:6">
      <c r="A191" s="183"/>
      <c r="B191" s="87"/>
      <c r="C191" s="88"/>
      <c r="D191" s="89"/>
      <c r="E191" s="90"/>
      <c r="F191" s="91"/>
    </row>
    <row r="192" spans="1:6">
      <c r="A192" s="183"/>
      <c r="B192" s="87"/>
      <c r="C192" s="88"/>
      <c r="D192" s="89"/>
      <c r="E192" s="90"/>
      <c r="F192" s="91"/>
    </row>
    <row r="193" spans="1:6">
      <c r="A193" s="183"/>
      <c r="B193" s="87"/>
      <c r="C193" s="88"/>
      <c r="D193" s="89"/>
      <c r="E193" s="90"/>
      <c r="F193" s="91"/>
    </row>
    <row r="194" spans="1:6">
      <c r="A194" s="183"/>
      <c r="B194" s="87"/>
      <c r="C194" s="88"/>
      <c r="D194" s="89"/>
      <c r="E194" s="90"/>
      <c r="F194" s="91"/>
    </row>
    <row r="195" spans="1:6">
      <c r="A195" s="183"/>
      <c r="B195" s="87"/>
      <c r="C195" s="88"/>
      <c r="D195" s="89"/>
      <c r="E195" s="90"/>
      <c r="F195" s="91"/>
    </row>
    <row r="196" spans="1:6">
      <c r="A196" s="183"/>
      <c r="B196" s="87"/>
      <c r="C196" s="88"/>
      <c r="D196" s="89"/>
      <c r="E196" s="90"/>
      <c r="F196" s="91"/>
    </row>
    <row r="197" spans="1:6">
      <c r="A197" s="183"/>
      <c r="B197" s="87"/>
      <c r="C197" s="88"/>
      <c r="D197" s="89"/>
      <c r="E197" s="90"/>
      <c r="F197" s="91"/>
    </row>
    <row r="198" spans="1:6">
      <c r="A198" s="183"/>
      <c r="B198" s="87"/>
      <c r="C198" s="88"/>
      <c r="D198" s="89"/>
      <c r="E198" s="90"/>
      <c r="F198" s="91"/>
    </row>
    <row r="199" spans="1:6">
      <c r="A199" s="183"/>
      <c r="B199" s="87"/>
      <c r="C199" s="88"/>
      <c r="D199" s="89"/>
      <c r="E199" s="90"/>
      <c r="F199" s="91"/>
    </row>
    <row r="200" spans="1:6">
      <c r="A200" s="183"/>
      <c r="B200" s="87"/>
      <c r="C200" s="88"/>
      <c r="D200" s="89"/>
      <c r="E200" s="90"/>
      <c r="F200" s="91"/>
    </row>
    <row r="201" spans="1:6">
      <c r="A201" s="183"/>
      <c r="B201" s="87"/>
      <c r="C201" s="88"/>
      <c r="D201" s="89"/>
      <c r="E201" s="90"/>
      <c r="F201" s="91"/>
    </row>
    <row r="202" spans="1:6">
      <c r="A202" s="183"/>
      <c r="B202" s="87"/>
      <c r="C202" s="88"/>
      <c r="D202" s="89"/>
      <c r="E202" s="90"/>
      <c r="F202" s="91"/>
    </row>
    <row r="203" spans="1:6">
      <c r="A203" s="183"/>
      <c r="B203" s="87"/>
      <c r="C203" s="88"/>
      <c r="D203" s="89"/>
      <c r="E203" s="90"/>
      <c r="F203" s="91"/>
    </row>
    <row r="204" spans="1:6">
      <c r="A204" s="183"/>
      <c r="B204" s="87"/>
      <c r="C204" s="88"/>
      <c r="D204" s="89"/>
      <c r="E204" s="90"/>
      <c r="F204" s="91"/>
    </row>
    <row r="205" spans="1:6">
      <c r="A205" s="183"/>
      <c r="B205" s="87"/>
      <c r="C205" s="88"/>
      <c r="D205" s="89"/>
      <c r="E205" s="90"/>
      <c r="F205" s="91"/>
    </row>
    <row r="206" spans="1:6">
      <c r="A206" s="183"/>
      <c r="B206" s="87"/>
      <c r="C206" s="88"/>
      <c r="D206" s="89"/>
      <c r="E206" s="90"/>
      <c r="F206" s="91"/>
    </row>
    <row r="207" spans="1:6">
      <c r="A207" s="183"/>
      <c r="B207" s="87"/>
      <c r="C207" s="88"/>
      <c r="D207" s="89"/>
      <c r="E207" s="90"/>
      <c r="F207" s="91"/>
    </row>
    <row r="208" spans="1:6">
      <c r="A208" s="183"/>
      <c r="B208" s="87"/>
      <c r="C208" s="88"/>
      <c r="D208" s="89"/>
      <c r="E208" s="90"/>
      <c r="F208" s="91"/>
    </row>
    <row r="209" spans="1:6">
      <c r="A209" s="183"/>
      <c r="B209" s="87"/>
      <c r="C209" s="88"/>
      <c r="D209" s="89"/>
      <c r="E209" s="90"/>
      <c r="F209" s="91"/>
    </row>
    <row r="210" spans="1:6">
      <c r="A210" s="183"/>
      <c r="B210" s="87"/>
      <c r="C210" s="88"/>
      <c r="D210" s="89"/>
      <c r="E210" s="90"/>
      <c r="F210" s="91"/>
    </row>
    <row r="211" spans="1:6">
      <c r="A211" s="183"/>
      <c r="B211" s="87"/>
      <c r="C211" s="88"/>
      <c r="D211" s="89"/>
      <c r="E211" s="90"/>
      <c r="F211" s="91"/>
    </row>
    <row r="212" spans="1:6">
      <c r="A212" s="183"/>
      <c r="B212" s="87"/>
      <c r="C212" s="88"/>
      <c r="D212" s="89"/>
      <c r="E212" s="90"/>
      <c r="F212" s="91"/>
    </row>
    <row r="213" spans="1:6">
      <c r="A213" s="183"/>
      <c r="B213" s="87"/>
      <c r="C213" s="88"/>
      <c r="D213" s="89"/>
      <c r="E213" s="90"/>
      <c r="F213" s="91"/>
    </row>
    <row r="214" spans="1:6">
      <c r="A214" s="183"/>
      <c r="B214" s="87"/>
      <c r="C214" s="88"/>
      <c r="D214" s="89"/>
      <c r="E214" s="90"/>
      <c r="F214" s="91"/>
    </row>
    <row r="215" spans="1:6">
      <c r="A215" s="183"/>
      <c r="B215" s="87"/>
      <c r="C215" s="88"/>
      <c r="D215" s="89"/>
      <c r="E215" s="90"/>
      <c r="F215" s="91"/>
    </row>
    <row r="216" spans="1:6">
      <c r="A216" s="183"/>
      <c r="B216" s="87"/>
      <c r="C216" s="88"/>
      <c r="D216" s="89"/>
      <c r="E216" s="90"/>
      <c r="F216" s="91"/>
    </row>
    <row r="217" spans="1:6">
      <c r="A217" s="183"/>
      <c r="B217" s="87"/>
      <c r="C217" s="88"/>
      <c r="D217" s="89"/>
      <c r="E217" s="90"/>
      <c r="F217" s="91"/>
    </row>
    <row r="218" spans="1:6">
      <c r="A218" s="183"/>
      <c r="B218" s="87"/>
      <c r="C218" s="88"/>
      <c r="D218" s="89"/>
      <c r="E218" s="90"/>
      <c r="F218" s="91"/>
    </row>
    <row r="219" spans="1:6">
      <c r="A219" s="183"/>
      <c r="B219" s="87"/>
      <c r="C219" s="88"/>
      <c r="D219" s="89"/>
      <c r="E219" s="90"/>
      <c r="F219" s="91"/>
    </row>
    <row r="220" spans="1:6">
      <c r="A220" s="183"/>
      <c r="B220" s="87"/>
      <c r="C220" s="88"/>
      <c r="D220" s="89"/>
      <c r="E220" s="90"/>
      <c r="F220" s="91"/>
    </row>
    <row r="221" spans="1:6">
      <c r="A221" s="183"/>
      <c r="B221" s="87"/>
      <c r="C221" s="88"/>
      <c r="D221" s="89"/>
      <c r="E221" s="90"/>
      <c r="F221" s="91"/>
    </row>
    <row r="222" spans="1:6">
      <c r="A222" s="183"/>
      <c r="B222" s="87"/>
      <c r="C222" s="88"/>
      <c r="D222" s="89"/>
      <c r="E222" s="90"/>
      <c r="F222" s="91"/>
    </row>
    <row r="223" spans="1:6">
      <c r="A223" s="183"/>
      <c r="B223" s="87"/>
      <c r="C223" s="88"/>
      <c r="D223" s="89"/>
      <c r="E223" s="90"/>
      <c r="F223" s="91"/>
    </row>
    <row r="224" spans="1:6">
      <c r="A224" s="183"/>
      <c r="B224" s="87"/>
      <c r="C224" s="88"/>
      <c r="D224" s="89"/>
      <c r="E224" s="90"/>
      <c r="F224" s="91"/>
    </row>
    <row r="225" spans="1:6">
      <c r="A225" s="183"/>
      <c r="B225" s="87"/>
      <c r="C225" s="88"/>
      <c r="D225" s="89"/>
      <c r="E225" s="90"/>
      <c r="F225" s="91"/>
    </row>
    <row r="226" spans="1:6">
      <c r="A226" s="183"/>
      <c r="B226" s="87"/>
      <c r="C226" s="88"/>
      <c r="D226" s="89"/>
      <c r="E226" s="90"/>
      <c r="F226" s="91"/>
    </row>
    <row r="227" spans="1:6">
      <c r="A227" s="183"/>
      <c r="B227" s="87"/>
      <c r="C227" s="88"/>
      <c r="D227" s="89"/>
      <c r="E227" s="90"/>
      <c r="F227" s="91"/>
    </row>
    <row r="228" spans="1:6">
      <c r="A228" s="183"/>
      <c r="B228" s="87"/>
      <c r="C228" s="88"/>
      <c r="D228" s="89"/>
      <c r="E228" s="90"/>
      <c r="F228" s="91"/>
    </row>
    <row r="229" spans="1:6">
      <c r="A229" s="183"/>
      <c r="B229" s="87"/>
      <c r="C229" s="88"/>
      <c r="D229" s="89"/>
      <c r="E229" s="90"/>
      <c r="F229" s="91"/>
    </row>
    <row r="230" spans="1:6">
      <c r="A230" s="183"/>
      <c r="B230" s="87"/>
      <c r="C230" s="88"/>
      <c r="D230" s="89"/>
      <c r="E230" s="90"/>
      <c r="F230" s="91"/>
    </row>
    <row r="231" spans="1:6">
      <c r="A231" s="183"/>
      <c r="B231" s="87"/>
      <c r="C231" s="88"/>
      <c r="D231" s="89"/>
      <c r="E231" s="90"/>
      <c r="F231" s="91"/>
    </row>
    <row r="232" spans="1:6">
      <c r="A232" s="183"/>
      <c r="B232" s="87"/>
      <c r="C232" s="88"/>
      <c r="D232" s="89"/>
      <c r="E232" s="90"/>
      <c r="F232" s="91"/>
    </row>
    <row r="233" spans="1:6">
      <c r="A233" s="183"/>
      <c r="B233" s="87"/>
      <c r="C233" s="88"/>
      <c r="D233" s="89"/>
      <c r="E233" s="90"/>
      <c r="F233" s="91"/>
    </row>
    <row r="234" spans="1:6">
      <c r="A234" s="183"/>
      <c r="B234" s="87"/>
      <c r="C234" s="88"/>
      <c r="D234" s="89"/>
      <c r="E234" s="90"/>
      <c r="F234" s="91"/>
    </row>
    <row r="235" spans="1:6">
      <c r="A235" s="183"/>
      <c r="B235" s="87"/>
      <c r="C235" s="88"/>
      <c r="D235" s="89"/>
      <c r="E235" s="90"/>
      <c r="F235" s="91"/>
    </row>
    <row r="236" spans="1:6">
      <c r="A236" s="183"/>
      <c r="B236" s="87"/>
      <c r="C236" s="88"/>
      <c r="D236" s="89"/>
      <c r="E236" s="90"/>
      <c r="F236" s="91"/>
    </row>
    <row r="237" spans="1:6">
      <c r="A237" s="183"/>
      <c r="B237" s="87"/>
      <c r="C237" s="88"/>
      <c r="D237" s="89"/>
      <c r="E237" s="90"/>
      <c r="F237" s="91"/>
    </row>
    <row r="238" spans="1:6">
      <c r="A238" s="183"/>
      <c r="B238" s="87"/>
      <c r="C238" s="88"/>
      <c r="D238" s="89"/>
      <c r="E238" s="90"/>
      <c r="F238" s="91"/>
    </row>
    <row r="239" spans="1:6">
      <c r="A239" s="183"/>
      <c r="B239" s="87"/>
      <c r="C239" s="88"/>
      <c r="D239" s="89"/>
      <c r="E239" s="90"/>
      <c r="F239" s="91"/>
    </row>
    <row r="240" spans="1:6">
      <c r="A240" s="183"/>
      <c r="B240" s="87"/>
      <c r="C240" s="88"/>
      <c r="D240" s="89"/>
      <c r="E240" s="90"/>
      <c r="F240" s="91"/>
    </row>
    <row r="241" spans="1:6">
      <c r="A241" s="183"/>
      <c r="B241" s="87"/>
      <c r="C241" s="88"/>
      <c r="D241" s="89"/>
      <c r="E241" s="90"/>
      <c r="F241" s="91"/>
    </row>
    <row r="242" spans="1:6">
      <c r="A242" s="183"/>
      <c r="B242" s="87"/>
      <c r="C242" s="88"/>
      <c r="D242" s="89"/>
      <c r="E242" s="90"/>
      <c r="F242" s="91"/>
    </row>
    <row r="243" spans="1:6">
      <c r="A243" s="183"/>
      <c r="B243" s="87"/>
      <c r="C243" s="88"/>
      <c r="D243" s="89"/>
      <c r="E243" s="90"/>
      <c r="F243" s="91"/>
    </row>
    <row r="244" spans="1:6">
      <c r="A244" s="183"/>
      <c r="B244" s="87"/>
      <c r="C244" s="88"/>
      <c r="D244" s="89"/>
      <c r="E244" s="90"/>
      <c r="F244" s="91"/>
    </row>
    <row r="245" spans="1:6">
      <c r="A245" s="183"/>
      <c r="B245" s="87"/>
      <c r="C245" s="88"/>
      <c r="D245" s="89"/>
      <c r="E245" s="90"/>
      <c r="F245" s="91"/>
    </row>
    <row r="246" spans="1:6">
      <c r="A246" s="183"/>
      <c r="B246" s="87"/>
      <c r="C246" s="88"/>
      <c r="D246" s="89"/>
      <c r="E246" s="90"/>
      <c r="F246" s="91"/>
    </row>
    <row r="247" spans="1:6">
      <c r="A247" s="183"/>
      <c r="B247" s="87"/>
      <c r="C247" s="88"/>
      <c r="D247" s="89"/>
      <c r="E247" s="90"/>
      <c r="F247" s="91"/>
    </row>
    <row r="248" spans="1:6">
      <c r="A248" s="183"/>
      <c r="B248" s="87"/>
      <c r="C248" s="88"/>
      <c r="D248" s="89"/>
      <c r="E248" s="90"/>
      <c r="F248" s="91"/>
    </row>
    <row r="249" spans="1:6">
      <c r="A249" s="183"/>
      <c r="B249" s="87"/>
      <c r="C249" s="88"/>
      <c r="D249" s="89"/>
      <c r="E249" s="90"/>
      <c r="F249" s="91"/>
    </row>
    <row r="250" spans="1:6">
      <c r="A250" s="183"/>
      <c r="B250" s="87"/>
      <c r="C250" s="88"/>
      <c r="D250" s="89"/>
      <c r="E250" s="90"/>
      <c r="F250" s="91"/>
    </row>
    <row r="251" spans="1:6">
      <c r="A251" s="183"/>
      <c r="B251" s="87"/>
      <c r="C251" s="88"/>
      <c r="D251" s="89"/>
      <c r="E251" s="90"/>
      <c r="F251" s="91"/>
    </row>
    <row r="252" spans="1:6">
      <c r="A252" s="183"/>
      <c r="B252" s="87"/>
      <c r="C252" s="88"/>
      <c r="D252" s="89"/>
      <c r="E252" s="90"/>
      <c r="F252" s="91"/>
    </row>
    <row r="253" spans="1:6">
      <c r="A253" s="183"/>
      <c r="B253" s="87"/>
      <c r="C253" s="88"/>
      <c r="D253" s="89"/>
      <c r="E253" s="90"/>
      <c r="F253" s="91"/>
    </row>
    <row r="254" spans="1:6">
      <c r="A254" s="183"/>
      <c r="B254" s="87"/>
      <c r="C254" s="88"/>
      <c r="D254" s="89"/>
      <c r="E254" s="90"/>
      <c r="F254" s="91"/>
    </row>
    <row r="255" spans="1:6">
      <c r="A255" s="183"/>
      <c r="B255" s="87"/>
      <c r="C255" s="88"/>
      <c r="D255" s="89"/>
      <c r="E255" s="90"/>
      <c r="F255" s="91"/>
    </row>
    <row r="256" spans="1:6">
      <c r="A256" s="183"/>
      <c r="B256" s="87"/>
      <c r="C256" s="88"/>
      <c r="D256" s="89"/>
      <c r="E256" s="90"/>
      <c r="F256" s="91"/>
    </row>
    <row r="257" spans="1:6">
      <c r="A257" s="183"/>
      <c r="B257" s="87"/>
      <c r="C257" s="88"/>
      <c r="D257" s="89"/>
      <c r="E257" s="90"/>
      <c r="F257" s="91"/>
    </row>
    <row r="258" spans="1:6">
      <c r="A258" s="183"/>
      <c r="B258" s="87"/>
      <c r="C258" s="88"/>
      <c r="D258" s="89"/>
      <c r="E258" s="90"/>
      <c r="F258" s="91"/>
    </row>
    <row r="259" spans="1:6">
      <c r="A259" s="183"/>
      <c r="B259" s="87"/>
      <c r="C259" s="88"/>
      <c r="D259" s="89"/>
      <c r="E259" s="90"/>
      <c r="F259" s="91"/>
    </row>
    <row r="260" spans="1:6">
      <c r="A260" s="183"/>
      <c r="B260" s="87"/>
      <c r="C260" s="88"/>
      <c r="D260" s="89"/>
      <c r="E260" s="90"/>
      <c r="F260" s="91"/>
    </row>
    <row r="261" spans="1:6">
      <c r="A261" s="183"/>
      <c r="B261" s="87"/>
      <c r="C261" s="88"/>
      <c r="D261" s="89"/>
      <c r="E261" s="90"/>
      <c r="F261" s="91"/>
    </row>
    <row r="262" spans="1:6">
      <c r="A262" s="183"/>
      <c r="B262" s="87"/>
      <c r="C262" s="88"/>
      <c r="D262" s="89"/>
      <c r="E262" s="90"/>
      <c r="F262" s="91"/>
    </row>
    <row r="263" spans="1:6">
      <c r="A263" s="183"/>
      <c r="B263" s="87"/>
      <c r="C263" s="88"/>
      <c r="D263" s="89"/>
      <c r="E263" s="90"/>
      <c r="F263" s="91"/>
    </row>
    <row r="264" spans="1:6">
      <c r="A264" s="183"/>
      <c r="B264" s="87"/>
      <c r="C264" s="88"/>
      <c r="D264" s="89"/>
      <c r="E264" s="90"/>
      <c r="F264" s="91"/>
    </row>
    <row r="265" spans="1:6">
      <c r="A265" s="183"/>
      <c r="B265" s="87"/>
      <c r="C265" s="88"/>
      <c r="D265" s="89"/>
      <c r="E265" s="90"/>
      <c r="F265" s="91"/>
    </row>
    <row r="266" spans="1:6">
      <c r="A266" s="183"/>
      <c r="B266" s="87"/>
      <c r="C266" s="88"/>
      <c r="D266" s="89"/>
      <c r="E266" s="90"/>
      <c r="F266" s="91"/>
    </row>
    <row r="267" spans="1:6">
      <c r="A267" s="183"/>
      <c r="B267" s="87"/>
      <c r="C267" s="88"/>
      <c r="D267" s="89"/>
      <c r="E267" s="90"/>
      <c r="F267" s="91"/>
    </row>
    <row r="268" spans="1:6">
      <c r="A268" s="183"/>
      <c r="B268" s="87"/>
      <c r="C268" s="88"/>
      <c r="D268" s="89"/>
      <c r="E268" s="90"/>
      <c r="F268" s="91"/>
    </row>
    <row r="269" spans="1:6">
      <c r="A269" s="183"/>
      <c r="B269" s="87"/>
      <c r="C269" s="88"/>
      <c r="D269" s="89"/>
      <c r="E269" s="90"/>
      <c r="F269" s="91"/>
    </row>
    <row r="270" spans="1:6">
      <c r="A270" s="183"/>
      <c r="B270" s="87"/>
      <c r="C270" s="88"/>
      <c r="D270" s="89"/>
      <c r="E270" s="90"/>
      <c r="F270" s="91"/>
    </row>
    <row r="271" spans="1:6">
      <c r="A271" s="183"/>
      <c r="B271" s="87"/>
      <c r="C271" s="88"/>
      <c r="D271" s="89"/>
      <c r="E271" s="90"/>
      <c r="F271" s="91"/>
    </row>
    <row r="272" spans="1:6">
      <c r="A272" s="183"/>
      <c r="B272" s="87"/>
      <c r="C272" s="88"/>
      <c r="D272" s="89"/>
      <c r="E272" s="90"/>
      <c r="F272" s="91"/>
    </row>
    <row r="273" spans="1:6">
      <c r="A273" s="183"/>
      <c r="B273" s="87"/>
      <c r="C273" s="88"/>
      <c r="D273" s="89"/>
      <c r="E273" s="90"/>
      <c r="F273" s="91"/>
    </row>
    <row r="274" spans="1:6">
      <c r="A274" s="183"/>
      <c r="B274" s="87"/>
      <c r="C274" s="88"/>
      <c r="D274" s="89"/>
      <c r="E274" s="90"/>
      <c r="F274" s="91"/>
    </row>
    <row r="275" spans="1:6">
      <c r="A275" s="183"/>
      <c r="B275" s="87"/>
      <c r="C275" s="88"/>
      <c r="D275" s="89"/>
      <c r="E275" s="90"/>
      <c r="F275" s="91"/>
    </row>
    <row r="276" spans="1:6">
      <c r="A276" s="183"/>
      <c r="B276" s="87"/>
      <c r="C276" s="88"/>
      <c r="D276" s="89"/>
      <c r="E276" s="90"/>
      <c r="F276" s="91"/>
    </row>
    <row r="277" spans="1:6">
      <c r="A277" s="183"/>
      <c r="B277" s="87"/>
      <c r="C277" s="88"/>
      <c r="D277" s="89"/>
      <c r="E277" s="90"/>
      <c r="F277" s="91"/>
    </row>
    <row r="278" spans="1:6">
      <c r="A278" s="183"/>
      <c r="B278" s="87"/>
      <c r="C278" s="88"/>
      <c r="D278" s="89"/>
      <c r="E278" s="90"/>
      <c r="F278" s="91"/>
    </row>
    <row r="279" spans="1:6">
      <c r="A279" s="183"/>
      <c r="B279" s="87"/>
      <c r="C279" s="88"/>
      <c r="D279" s="89"/>
      <c r="E279" s="90"/>
      <c r="F279" s="91"/>
    </row>
    <row r="280" spans="1:6">
      <c r="A280" s="183"/>
      <c r="B280" s="87"/>
      <c r="C280" s="88"/>
      <c r="D280" s="89"/>
      <c r="E280" s="90"/>
      <c r="F280" s="91"/>
    </row>
    <row r="281" spans="1:6">
      <c r="A281" s="183"/>
      <c r="B281" s="87"/>
      <c r="C281" s="88"/>
      <c r="D281" s="89"/>
      <c r="E281" s="90"/>
      <c r="F281" s="91"/>
    </row>
    <row r="282" spans="1:6">
      <c r="A282" s="183"/>
      <c r="B282" s="87"/>
      <c r="C282" s="88"/>
      <c r="D282" s="89"/>
      <c r="E282" s="90"/>
      <c r="F282" s="91"/>
    </row>
    <row r="283" spans="1:6">
      <c r="A283" s="183"/>
      <c r="B283" s="87"/>
      <c r="C283" s="88"/>
      <c r="D283" s="89"/>
      <c r="E283" s="90"/>
      <c r="F283" s="91"/>
    </row>
    <row r="284" spans="1:6">
      <c r="A284" s="183"/>
      <c r="B284" s="87"/>
      <c r="C284" s="88"/>
      <c r="D284" s="89"/>
      <c r="E284" s="90"/>
      <c r="F284" s="91"/>
    </row>
    <row r="285" spans="1:6">
      <c r="A285" s="183"/>
      <c r="B285" s="87"/>
      <c r="C285" s="88"/>
      <c r="D285" s="89"/>
      <c r="E285" s="90"/>
      <c r="F285" s="91"/>
    </row>
    <row r="286" spans="1:6">
      <c r="A286" s="183"/>
      <c r="B286" s="87"/>
      <c r="C286" s="88"/>
      <c r="D286" s="89"/>
      <c r="E286" s="90"/>
      <c r="F286" s="91"/>
    </row>
    <row r="287" spans="1:6">
      <c r="A287" s="183"/>
      <c r="B287" s="87"/>
      <c r="C287" s="88"/>
      <c r="D287" s="89"/>
      <c r="E287" s="90"/>
      <c r="F287" s="91"/>
    </row>
    <row r="288" spans="1:6">
      <c r="A288" s="183"/>
      <c r="B288" s="87"/>
      <c r="C288" s="88"/>
      <c r="D288" s="89"/>
      <c r="E288" s="90"/>
      <c r="F288" s="91"/>
    </row>
    <row r="289" spans="1:6">
      <c r="A289" s="183"/>
      <c r="B289" s="87"/>
      <c r="C289" s="88"/>
      <c r="D289" s="89"/>
      <c r="E289" s="90"/>
      <c r="F289" s="91"/>
    </row>
    <row r="290" spans="1:6">
      <c r="A290" s="183"/>
      <c r="B290" s="87"/>
      <c r="C290" s="88"/>
      <c r="D290" s="89"/>
      <c r="E290" s="90"/>
      <c r="F290" s="91"/>
    </row>
    <row r="291" spans="1:6">
      <c r="A291" s="183"/>
      <c r="B291" s="87"/>
      <c r="C291" s="88"/>
      <c r="D291" s="89"/>
      <c r="E291" s="90"/>
      <c r="F291" s="91"/>
    </row>
    <row r="292" spans="1:6">
      <c r="A292" s="183"/>
      <c r="B292" s="87"/>
      <c r="C292" s="88"/>
      <c r="D292" s="89"/>
      <c r="E292" s="90"/>
      <c r="F292" s="91"/>
    </row>
    <row r="293" spans="1:6">
      <c r="A293" s="183"/>
      <c r="B293" s="87"/>
      <c r="C293" s="88"/>
      <c r="D293" s="89"/>
      <c r="E293" s="90"/>
      <c r="F293" s="91"/>
    </row>
    <row r="294" spans="1:6">
      <c r="A294" s="183"/>
      <c r="B294" s="87"/>
      <c r="C294" s="88"/>
      <c r="D294" s="89"/>
      <c r="E294" s="90"/>
      <c r="F294" s="91"/>
    </row>
    <row r="295" spans="1:6">
      <c r="A295" s="183"/>
      <c r="B295" s="87"/>
      <c r="C295" s="88"/>
      <c r="D295" s="89"/>
      <c r="E295" s="90"/>
      <c r="F295" s="91"/>
    </row>
    <row r="296" spans="1:6">
      <c r="A296" s="183"/>
      <c r="B296" s="87"/>
      <c r="C296" s="88"/>
      <c r="D296" s="89"/>
      <c r="E296" s="90"/>
      <c r="F296" s="91"/>
    </row>
    <row r="297" spans="1:6">
      <c r="A297" s="183"/>
      <c r="B297" s="87"/>
      <c r="C297" s="88"/>
      <c r="D297" s="89"/>
      <c r="E297" s="90"/>
      <c r="F297" s="91"/>
    </row>
    <row r="298" spans="1:6">
      <c r="A298" s="183"/>
      <c r="B298" s="87"/>
      <c r="C298" s="88"/>
      <c r="D298" s="89"/>
      <c r="E298" s="90"/>
      <c r="F298" s="91"/>
    </row>
    <row r="299" spans="1:6">
      <c r="A299" s="183"/>
      <c r="B299" s="87"/>
      <c r="C299" s="88"/>
      <c r="D299" s="89"/>
      <c r="E299" s="90"/>
      <c r="F299" s="91"/>
    </row>
    <row r="300" spans="1:6">
      <c r="A300" s="183"/>
      <c r="B300" s="87"/>
      <c r="C300" s="88"/>
      <c r="D300" s="89"/>
      <c r="E300" s="90"/>
      <c r="F300" s="91"/>
    </row>
    <row r="301" spans="1:6">
      <c r="A301" s="183"/>
      <c r="B301" s="87"/>
      <c r="C301" s="88"/>
      <c r="D301" s="89"/>
      <c r="E301" s="90"/>
      <c r="F301" s="91"/>
    </row>
    <row r="302" spans="1:6">
      <c r="A302" s="183"/>
      <c r="B302" s="87"/>
      <c r="C302" s="88"/>
      <c r="D302" s="89"/>
      <c r="E302" s="90"/>
      <c r="F302" s="91"/>
    </row>
    <row r="303" spans="1:6">
      <c r="A303" s="183"/>
      <c r="B303" s="87"/>
      <c r="C303" s="88"/>
      <c r="D303" s="89"/>
      <c r="E303" s="90"/>
      <c r="F303" s="91"/>
    </row>
    <row r="304" spans="1:6">
      <c r="A304" s="183"/>
      <c r="B304" s="87"/>
      <c r="C304" s="88"/>
      <c r="D304" s="89"/>
      <c r="E304" s="90"/>
      <c r="F304" s="91"/>
    </row>
    <row r="305" spans="1:6">
      <c r="A305" s="183"/>
      <c r="B305" s="87"/>
      <c r="C305" s="88"/>
      <c r="D305" s="89"/>
      <c r="E305" s="90"/>
      <c r="F305" s="91"/>
    </row>
    <row r="306" spans="1:6">
      <c r="A306" s="183"/>
      <c r="B306" s="87"/>
      <c r="C306" s="88"/>
      <c r="D306" s="89"/>
      <c r="E306" s="90"/>
      <c r="F306" s="91"/>
    </row>
    <row r="307" spans="1:6">
      <c r="A307" s="183"/>
      <c r="B307" s="87"/>
      <c r="C307" s="88"/>
      <c r="D307" s="89"/>
      <c r="E307" s="90"/>
      <c r="F307" s="91"/>
    </row>
    <row r="308" spans="1:6">
      <c r="A308" s="183"/>
      <c r="B308" s="87"/>
      <c r="C308" s="88"/>
      <c r="D308" s="89"/>
      <c r="E308" s="90"/>
      <c r="F308" s="91"/>
    </row>
    <row r="309" spans="1:6">
      <c r="A309" s="183"/>
      <c r="B309" s="87"/>
      <c r="C309" s="88"/>
      <c r="D309" s="89"/>
      <c r="E309" s="90"/>
      <c r="F309" s="91"/>
    </row>
    <row r="310" spans="1:6">
      <c r="A310" s="183"/>
      <c r="B310" s="87"/>
      <c r="C310" s="88"/>
      <c r="D310" s="89"/>
      <c r="E310" s="90"/>
      <c r="F310" s="91"/>
    </row>
    <row r="311" spans="1:6">
      <c r="A311" s="183"/>
      <c r="B311" s="87"/>
      <c r="C311" s="88"/>
      <c r="D311" s="89"/>
      <c r="E311" s="90"/>
      <c r="F311" s="91"/>
    </row>
    <row r="312" spans="1:6">
      <c r="A312" s="183"/>
      <c r="B312" s="87"/>
      <c r="C312" s="88"/>
      <c r="D312" s="89"/>
      <c r="E312" s="90"/>
      <c r="F312" s="91"/>
    </row>
    <row r="313" spans="1:6">
      <c r="A313" s="183"/>
      <c r="B313" s="87"/>
      <c r="C313" s="88"/>
      <c r="D313" s="89"/>
      <c r="E313" s="90"/>
      <c r="F313" s="91"/>
    </row>
    <row r="314" spans="1:6">
      <c r="A314" s="183"/>
      <c r="B314" s="87"/>
      <c r="C314" s="88"/>
      <c r="D314" s="89"/>
      <c r="E314" s="90"/>
      <c r="F314" s="91"/>
    </row>
    <row r="315" spans="1:6">
      <c r="A315" s="183"/>
      <c r="B315" s="87"/>
      <c r="C315" s="88"/>
      <c r="D315" s="89"/>
      <c r="E315" s="90"/>
      <c r="F315" s="91"/>
    </row>
    <row r="316" spans="1:6">
      <c r="A316" s="183"/>
      <c r="B316" s="87"/>
      <c r="C316" s="88"/>
      <c r="D316" s="89"/>
      <c r="E316" s="90"/>
      <c r="F316" s="91"/>
    </row>
    <row r="317" spans="1:6">
      <c r="A317" s="183"/>
      <c r="B317" s="87"/>
      <c r="C317" s="88"/>
      <c r="D317" s="89"/>
      <c r="E317" s="90"/>
      <c r="F317" s="91"/>
    </row>
    <row r="318" spans="1:6">
      <c r="A318" s="183"/>
      <c r="B318" s="87"/>
      <c r="C318" s="88"/>
      <c r="D318" s="89"/>
      <c r="E318" s="90"/>
      <c r="F318" s="91"/>
    </row>
    <row r="319" spans="1:6">
      <c r="A319" s="183"/>
      <c r="B319" s="87"/>
      <c r="C319" s="88"/>
      <c r="D319" s="89"/>
      <c r="E319" s="90"/>
      <c r="F319" s="91"/>
    </row>
    <row r="320" spans="1:6">
      <c r="A320" s="183"/>
      <c r="B320" s="87"/>
      <c r="C320" s="88"/>
      <c r="D320" s="89"/>
      <c r="E320" s="90"/>
      <c r="F320" s="91"/>
    </row>
    <row r="321" spans="1:6">
      <c r="A321" s="183"/>
      <c r="B321" s="87"/>
      <c r="C321" s="88"/>
      <c r="D321" s="89"/>
      <c r="E321" s="90"/>
      <c r="F321" s="91"/>
    </row>
    <row r="322" spans="1:6">
      <c r="A322" s="183"/>
      <c r="B322" s="87"/>
      <c r="C322" s="88"/>
      <c r="D322" s="89"/>
      <c r="E322" s="90"/>
      <c r="F322" s="91"/>
    </row>
    <row r="323" spans="1:6">
      <c r="A323" s="183"/>
      <c r="B323" s="87"/>
      <c r="C323" s="88"/>
      <c r="D323" s="89"/>
      <c r="E323" s="90"/>
      <c r="F323" s="91"/>
    </row>
    <row r="324" spans="1:6">
      <c r="A324" s="183"/>
      <c r="B324" s="87"/>
      <c r="C324" s="88"/>
      <c r="D324" s="89"/>
      <c r="E324" s="90"/>
      <c r="F324" s="91"/>
    </row>
    <row r="325" spans="1:6">
      <c r="A325" s="183"/>
      <c r="B325" s="87"/>
      <c r="C325" s="88"/>
      <c r="D325" s="89"/>
      <c r="E325" s="90"/>
      <c r="F325" s="91"/>
    </row>
    <row r="326" spans="1:6">
      <c r="A326" s="183"/>
      <c r="B326" s="87"/>
      <c r="C326" s="88"/>
      <c r="D326" s="89"/>
      <c r="E326" s="90"/>
      <c r="F326" s="91"/>
    </row>
    <row r="327" spans="1:6">
      <c r="A327" s="183"/>
      <c r="B327" s="87"/>
      <c r="C327" s="88"/>
      <c r="D327" s="89"/>
      <c r="E327" s="90"/>
      <c r="F327" s="91"/>
    </row>
    <row r="328" spans="1:6">
      <c r="A328" s="183"/>
      <c r="B328" s="87"/>
      <c r="C328" s="88"/>
      <c r="D328" s="89"/>
      <c r="E328" s="90"/>
      <c r="F328" s="91"/>
    </row>
    <row r="329" spans="1:6">
      <c r="A329" s="183"/>
      <c r="B329" s="87"/>
      <c r="C329" s="88"/>
      <c r="D329" s="89"/>
      <c r="E329" s="90"/>
      <c r="F329" s="91"/>
    </row>
    <row r="330" spans="1:6">
      <c r="A330" s="183"/>
      <c r="B330" s="87"/>
      <c r="C330" s="88"/>
      <c r="D330" s="89"/>
      <c r="E330" s="90"/>
      <c r="F330" s="91"/>
    </row>
    <row r="331" spans="1:6">
      <c r="A331" s="183"/>
      <c r="B331" s="87"/>
      <c r="C331" s="88"/>
      <c r="D331" s="89"/>
      <c r="E331" s="90"/>
      <c r="F331" s="91"/>
    </row>
    <row r="332" spans="1:6">
      <c r="A332" s="183"/>
      <c r="B332" s="87"/>
      <c r="C332" s="88"/>
      <c r="D332" s="89"/>
      <c r="E332" s="90"/>
      <c r="F332" s="91"/>
    </row>
    <row r="333" spans="1:6">
      <c r="A333" s="183"/>
      <c r="B333" s="87"/>
      <c r="C333" s="88"/>
      <c r="D333" s="89"/>
      <c r="E333" s="90"/>
      <c r="F333" s="91"/>
    </row>
    <row r="334" spans="1:6">
      <c r="A334" s="183"/>
      <c r="B334" s="87"/>
      <c r="C334" s="88"/>
      <c r="D334" s="89"/>
      <c r="E334" s="90"/>
      <c r="F334" s="91"/>
    </row>
    <row r="335" spans="1:6">
      <c r="A335" s="183"/>
      <c r="B335" s="87"/>
      <c r="C335" s="88"/>
      <c r="D335" s="89"/>
      <c r="E335" s="90"/>
      <c r="F335" s="91"/>
    </row>
    <row r="336" spans="1:6">
      <c r="A336" s="183"/>
      <c r="B336" s="87"/>
      <c r="C336" s="88"/>
      <c r="D336" s="89"/>
      <c r="E336" s="90"/>
      <c r="F336" s="91"/>
    </row>
    <row r="337" spans="1:6">
      <c r="A337" s="183"/>
      <c r="B337" s="87"/>
      <c r="C337" s="88"/>
      <c r="D337" s="89"/>
      <c r="E337" s="90"/>
      <c r="F337" s="91"/>
    </row>
    <row r="338" spans="1:6">
      <c r="A338" s="183"/>
      <c r="B338" s="87"/>
      <c r="C338" s="88"/>
      <c r="D338" s="89"/>
      <c r="E338" s="90"/>
      <c r="F338" s="91"/>
    </row>
    <row r="339" spans="1:6">
      <c r="A339" s="183"/>
      <c r="B339" s="87"/>
      <c r="C339" s="88"/>
      <c r="D339" s="89"/>
      <c r="E339" s="90"/>
      <c r="F339" s="91"/>
    </row>
    <row r="340" spans="1:6">
      <c r="A340" s="183"/>
      <c r="B340" s="87"/>
      <c r="C340" s="88"/>
      <c r="D340" s="89"/>
      <c r="E340" s="90"/>
      <c r="F340" s="91"/>
    </row>
    <row r="341" spans="1:6">
      <c r="A341" s="183"/>
      <c r="B341" s="87"/>
      <c r="C341" s="88"/>
      <c r="D341" s="89"/>
      <c r="E341" s="90"/>
      <c r="F341" s="91"/>
    </row>
    <row r="342" spans="1:6">
      <c r="A342" s="183"/>
      <c r="B342" s="87"/>
      <c r="C342" s="88"/>
      <c r="D342" s="89"/>
      <c r="E342" s="90"/>
      <c r="F342" s="91"/>
    </row>
    <row r="343" spans="1:6">
      <c r="A343" s="183"/>
      <c r="B343" s="87"/>
      <c r="C343" s="88"/>
      <c r="D343" s="89"/>
      <c r="E343" s="90"/>
      <c r="F343" s="91"/>
    </row>
    <row r="344" spans="1:6">
      <c r="A344" s="183"/>
      <c r="B344" s="87"/>
      <c r="C344" s="88"/>
      <c r="D344" s="89"/>
      <c r="E344" s="90"/>
      <c r="F344" s="91"/>
    </row>
    <row r="345" spans="1:6">
      <c r="A345" s="183"/>
      <c r="B345" s="87"/>
      <c r="C345" s="88"/>
      <c r="D345" s="89"/>
      <c r="E345" s="90"/>
      <c r="F345" s="91"/>
    </row>
    <row r="346" spans="1:6">
      <c r="A346" s="183"/>
      <c r="B346" s="87"/>
      <c r="C346" s="88"/>
      <c r="D346" s="89"/>
      <c r="E346" s="90"/>
      <c r="F346" s="91"/>
    </row>
    <row r="347" spans="1:6">
      <c r="A347" s="183"/>
      <c r="B347" s="87"/>
      <c r="C347" s="88"/>
      <c r="D347" s="89"/>
      <c r="E347" s="90"/>
      <c r="F347" s="91"/>
    </row>
    <row r="348" spans="1:6">
      <c r="A348" s="183"/>
      <c r="B348" s="87"/>
      <c r="C348" s="88"/>
      <c r="D348" s="89"/>
      <c r="E348" s="90"/>
      <c r="F348" s="91"/>
    </row>
    <row r="349" spans="1:6">
      <c r="A349" s="183"/>
      <c r="B349" s="87"/>
      <c r="C349" s="88"/>
      <c r="D349" s="89"/>
      <c r="E349" s="90"/>
      <c r="F349" s="91"/>
    </row>
    <row r="350" spans="1:6">
      <c r="A350" s="183"/>
      <c r="B350" s="87"/>
      <c r="C350" s="88"/>
      <c r="D350" s="89"/>
      <c r="E350" s="90"/>
      <c r="F350" s="91"/>
    </row>
    <row r="351" spans="1:6">
      <c r="A351" s="183"/>
      <c r="B351" s="87"/>
      <c r="C351" s="88"/>
      <c r="D351" s="89"/>
      <c r="E351" s="90"/>
      <c r="F351" s="91"/>
    </row>
    <row r="352" spans="1:6">
      <c r="A352" s="183"/>
      <c r="B352" s="87"/>
      <c r="C352" s="88"/>
      <c r="D352" s="89"/>
      <c r="E352" s="90"/>
      <c r="F352" s="91"/>
    </row>
    <row r="353" spans="1:6">
      <c r="A353" s="183"/>
      <c r="B353" s="87"/>
      <c r="C353" s="88"/>
      <c r="D353" s="89"/>
      <c r="E353" s="90"/>
      <c r="F353" s="91"/>
    </row>
    <row r="354" spans="1:6">
      <c r="A354" s="183"/>
      <c r="B354" s="87"/>
      <c r="C354" s="88"/>
      <c r="D354" s="89"/>
      <c r="E354" s="90"/>
      <c r="F354" s="91"/>
    </row>
    <row r="355" spans="1:6">
      <c r="A355" s="183"/>
      <c r="B355" s="87"/>
      <c r="C355" s="88"/>
      <c r="D355" s="89"/>
      <c r="E355" s="90"/>
      <c r="F355" s="91"/>
    </row>
    <row r="356" spans="1:6">
      <c r="A356" s="183"/>
      <c r="B356" s="87"/>
      <c r="C356" s="88"/>
      <c r="D356" s="89"/>
      <c r="E356" s="90"/>
      <c r="F356" s="91"/>
    </row>
    <row r="357" spans="1:6">
      <c r="A357" s="183"/>
      <c r="B357" s="87"/>
      <c r="C357" s="88"/>
      <c r="D357" s="89"/>
      <c r="E357" s="90"/>
      <c r="F357" s="91"/>
    </row>
    <row r="358" spans="1:6">
      <c r="A358" s="183"/>
      <c r="B358" s="87"/>
      <c r="C358" s="88"/>
      <c r="D358" s="89"/>
      <c r="E358" s="90"/>
      <c r="F358" s="91"/>
    </row>
    <row r="359" spans="1:6">
      <c r="A359" s="183"/>
      <c r="B359" s="87"/>
      <c r="C359" s="88"/>
      <c r="D359" s="89"/>
      <c r="E359" s="90"/>
      <c r="F359" s="91"/>
    </row>
    <row r="360" spans="1:6">
      <c r="A360" s="183"/>
      <c r="B360" s="87"/>
      <c r="C360" s="88"/>
      <c r="D360" s="89"/>
      <c r="E360" s="90"/>
      <c r="F360" s="91"/>
    </row>
    <row r="361" spans="1:6">
      <c r="A361" s="183"/>
      <c r="B361" s="87"/>
      <c r="C361" s="88"/>
      <c r="D361" s="89"/>
      <c r="E361" s="90"/>
      <c r="F361" s="91"/>
    </row>
    <row r="362" spans="1:6">
      <c r="A362" s="183"/>
      <c r="B362" s="87"/>
      <c r="C362" s="88"/>
      <c r="D362" s="89"/>
      <c r="E362" s="90"/>
      <c r="F362" s="91"/>
    </row>
    <row r="363" spans="1:6">
      <c r="A363" s="183"/>
      <c r="B363" s="87"/>
      <c r="C363" s="88"/>
      <c r="D363" s="89"/>
      <c r="E363" s="90"/>
      <c r="F363" s="91"/>
    </row>
    <row r="364" spans="1:6">
      <c r="A364" s="183"/>
      <c r="B364" s="87"/>
      <c r="C364" s="88"/>
      <c r="D364" s="89"/>
      <c r="E364" s="90"/>
      <c r="F364" s="91"/>
    </row>
    <row r="365" spans="1:6">
      <c r="A365" s="183"/>
      <c r="B365" s="87"/>
      <c r="C365" s="88"/>
      <c r="D365" s="89"/>
      <c r="E365" s="90"/>
      <c r="F365" s="91"/>
    </row>
    <row r="366" spans="1:6">
      <c r="A366" s="183"/>
      <c r="B366" s="87"/>
      <c r="C366" s="88"/>
      <c r="D366" s="89"/>
      <c r="E366" s="90"/>
      <c r="F366" s="91"/>
    </row>
    <row r="367" spans="1:6">
      <c r="A367" s="183"/>
      <c r="B367" s="87"/>
      <c r="C367" s="88"/>
      <c r="D367" s="89"/>
      <c r="E367" s="90"/>
      <c r="F367" s="91"/>
    </row>
    <row r="368" spans="1:6">
      <c r="A368" s="183"/>
      <c r="B368" s="87"/>
      <c r="C368" s="88"/>
      <c r="D368" s="89"/>
      <c r="E368" s="90"/>
      <c r="F368" s="91"/>
    </row>
    <row r="369" spans="1:6">
      <c r="A369" s="183"/>
      <c r="B369" s="87"/>
      <c r="C369" s="88"/>
      <c r="D369" s="89"/>
      <c r="E369" s="90"/>
      <c r="F369" s="91"/>
    </row>
    <row r="370" spans="1:6">
      <c r="A370" s="183"/>
      <c r="B370" s="87"/>
      <c r="C370" s="88"/>
      <c r="D370" s="89"/>
      <c r="E370" s="90"/>
      <c r="F370" s="91"/>
    </row>
    <row r="371" spans="1:6">
      <c r="A371" s="183"/>
      <c r="B371" s="87"/>
      <c r="C371" s="88"/>
      <c r="D371" s="89"/>
      <c r="E371" s="90"/>
      <c r="F371" s="91"/>
    </row>
    <row r="372" spans="1:6">
      <c r="A372" s="183"/>
      <c r="B372" s="87"/>
      <c r="C372" s="88"/>
      <c r="D372" s="89"/>
      <c r="E372" s="90"/>
      <c r="F372" s="91"/>
    </row>
    <row r="373" spans="1:6">
      <c r="A373" s="183"/>
      <c r="B373" s="87"/>
      <c r="C373" s="88"/>
      <c r="D373" s="89"/>
      <c r="E373" s="90"/>
      <c r="F373" s="91"/>
    </row>
    <row r="374" spans="1:6">
      <c r="A374" s="183"/>
      <c r="B374" s="87"/>
      <c r="C374" s="88"/>
      <c r="D374" s="89"/>
      <c r="E374" s="90"/>
      <c r="F374" s="91"/>
    </row>
    <row r="375" spans="1:6">
      <c r="A375" s="183"/>
      <c r="B375" s="87"/>
      <c r="C375" s="88"/>
      <c r="D375" s="89"/>
      <c r="E375" s="90"/>
      <c r="F375" s="91"/>
    </row>
    <row r="376" spans="1:6">
      <c r="A376" s="183"/>
      <c r="B376" s="87"/>
      <c r="C376" s="88"/>
      <c r="D376" s="89"/>
      <c r="E376" s="90"/>
      <c r="F376" s="91"/>
    </row>
    <row r="377" spans="1:6">
      <c r="A377" s="183"/>
      <c r="B377" s="87"/>
      <c r="C377" s="88"/>
      <c r="D377" s="89"/>
      <c r="E377" s="90"/>
      <c r="F377" s="91"/>
    </row>
    <row r="378" spans="1:6">
      <c r="A378" s="183"/>
      <c r="B378" s="87"/>
      <c r="C378" s="88"/>
      <c r="D378" s="89"/>
      <c r="E378" s="90"/>
      <c r="F378" s="91"/>
    </row>
    <row r="379" spans="1:6">
      <c r="A379" s="183"/>
      <c r="B379" s="87"/>
      <c r="C379" s="88"/>
      <c r="D379" s="89"/>
      <c r="E379" s="90"/>
      <c r="F379" s="91"/>
    </row>
    <row r="380" spans="1:6">
      <c r="A380" s="183"/>
      <c r="B380" s="87"/>
      <c r="C380" s="88"/>
      <c r="D380" s="89"/>
      <c r="E380" s="90"/>
      <c r="F380" s="91"/>
    </row>
    <row r="381" spans="1:6">
      <c r="A381" s="183"/>
      <c r="B381" s="87"/>
      <c r="C381" s="88"/>
      <c r="D381" s="89"/>
      <c r="E381" s="90"/>
      <c r="F381" s="91"/>
    </row>
    <row r="382" spans="1:6">
      <c r="A382" s="183"/>
      <c r="B382" s="87"/>
      <c r="C382" s="88"/>
      <c r="D382" s="89"/>
      <c r="E382" s="90"/>
      <c r="F382" s="91"/>
    </row>
    <row r="383" spans="1:6">
      <c r="A383" s="183"/>
      <c r="B383" s="87"/>
      <c r="C383" s="88"/>
      <c r="D383" s="89"/>
      <c r="E383" s="90"/>
      <c r="F383" s="91"/>
    </row>
    <row r="384" spans="1:6">
      <c r="A384" s="183"/>
      <c r="B384" s="87"/>
      <c r="C384" s="88"/>
      <c r="D384" s="89"/>
      <c r="E384" s="90"/>
      <c r="F384" s="91"/>
    </row>
    <row r="385" spans="1:6">
      <c r="A385" s="183"/>
      <c r="B385" s="87"/>
      <c r="C385" s="88"/>
      <c r="D385" s="89"/>
      <c r="E385" s="90"/>
      <c r="F385" s="91"/>
    </row>
    <row r="386" spans="1:6">
      <c r="A386" s="183"/>
      <c r="B386" s="87"/>
      <c r="C386" s="88"/>
      <c r="D386" s="89"/>
      <c r="E386" s="90"/>
      <c r="F386" s="91"/>
    </row>
    <row r="387" spans="1:6">
      <c r="A387" s="183"/>
      <c r="B387" s="87"/>
      <c r="C387" s="88"/>
      <c r="D387" s="89"/>
      <c r="E387" s="90"/>
      <c r="F387" s="91"/>
    </row>
    <row r="388" spans="1:6">
      <c r="A388" s="183"/>
      <c r="B388" s="87"/>
      <c r="C388" s="88"/>
      <c r="D388" s="89"/>
      <c r="E388" s="90"/>
      <c r="F388" s="91"/>
    </row>
    <row r="389" spans="1:6">
      <c r="A389" s="183"/>
      <c r="B389" s="87"/>
      <c r="C389" s="88"/>
      <c r="D389" s="89"/>
      <c r="E389" s="90"/>
      <c r="F389" s="91"/>
    </row>
    <row r="390" spans="1:6">
      <c r="A390" s="183"/>
      <c r="B390" s="87"/>
      <c r="C390" s="88"/>
      <c r="D390" s="89"/>
      <c r="E390" s="90"/>
      <c r="F390" s="91"/>
    </row>
    <row r="391" spans="1:6">
      <c r="A391" s="183"/>
      <c r="B391" s="87"/>
      <c r="C391" s="88"/>
      <c r="D391" s="89"/>
      <c r="E391" s="90"/>
      <c r="F391" s="91"/>
    </row>
    <row r="392" spans="1:6">
      <c r="A392" s="183"/>
      <c r="B392" s="87"/>
      <c r="C392" s="88"/>
      <c r="D392" s="89"/>
      <c r="E392" s="90"/>
      <c r="F392" s="91"/>
    </row>
    <row r="393" spans="1:6">
      <c r="A393" s="183"/>
      <c r="B393" s="87"/>
      <c r="C393" s="88"/>
      <c r="D393" s="89"/>
      <c r="E393" s="90"/>
      <c r="F393" s="91"/>
    </row>
    <row r="394" spans="1:6">
      <c r="A394" s="183"/>
      <c r="B394" s="87"/>
      <c r="C394" s="88"/>
      <c r="D394" s="89"/>
      <c r="E394" s="90"/>
      <c r="F394" s="91"/>
    </row>
    <row r="395" spans="1:6">
      <c r="A395" s="183"/>
      <c r="B395" s="87"/>
      <c r="C395" s="88"/>
      <c r="D395" s="89"/>
      <c r="E395" s="90"/>
      <c r="F395" s="91"/>
    </row>
    <row r="396" spans="1:6">
      <c r="A396" s="183"/>
      <c r="B396" s="87"/>
      <c r="C396" s="88"/>
      <c r="D396" s="89"/>
      <c r="E396" s="90"/>
      <c r="F396" s="91"/>
    </row>
    <row r="397" spans="1:6">
      <c r="A397" s="183"/>
      <c r="B397" s="87"/>
      <c r="C397" s="88"/>
      <c r="D397" s="89"/>
      <c r="E397" s="90"/>
      <c r="F397" s="91"/>
    </row>
    <row r="398" spans="1:6">
      <c r="A398" s="183"/>
      <c r="B398" s="87"/>
      <c r="C398" s="88"/>
      <c r="D398" s="89"/>
      <c r="E398" s="90"/>
      <c r="F398" s="91"/>
    </row>
    <row r="399" spans="1:6">
      <c r="A399" s="183"/>
      <c r="B399" s="87"/>
      <c r="C399" s="88"/>
      <c r="D399" s="89"/>
      <c r="E399" s="90"/>
      <c r="F399" s="91"/>
    </row>
    <row r="400" spans="1:6">
      <c r="A400" s="183"/>
      <c r="B400" s="87"/>
      <c r="C400" s="88"/>
      <c r="D400" s="89"/>
      <c r="E400" s="90"/>
      <c r="F400" s="91"/>
    </row>
    <row r="401" spans="1:6">
      <c r="A401" s="183"/>
      <c r="B401" s="87"/>
      <c r="C401" s="88"/>
      <c r="D401" s="89"/>
      <c r="E401" s="90"/>
      <c r="F401" s="91"/>
    </row>
    <row r="402" spans="1:6">
      <c r="A402" s="183"/>
      <c r="B402" s="87"/>
      <c r="C402" s="88"/>
      <c r="D402" s="89"/>
      <c r="E402" s="90"/>
      <c r="F402" s="91"/>
    </row>
    <row r="403" spans="1:6">
      <c r="A403" s="183"/>
      <c r="B403" s="87"/>
      <c r="C403" s="88"/>
      <c r="D403" s="89"/>
      <c r="E403" s="90"/>
      <c r="F403" s="91"/>
    </row>
    <row r="404" spans="1:6">
      <c r="A404" s="183"/>
      <c r="B404" s="87"/>
      <c r="C404" s="88"/>
      <c r="D404" s="89"/>
      <c r="E404" s="90"/>
      <c r="F404" s="91"/>
    </row>
    <row r="405" spans="1:6">
      <c r="A405" s="183"/>
      <c r="B405" s="87"/>
      <c r="C405" s="88"/>
      <c r="D405" s="89"/>
      <c r="E405" s="90"/>
      <c r="F405" s="91"/>
    </row>
    <row r="406" spans="1:6">
      <c r="A406" s="183"/>
      <c r="B406" s="87"/>
      <c r="C406" s="88"/>
      <c r="D406" s="89"/>
      <c r="E406" s="90"/>
      <c r="F406" s="91"/>
    </row>
    <row r="407" spans="1:6">
      <c r="A407" s="183"/>
      <c r="B407" s="87"/>
      <c r="C407" s="88"/>
      <c r="D407" s="89"/>
      <c r="E407" s="90"/>
      <c r="F407" s="91"/>
    </row>
    <row r="408" spans="1:6">
      <c r="A408" s="183"/>
      <c r="B408" s="87"/>
      <c r="C408" s="88"/>
      <c r="D408" s="89"/>
      <c r="E408" s="90"/>
      <c r="F408" s="91"/>
    </row>
    <row r="409" spans="1:6">
      <c r="A409" s="183"/>
      <c r="B409" s="87"/>
      <c r="C409" s="88"/>
      <c r="D409" s="89"/>
      <c r="E409" s="90"/>
      <c r="F409" s="91"/>
    </row>
    <row r="410" spans="1:6">
      <c r="A410" s="183"/>
      <c r="B410" s="87"/>
      <c r="C410" s="88"/>
      <c r="D410" s="89"/>
      <c r="E410" s="90"/>
      <c r="F410" s="91"/>
    </row>
    <row r="411" spans="1:6">
      <c r="A411" s="183"/>
      <c r="B411" s="87"/>
      <c r="C411" s="88"/>
      <c r="D411" s="89"/>
      <c r="E411" s="90"/>
      <c r="F411" s="91"/>
    </row>
    <row r="412" spans="1:6">
      <c r="A412" s="183"/>
      <c r="B412" s="87"/>
      <c r="C412" s="88"/>
      <c r="D412" s="89"/>
      <c r="E412" s="90"/>
      <c r="F412" s="91"/>
    </row>
    <row r="413" spans="1:6">
      <c r="A413" s="183"/>
      <c r="B413" s="87"/>
      <c r="C413" s="88"/>
      <c r="D413" s="89"/>
      <c r="E413" s="90"/>
      <c r="F413" s="91"/>
    </row>
    <row r="414" spans="1:6">
      <c r="A414" s="183"/>
      <c r="B414" s="87"/>
      <c r="C414" s="88"/>
      <c r="D414" s="89"/>
      <c r="E414" s="90"/>
      <c r="F414" s="91"/>
    </row>
    <row r="415" spans="1:6">
      <c r="A415" s="183"/>
      <c r="B415" s="87"/>
      <c r="C415" s="88"/>
      <c r="D415" s="89"/>
      <c r="E415" s="90"/>
      <c r="F415" s="91"/>
    </row>
    <row r="416" spans="1:6">
      <c r="A416" s="183"/>
      <c r="B416" s="87"/>
      <c r="C416" s="88"/>
      <c r="D416" s="89"/>
      <c r="E416" s="90"/>
      <c r="F416" s="91"/>
    </row>
    <row r="417" spans="1:6">
      <c r="A417" s="183"/>
      <c r="B417" s="87"/>
      <c r="C417" s="88"/>
      <c r="D417" s="89"/>
      <c r="E417" s="90"/>
      <c r="F417" s="91"/>
    </row>
    <row r="418" spans="1:6">
      <c r="A418" s="183"/>
      <c r="B418" s="87"/>
      <c r="C418" s="88"/>
      <c r="D418" s="89"/>
      <c r="E418" s="90"/>
      <c r="F418" s="91"/>
    </row>
    <row r="419" spans="1:6">
      <c r="A419" s="183"/>
      <c r="B419" s="87"/>
      <c r="C419" s="88"/>
      <c r="D419" s="89"/>
      <c r="E419" s="90"/>
      <c r="F419" s="91"/>
    </row>
    <row r="420" spans="1:6">
      <c r="A420" s="183"/>
      <c r="B420" s="87"/>
      <c r="C420" s="88"/>
      <c r="D420" s="89"/>
      <c r="E420" s="90"/>
      <c r="F420" s="91"/>
    </row>
    <row r="421" spans="1:6">
      <c r="A421" s="183"/>
      <c r="B421" s="87"/>
      <c r="C421" s="88"/>
      <c r="D421" s="89"/>
      <c r="E421" s="90"/>
      <c r="F421" s="91"/>
    </row>
    <row r="422" spans="1:6">
      <c r="A422" s="183"/>
      <c r="B422" s="87"/>
      <c r="C422" s="88"/>
      <c r="D422" s="89"/>
      <c r="E422" s="90"/>
      <c r="F422" s="91"/>
    </row>
    <row r="423" spans="1:6">
      <c r="A423" s="183"/>
      <c r="B423" s="87"/>
      <c r="C423" s="88"/>
      <c r="D423" s="89"/>
      <c r="E423" s="90"/>
      <c r="F423" s="91"/>
    </row>
    <row r="424" spans="1:6">
      <c r="A424" s="183"/>
      <c r="B424" s="87"/>
      <c r="C424" s="88"/>
      <c r="D424" s="89"/>
      <c r="E424" s="90"/>
      <c r="F424" s="91"/>
    </row>
    <row r="425" spans="1:6">
      <c r="A425" s="183"/>
      <c r="B425" s="87"/>
      <c r="C425" s="88"/>
      <c r="D425" s="89"/>
      <c r="E425" s="90"/>
      <c r="F425" s="91"/>
    </row>
    <row r="426" spans="1:6">
      <c r="A426" s="183"/>
      <c r="B426" s="87"/>
      <c r="C426" s="88"/>
      <c r="D426" s="89"/>
      <c r="E426" s="90"/>
      <c r="F426" s="91"/>
    </row>
    <row r="427" spans="1:6">
      <c r="A427" s="183"/>
      <c r="B427" s="87"/>
      <c r="C427" s="88"/>
      <c r="D427" s="89"/>
      <c r="E427" s="90"/>
      <c r="F427" s="91"/>
    </row>
    <row r="428" spans="1:6">
      <c r="A428" s="183"/>
      <c r="B428" s="87"/>
      <c r="C428" s="88"/>
      <c r="D428" s="89"/>
      <c r="E428" s="90"/>
      <c r="F428" s="91"/>
    </row>
    <row r="429" spans="1:6">
      <c r="A429" s="183"/>
      <c r="B429" s="87"/>
      <c r="C429" s="88"/>
      <c r="D429" s="89"/>
      <c r="E429" s="90"/>
      <c r="F429" s="91"/>
    </row>
    <row r="430" spans="1:6">
      <c r="A430" s="183"/>
      <c r="B430" s="87"/>
      <c r="C430" s="88"/>
      <c r="D430" s="89"/>
      <c r="E430" s="90"/>
      <c r="F430" s="91"/>
    </row>
    <row r="431" spans="1:6">
      <c r="A431" s="183"/>
      <c r="B431" s="87"/>
      <c r="C431" s="88"/>
      <c r="D431" s="89"/>
      <c r="E431" s="90"/>
      <c r="F431" s="91"/>
    </row>
    <row r="432" spans="1:6">
      <c r="A432" s="183"/>
      <c r="B432" s="87"/>
      <c r="C432" s="88"/>
      <c r="D432" s="89"/>
      <c r="E432" s="90"/>
      <c r="F432" s="91"/>
    </row>
    <row r="433" spans="1:6">
      <c r="A433" s="183"/>
      <c r="B433" s="87"/>
      <c r="C433" s="88"/>
      <c r="D433" s="89"/>
      <c r="E433" s="90"/>
      <c r="F433" s="91"/>
    </row>
    <row r="434" spans="1:6">
      <c r="A434" s="183"/>
      <c r="B434" s="87"/>
      <c r="C434" s="88"/>
      <c r="D434" s="89"/>
      <c r="E434" s="90"/>
      <c r="F434" s="91"/>
    </row>
    <row r="435" spans="1:6">
      <c r="A435" s="183"/>
      <c r="B435" s="87"/>
      <c r="C435" s="88"/>
      <c r="D435" s="89"/>
      <c r="E435" s="90"/>
      <c r="F435" s="91"/>
    </row>
    <row r="436" spans="1:6">
      <c r="A436" s="183"/>
      <c r="B436" s="87"/>
      <c r="C436" s="88"/>
      <c r="D436" s="89"/>
      <c r="E436" s="90"/>
      <c r="F436" s="91"/>
    </row>
    <row r="437" spans="1:6">
      <c r="A437" s="183"/>
      <c r="B437" s="87"/>
      <c r="C437" s="88"/>
      <c r="D437" s="89"/>
      <c r="E437" s="90"/>
      <c r="F437" s="91"/>
    </row>
    <row r="438" spans="1:6">
      <c r="A438" s="183"/>
      <c r="B438" s="87"/>
      <c r="C438" s="88"/>
      <c r="D438" s="89"/>
      <c r="E438" s="90"/>
      <c r="F438" s="91"/>
    </row>
    <row r="439" spans="1:6">
      <c r="A439" s="183"/>
      <c r="B439" s="87"/>
      <c r="C439" s="88"/>
      <c r="D439" s="89"/>
      <c r="E439" s="90"/>
      <c r="F439" s="91"/>
    </row>
    <row r="440" spans="1:6">
      <c r="A440" s="183"/>
      <c r="B440" s="87"/>
      <c r="C440" s="88"/>
      <c r="D440" s="89"/>
      <c r="E440" s="90"/>
      <c r="F440" s="91"/>
    </row>
    <row r="441" spans="1:6">
      <c r="A441" s="183"/>
      <c r="B441" s="87"/>
      <c r="C441" s="88"/>
      <c r="D441" s="89"/>
      <c r="E441" s="90"/>
      <c r="F441" s="91"/>
    </row>
    <row r="442" spans="1:6">
      <c r="A442" s="183"/>
      <c r="B442" s="87"/>
      <c r="C442" s="88"/>
      <c r="D442" s="89"/>
      <c r="E442" s="90"/>
      <c r="F442" s="91"/>
    </row>
    <row r="443" spans="1:6">
      <c r="A443" s="183"/>
      <c r="B443" s="87"/>
      <c r="C443" s="88"/>
      <c r="D443" s="89"/>
      <c r="E443" s="90"/>
      <c r="F443" s="91"/>
    </row>
    <row r="444" spans="1:6">
      <c r="A444" s="183"/>
      <c r="B444" s="87"/>
      <c r="C444" s="88"/>
      <c r="D444" s="89"/>
      <c r="E444" s="90"/>
      <c r="F444" s="91"/>
    </row>
    <row r="445" spans="1:6">
      <c r="A445" s="183"/>
      <c r="B445" s="87"/>
      <c r="C445" s="88"/>
      <c r="D445" s="89"/>
      <c r="E445" s="90"/>
      <c r="F445" s="91"/>
    </row>
    <row r="446" spans="1:6">
      <c r="A446" s="183"/>
      <c r="B446" s="87"/>
      <c r="C446" s="88"/>
      <c r="D446" s="89"/>
      <c r="E446" s="90"/>
      <c r="F446" s="91"/>
    </row>
    <row r="447" spans="1:6">
      <c r="A447" s="183"/>
      <c r="B447" s="87"/>
      <c r="C447" s="88"/>
      <c r="D447" s="89"/>
      <c r="E447" s="90"/>
      <c r="F447" s="91"/>
    </row>
    <row r="448" spans="1:6">
      <c r="A448" s="183"/>
      <c r="B448" s="87"/>
      <c r="C448" s="88"/>
      <c r="D448" s="89"/>
      <c r="E448" s="90"/>
      <c r="F448" s="91"/>
    </row>
    <row r="449" spans="1:6">
      <c r="A449" s="183"/>
      <c r="B449" s="87"/>
      <c r="C449" s="88"/>
      <c r="D449" s="89"/>
      <c r="E449" s="90"/>
      <c r="F449" s="91"/>
    </row>
    <row r="450" spans="1:6">
      <c r="A450" s="183"/>
      <c r="B450" s="87"/>
      <c r="C450" s="88"/>
      <c r="D450" s="89"/>
      <c r="E450" s="90"/>
      <c r="F450" s="91"/>
    </row>
    <row r="451" spans="1:6">
      <c r="A451" s="183"/>
      <c r="B451" s="87"/>
      <c r="C451" s="88"/>
      <c r="D451" s="89"/>
      <c r="E451" s="90"/>
      <c r="F451" s="91"/>
    </row>
    <row r="452" spans="1:6">
      <c r="A452" s="183"/>
      <c r="B452" s="87"/>
      <c r="C452" s="88"/>
      <c r="D452" s="89"/>
      <c r="E452" s="90"/>
      <c r="F452" s="91"/>
    </row>
    <row r="453" spans="1:6">
      <c r="A453" s="183"/>
      <c r="B453" s="87"/>
      <c r="C453" s="88"/>
      <c r="D453" s="89"/>
      <c r="E453" s="90"/>
      <c r="F453" s="91"/>
    </row>
    <row r="454" spans="1:6">
      <c r="A454" s="183"/>
      <c r="B454" s="87"/>
      <c r="C454" s="88"/>
      <c r="D454" s="89"/>
      <c r="E454" s="90"/>
      <c r="F454" s="91"/>
    </row>
    <row r="455" spans="1:6">
      <c r="A455" s="183"/>
      <c r="B455" s="87"/>
      <c r="C455" s="88"/>
      <c r="D455" s="89"/>
      <c r="E455" s="90"/>
      <c r="F455" s="91"/>
    </row>
    <row r="456" spans="1:6">
      <c r="A456" s="183"/>
      <c r="B456" s="87"/>
      <c r="C456" s="88"/>
      <c r="D456" s="89"/>
      <c r="E456" s="90"/>
      <c r="F456" s="91"/>
    </row>
    <row r="457" spans="1:6">
      <c r="A457" s="183"/>
      <c r="B457" s="87"/>
      <c r="C457" s="88"/>
      <c r="D457" s="89"/>
      <c r="E457" s="90"/>
      <c r="F457" s="91"/>
    </row>
    <row r="458" spans="1:6">
      <c r="A458" s="183"/>
      <c r="B458" s="87"/>
      <c r="C458" s="88"/>
      <c r="D458" s="89"/>
      <c r="E458" s="90"/>
      <c r="F458" s="91"/>
    </row>
    <row r="459" spans="1:6">
      <c r="A459" s="183"/>
      <c r="B459" s="87"/>
      <c r="C459" s="88"/>
      <c r="D459" s="89"/>
      <c r="E459" s="90"/>
      <c r="F459" s="91"/>
    </row>
    <row r="460" spans="1:6">
      <c r="A460" s="183"/>
      <c r="B460" s="87"/>
      <c r="C460" s="88"/>
      <c r="D460" s="89"/>
      <c r="E460" s="90"/>
      <c r="F460" s="91"/>
    </row>
    <row r="461" spans="1:6">
      <c r="A461" s="183"/>
      <c r="B461" s="87"/>
      <c r="C461" s="88"/>
      <c r="D461" s="89"/>
      <c r="E461" s="90"/>
      <c r="F461" s="91"/>
    </row>
    <row r="462" spans="1:6">
      <c r="A462" s="183"/>
      <c r="B462" s="87"/>
      <c r="C462" s="88"/>
      <c r="D462" s="89"/>
      <c r="E462" s="90"/>
      <c r="F462" s="91"/>
    </row>
    <row r="463" spans="1:6">
      <c r="A463" s="183"/>
      <c r="B463" s="87"/>
      <c r="C463" s="88"/>
      <c r="D463" s="89"/>
      <c r="E463" s="90"/>
      <c r="F463" s="91"/>
    </row>
    <row r="464" spans="1:6">
      <c r="A464" s="183"/>
      <c r="B464" s="87"/>
      <c r="C464" s="88"/>
      <c r="D464" s="89"/>
      <c r="E464" s="90"/>
      <c r="F464" s="91"/>
    </row>
    <row r="465" spans="1:6">
      <c r="A465" s="183"/>
      <c r="B465" s="87"/>
      <c r="C465" s="88"/>
      <c r="D465" s="89"/>
      <c r="E465" s="90"/>
      <c r="F465" s="91"/>
    </row>
    <row r="466" spans="1:6">
      <c r="A466" s="183"/>
      <c r="B466" s="87"/>
      <c r="C466" s="88"/>
      <c r="D466" s="89"/>
      <c r="E466" s="90"/>
      <c r="F466" s="91"/>
    </row>
    <row r="467" spans="1:6">
      <c r="A467" s="183"/>
      <c r="B467" s="87"/>
      <c r="C467" s="88"/>
      <c r="D467" s="89"/>
      <c r="E467" s="90"/>
      <c r="F467" s="91"/>
    </row>
    <row r="468" spans="1:6">
      <c r="A468" s="183"/>
      <c r="B468" s="87"/>
      <c r="C468" s="88"/>
      <c r="D468" s="89"/>
      <c r="E468" s="90"/>
      <c r="F468" s="91"/>
    </row>
    <row r="469" spans="1:6">
      <c r="A469" s="183"/>
      <c r="B469" s="87"/>
      <c r="C469" s="88"/>
      <c r="D469" s="89"/>
      <c r="E469" s="90"/>
      <c r="F469" s="91"/>
    </row>
    <row r="470" spans="1:6">
      <c r="A470" s="183"/>
      <c r="B470" s="87"/>
      <c r="C470" s="88"/>
      <c r="D470" s="89"/>
      <c r="E470" s="90"/>
      <c r="F470" s="91"/>
    </row>
    <row r="471" spans="1:6">
      <c r="A471" s="183"/>
      <c r="B471" s="87"/>
      <c r="C471" s="88"/>
      <c r="D471" s="89"/>
      <c r="E471" s="90"/>
      <c r="F471" s="91"/>
    </row>
    <row r="472" spans="1:6">
      <c r="A472" s="183"/>
      <c r="B472" s="87"/>
      <c r="C472" s="88"/>
      <c r="D472" s="89"/>
      <c r="E472" s="90"/>
      <c r="F472" s="91"/>
    </row>
    <row r="473" spans="1:6">
      <c r="A473" s="183"/>
      <c r="B473" s="87"/>
      <c r="C473" s="88"/>
      <c r="D473" s="89"/>
      <c r="E473" s="90"/>
      <c r="F473" s="91"/>
    </row>
    <row r="474" spans="1:6">
      <c r="A474" s="183"/>
      <c r="B474" s="87"/>
      <c r="C474" s="88"/>
      <c r="D474" s="89"/>
      <c r="E474" s="90"/>
      <c r="F474" s="91"/>
    </row>
    <row r="475" spans="1:6">
      <c r="A475" s="183"/>
      <c r="B475" s="87"/>
      <c r="C475" s="88"/>
      <c r="D475" s="89"/>
      <c r="E475" s="90"/>
      <c r="F475" s="91"/>
    </row>
    <row r="476" spans="1:6">
      <c r="A476" s="183"/>
      <c r="B476" s="87"/>
      <c r="C476" s="88"/>
      <c r="D476" s="89"/>
      <c r="E476" s="90"/>
      <c r="F476" s="91"/>
    </row>
    <row r="477" spans="1:6">
      <c r="A477" s="183"/>
      <c r="B477" s="87"/>
      <c r="C477" s="88"/>
      <c r="D477" s="89"/>
      <c r="E477" s="90"/>
      <c r="F477" s="91"/>
    </row>
    <row r="478" spans="1:6">
      <c r="A478" s="183"/>
      <c r="B478" s="87"/>
      <c r="C478" s="88"/>
      <c r="D478" s="89"/>
      <c r="E478" s="90"/>
      <c r="F478" s="91"/>
    </row>
    <row r="479" spans="1:6">
      <c r="A479" s="183"/>
      <c r="B479" s="87"/>
      <c r="C479" s="88"/>
      <c r="D479" s="89"/>
      <c r="E479" s="90"/>
      <c r="F479" s="91"/>
    </row>
    <row r="480" spans="1:6">
      <c r="A480" s="183"/>
      <c r="B480" s="87"/>
      <c r="C480" s="88"/>
      <c r="D480" s="89"/>
      <c r="E480" s="90"/>
      <c r="F480" s="91"/>
    </row>
    <row r="481" spans="1:6">
      <c r="A481" s="183"/>
      <c r="B481" s="87"/>
      <c r="C481" s="88"/>
      <c r="D481" s="89"/>
      <c r="E481" s="90"/>
      <c r="F481" s="91"/>
    </row>
    <row r="482" spans="1:6">
      <c r="A482" s="183"/>
      <c r="B482" s="87"/>
      <c r="C482" s="88"/>
      <c r="D482" s="89"/>
      <c r="E482" s="90"/>
      <c r="F482" s="91"/>
    </row>
    <row r="483" spans="1:6">
      <c r="A483" s="183"/>
      <c r="B483" s="87"/>
      <c r="C483" s="88"/>
      <c r="D483" s="89"/>
      <c r="E483" s="90"/>
      <c r="F483" s="91"/>
    </row>
    <row r="484" spans="1:6">
      <c r="A484" s="183"/>
      <c r="B484" s="87"/>
      <c r="C484" s="88"/>
      <c r="D484" s="89"/>
      <c r="E484" s="90"/>
      <c r="F484" s="91"/>
    </row>
    <row r="485" spans="1:6">
      <c r="A485" s="183"/>
      <c r="B485" s="87"/>
      <c r="C485" s="88"/>
      <c r="D485" s="89"/>
      <c r="E485" s="90"/>
      <c r="F485" s="91"/>
    </row>
    <row r="486" spans="1:6">
      <c r="A486" s="183"/>
      <c r="B486" s="87"/>
      <c r="C486" s="88"/>
      <c r="D486" s="89"/>
      <c r="E486" s="90"/>
      <c r="F486" s="91"/>
    </row>
    <row r="487" spans="1:6">
      <c r="A487" s="183"/>
      <c r="B487" s="87"/>
      <c r="C487" s="88"/>
      <c r="D487" s="89"/>
      <c r="E487" s="90"/>
      <c r="F487" s="91"/>
    </row>
    <row r="488" spans="1:6">
      <c r="A488" s="183"/>
      <c r="B488" s="87"/>
      <c r="C488" s="88"/>
      <c r="D488" s="89"/>
      <c r="E488" s="90"/>
      <c r="F488" s="91"/>
    </row>
    <row r="489" spans="1:6">
      <c r="A489" s="183"/>
      <c r="B489" s="87"/>
      <c r="C489" s="88"/>
      <c r="D489" s="89"/>
      <c r="E489" s="90"/>
      <c r="F489" s="91"/>
    </row>
    <row r="490" spans="1:6">
      <c r="A490" s="183"/>
      <c r="B490" s="87"/>
      <c r="C490" s="88"/>
      <c r="D490" s="89"/>
      <c r="E490" s="90"/>
      <c r="F490" s="91"/>
    </row>
    <row r="491" spans="1:6">
      <c r="A491" s="183"/>
      <c r="B491" s="87"/>
      <c r="C491" s="88"/>
      <c r="D491" s="89"/>
      <c r="E491" s="90"/>
      <c r="F491" s="91"/>
    </row>
    <row r="492" spans="1:6">
      <c r="A492" s="183"/>
      <c r="B492" s="87"/>
      <c r="C492" s="88"/>
      <c r="D492" s="89"/>
      <c r="E492" s="90"/>
      <c r="F492" s="91"/>
    </row>
    <row r="493" spans="1:6">
      <c r="A493" s="183"/>
      <c r="B493" s="87"/>
      <c r="C493" s="88"/>
      <c r="D493" s="89"/>
      <c r="E493" s="90"/>
      <c r="F493" s="91"/>
    </row>
    <row r="494" spans="1:6">
      <c r="A494" s="183"/>
      <c r="B494" s="87"/>
      <c r="C494" s="88"/>
      <c r="D494" s="89"/>
      <c r="E494" s="90"/>
      <c r="F494" s="91"/>
    </row>
    <row r="495" spans="1:6">
      <c r="A495" s="183"/>
      <c r="B495" s="87"/>
      <c r="C495" s="88"/>
      <c r="D495" s="89"/>
      <c r="E495" s="90"/>
      <c r="F495" s="91"/>
    </row>
    <row r="496" spans="1:6">
      <c r="A496" s="183"/>
      <c r="B496" s="87"/>
      <c r="C496" s="88"/>
      <c r="D496" s="89"/>
      <c r="E496" s="90"/>
      <c r="F496" s="91"/>
    </row>
    <row r="497" spans="1:6">
      <c r="A497" s="183"/>
      <c r="B497" s="87"/>
      <c r="C497" s="88"/>
      <c r="D497" s="89"/>
      <c r="E497" s="90"/>
      <c r="F497" s="91"/>
    </row>
    <row r="498" spans="1:6">
      <c r="A498" s="183"/>
      <c r="B498" s="87"/>
      <c r="C498" s="88"/>
      <c r="D498" s="89"/>
      <c r="E498" s="90"/>
      <c r="F498" s="91"/>
    </row>
    <row r="499" spans="1:6">
      <c r="A499" s="183"/>
      <c r="B499" s="87"/>
      <c r="C499" s="88"/>
      <c r="D499" s="89"/>
      <c r="E499" s="90"/>
      <c r="F499" s="91"/>
    </row>
    <row r="500" spans="1:6">
      <c r="A500" s="183"/>
      <c r="B500" s="87"/>
      <c r="C500" s="88"/>
      <c r="D500" s="89"/>
      <c r="E500" s="90"/>
      <c r="F500" s="91"/>
    </row>
    <row r="501" spans="1:6">
      <c r="A501" s="183"/>
      <c r="B501" s="87"/>
      <c r="C501" s="88"/>
      <c r="D501" s="89"/>
      <c r="E501" s="90"/>
      <c r="F501" s="91"/>
    </row>
    <row r="502" spans="1:6">
      <c r="A502" s="183"/>
      <c r="B502" s="87"/>
      <c r="C502" s="88"/>
      <c r="D502" s="89"/>
      <c r="E502" s="90"/>
      <c r="F502" s="91"/>
    </row>
    <row r="503" spans="1:6">
      <c r="A503" s="183"/>
      <c r="B503" s="87"/>
      <c r="C503" s="88"/>
      <c r="D503" s="89"/>
      <c r="E503" s="90"/>
      <c r="F503" s="91"/>
    </row>
    <row r="504" spans="1:6">
      <c r="A504" s="183"/>
      <c r="B504" s="87"/>
      <c r="C504" s="88"/>
      <c r="D504" s="89"/>
      <c r="E504" s="90"/>
      <c r="F504" s="91"/>
    </row>
    <row r="505" spans="1:6">
      <c r="A505" s="183"/>
      <c r="B505" s="87"/>
      <c r="C505" s="88"/>
      <c r="D505" s="89"/>
      <c r="E505" s="90"/>
      <c r="F505" s="91"/>
    </row>
    <row r="506" spans="1:6">
      <c r="A506" s="183"/>
      <c r="B506" s="87"/>
      <c r="C506" s="88"/>
      <c r="D506" s="89"/>
      <c r="E506" s="90"/>
      <c r="F506" s="91"/>
    </row>
    <row r="507" spans="1:6">
      <c r="A507" s="183"/>
      <c r="B507" s="87"/>
      <c r="C507" s="88"/>
      <c r="D507" s="89"/>
      <c r="E507" s="90"/>
      <c r="F507" s="91"/>
    </row>
    <row r="508" spans="1:6">
      <c r="A508" s="183"/>
      <c r="B508" s="87"/>
      <c r="C508" s="88"/>
      <c r="D508" s="89"/>
      <c r="E508" s="90"/>
      <c r="F508" s="91"/>
    </row>
    <row r="509" spans="1:6">
      <c r="A509" s="183"/>
      <c r="B509" s="87"/>
      <c r="C509" s="88"/>
      <c r="D509" s="89"/>
      <c r="E509" s="90"/>
      <c r="F509" s="91"/>
    </row>
    <row r="510" spans="1:6">
      <c r="A510" s="183"/>
      <c r="B510" s="87"/>
      <c r="C510" s="88"/>
      <c r="D510" s="89"/>
      <c r="E510" s="90"/>
      <c r="F510" s="91"/>
    </row>
    <row r="511" spans="1:6">
      <c r="A511" s="183"/>
      <c r="B511" s="87"/>
      <c r="C511" s="88"/>
      <c r="D511" s="89"/>
      <c r="E511" s="90"/>
      <c r="F511" s="91"/>
    </row>
    <row r="512" spans="1:6">
      <c r="A512" s="183"/>
      <c r="B512" s="87"/>
      <c r="C512" s="88"/>
      <c r="D512" s="89"/>
      <c r="E512" s="90"/>
      <c r="F512" s="91"/>
    </row>
    <row r="513" spans="1:6">
      <c r="A513" s="183"/>
      <c r="B513" s="87"/>
      <c r="C513" s="88"/>
      <c r="D513" s="89"/>
      <c r="E513" s="90"/>
      <c r="F513" s="91"/>
    </row>
    <row r="514" spans="1:6">
      <c r="A514" s="183"/>
      <c r="B514" s="87"/>
      <c r="C514" s="88"/>
      <c r="D514" s="89"/>
      <c r="E514" s="90"/>
      <c r="F514" s="91"/>
    </row>
    <row r="515" spans="1:6">
      <c r="A515" s="183"/>
      <c r="B515" s="87"/>
      <c r="C515" s="88"/>
      <c r="D515" s="89"/>
      <c r="E515" s="90"/>
      <c r="F515" s="91"/>
    </row>
    <row r="516" spans="1:6">
      <c r="A516" s="183"/>
      <c r="B516" s="87"/>
      <c r="C516" s="88"/>
      <c r="D516" s="89"/>
      <c r="E516" s="90"/>
      <c r="F516" s="91"/>
    </row>
    <row r="517" spans="1:6">
      <c r="A517" s="183"/>
      <c r="B517" s="87"/>
      <c r="C517" s="88"/>
      <c r="D517" s="89"/>
      <c r="E517" s="90"/>
      <c r="F517" s="91"/>
    </row>
    <row r="518" spans="1:6">
      <c r="A518" s="183"/>
      <c r="B518" s="87"/>
      <c r="C518" s="88"/>
      <c r="D518" s="89"/>
      <c r="E518" s="90"/>
      <c r="F518" s="91"/>
    </row>
    <row r="519" spans="1:6">
      <c r="A519" s="183"/>
      <c r="B519" s="87"/>
      <c r="C519" s="88"/>
      <c r="D519" s="89"/>
      <c r="E519" s="90"/>
      <c r="F519" s="91"/>
    </row>
    <row r="520" spans="1:6">
      <c r="A520" s="183"/>
      <c r="B520" s="87"/>
      <c r="C520" s="88"/>
      <c r="D520" s="89"/>
      <c r="E520" s="90"/>
      <c r="F520" s="91"/>
    </row>
    <row r="521" spans="1:6">
      <c r="A521" s="183"/>
      <c r="B521" s="87"/>
      <c r="C521" s="88"/>
      <c r="D521" s="89"/>
      <c r="E521" s="90"/>
      <c r="F521" s="91"/>
    </row>
    <row r="522" spans="1:6">
      <c r="A522" s="183"/>
      <c r="B522" s="87"/>
      <c r="C522" s="88"/>
      <c r="D522" s="89"/>
      <c r="E522" s="90"/>
      <c r="F522" s="91"/>
    </row>
    <row r="523" spans="1:6">
      <c r="A523" s="183"/>
      <c r="B523" s="87"/>
      <c r="C523" s="88"/>
      <c r="D523" s="89"/>
      <c r="E523" s="90"/>
      <c r="F523" s="91"/>
    </row>
    <row r="524" spans="1:6">
      <c r="A524" s="183"/>
      <c r="B524" s="87"/>
      <c r="C524" s="88"/>
      <c r="D524" s="89"/>
      <c r="E524" s="90"/>
      <c r="F524" s="91"/>
    </row>
    <row r="525" spans="1:6">
      <c r="A525" s="183"/>
      <c r="B525" s="87"/>
      <c r="C525" s="88"/>
      <c r="D525" s="89"/>
      <c r="E525" s="90"/>
      <c r="F525" s="91"/>
    </row>
    <row r="526" spans="1:6">
      <c r="A526" s="183"/>
      <c r="B526" s="87"/>
      <c r="C526" s="88"/>
      <c r="D526" s="89"/>
      <c r="E526" s="90"/>
      <c r="F526" s="91"/>
    </row>
    <row r="527" spans="1:6">
      <c r="A527" s="183"/>
      <c r="B527" s="87"/>
      <c r="C527" s="88"/>
      <c r="D527" s="89"/>
      <c r="E527" s="90"/>
      <c r="F527" s="91"/>
    </row>
    <row r="528" spans="1:6">
      <c r="A528" s="183"/>
      <c r="B528" s="87"/>
      <c r="C528" s="88"/>
      <c r="D528" s="89"/>
      <c r="E528" s="90"/>
      <c r="F528" s="91"/>
    </row>
    <row r="529" spans="1:6">
      <c r="A529" s="183"/>
      <c r="B529" s="87"/>
      <c r="C529" s="88"/>
      <c r="D529" s="89"/>
      <c r="E529" s="90"/>
      <c r="F529" s="91"/>
    </row>
    <row r="530" spans="1:6">
      <c r="A530" s="183"/>
      <c r="B530" s="87"/>
      <c r="C530" s="88"/>
      <c r="D530" s="89"/>
      <c r="E530" s="90"/>
      <c r="F530" s="91"/>
    </row>
    <row r="531" spans="1:6">
      <c r="A531" s="183"/>
      <c r="B531" s="87"/>
      <c r="C531" s="88"/>
      <c r="D531" s="89"/>
      <c r="E531" s="90"/>
      <c r="F531" s="91"/>
    </row>
    <row r="532" spans="1:6">
      <c r="A532" s="183"/>
      <c r="B532" s="87"/>
      <c r="C532" s="88"/>
      <c r="D532" s="89"/>
      <c r="E532" s="90"/>
      <c r="F532" s="91"/>
    </row>
    <row r="533" spans="1:6">
      <c r="A533" s="183"/>
      <c r="B533" s="87"/>
      <c r="C533" s="88"/>
      <c r="D533" s="89"/>
      <c r="E533" s="90"/>
      <c r="F533" s="91"/>
    </row>
    <row r="534" spans="1:6">
      <c r="A534" s="183"/>
      <c r="B534" s="87"/>
      <c r="C534" s="88"/>
      <c r="D534" s="89"/>
      <c r="E534" s="90"/>
      <c r="F534" s="91"/>
    </row>
    <row r="535" spans="1:6">
      <c r="A535" s="183"/>
      <c r="B535" s="87"/>
      <c r="C535" s="88"/>
      <c r="D535" s="89"/>
      <c r="E535" s="90"/>
      <c r="F535" s="91"/>
    </row>
    <row r="536" spans="1:6">
      <c r="A536" s="183"/>
      <c r="B536" s="87"/>
      <c r="C536" s="88"/>
      <c r="D536" s="89"/>
      <c r="E536" s="90"/>
      <c r="F536" s="91"/>
    </row>
    <row r="537" spans="1:6">
      <c r="A537" s="183"/>
      <c r="B537" s="87"/>
      <c r="C537" s="88"/>
      <c r="D537" s="89"/>
      <c r="E537" s="90"/>
      <c r="F537" s="91"/>
    </row>
    <row r="538" spans="1:6">
      <c r="A538" s="183"/>
      <c r="B538" s="87"/>
      <c r="C538" s="88"/>
      <c r="D538" s="89"/>
      <c r="E538" s="90"/>
      <c r="F538" s="91"/>
    </row>
    <row r="539" spans="1:6">
      <c r="A539" s="183"/>
      <c r="B539" s="87"/>
      <c r="C539" s="88"/>
      <c r="D539" s="89"/>
      <c r="E539" s="90"/>
      <c r="F539" s="91"/>
    </row>
    <row r="540" spans="1:6">
      <c r="A540" s="183"/>
      <c r="B540" s="87"/>
      <c r="C540" s="88"/>
      <c r="D540" s="89"/>
      <c r="E540" s="90"/>
      <c r="F540" s="91"/>
    </row>
    <row r="541" spans="1:6">
      <c r="A541" s="183"/>
      <c r="B541" s="87"/>
      <c r="C541" s="88"/>
      <c r="D541" s="89"/>
      <c r="E541" s="90"/>
      <c r="F541" s="91"/>
    </row>
    <row r="542" spans="1:6">
      <c r="A542" s="183"/>
      <c r="B542" s="87"/>
      <c r="C542" s="88"/>
      <c r="D542" s="89"/>
      <c r="E542" s="90"/>
      <c r="F542" s="91"/>
    </row>
    <row r="543" spans="1:6">
      <c r="A543" s="183"/>
      <c r="B543" s="87"/>
      <c r="C543" s="88"/>
      <c r="D543" s="89"/>
      <c r="E543" s="90"/>
      <c r="F543" s="91"/>
    </row>
    <row r="544" spans="1:6">
      <c r="A544" s="183"/>
      <c r="B544" s="87"/>
      <c r="C544" s="88"/>
      <c r="D544" s="89"/>
      <c r="E544" s="90"/>
      <c r="F544" s="91"/>
    </row>
    <row r="545" spans="1:6">
      <c r="A545" s="183"/>
      <c r="B545" s="87"/>
      <c r="C545" s="88"/>
      <c r="D545" s="89"/>
      <c r="E545" s="90"/>
      <c r="F545" s="91"/>
    </row>
    <row r="546" spans="1:6">
      <c r="A546" s="183"/>
      <c r="B546" s="87"/>
      <c r="C546" s="88"/>
      <c r="D546" s="89"/>
      <c r="E546" s="90"/>
      <c r="F546" s="91"/>
    </row>
    <row r="547" spans="1:6">
      <c r="A547" s="183"/>
      <c r="B547" s="87"/>
      <c r="C547" s="88"/>
      <c r="D547" s="89"/>
      <c r="E547" s="90"/>
      <c r="F547" s="91"/>
    </row>
    <row r="548" spans="1:6">
      <c r="A548" s="183"/>
      <c r="B548" s="87"/>
      <c r="C548" s="88"/>
      <c r="D548" s="89"/>
      <c r="E548" s="90"/>
      <c r="F548" s="91"/>
    </row>
    <row r="549" spans="1:6">
      <c r="A549" s="183"/>
      <c r="B549" s="87"/>
      <c r="C549" s="88"/>
      <c r="D549" s="89"/>
      <c r="E549" s="90"/>
      <c r="F549" s="91"/>
    </row>
    <row r="550" spans="1:6">
      <c r="A550" s="183"/>
      <c r="B550" s="87"/>
      <c r="C550" s="88"/>
      <c r="D550" s="89"/>
      <c r="E550" s="90"/>
      <c r="F550" s="91"/>
    </row>
    <row r="551" spans="1:6">
      <c r="A551" s="183"/>
      <c r="B551" s="87"/>
      <c r="C551" s="88"/>
      <c r="D551" s="89"/>
      <c r="E551" s="90"/>
      <c r="F551" s="91"/>
    </row>
    <row r="552" spans="1:6">
      <c r="A552" s="183"/>
      <c r="B552" s="87"/>
      <c r="C552" s="88"/>
      <c r="D552" s="89"/>
      <c r="E552" s="90"/>
      <c r="F552" s="91"/>
    </row>
    <row r="553" spans="1:6">
      <c r="A553" s="183"/>
      <c r="B553" s="87"/>
      <c r="C553" s="88"/>
      <c r="D553" s="89"/>
      <c r="E553" s="90"/>
      <c r="F553" s="91"/>
    </row>
    <row r="554" spans="1:6">
      <c r="A554" s="183"/>
      <c r="B554" s="87"/>
      <c r="C554" s="88"/>
      <c r="D554" s="89"/>
      <c r="E554" s="90"/>
      <c r="F554" s="91"/>
    </row>
    <row r="555" spans="1:6">
      <c r="A555" s="183"/>
      <c r="B555" s="87"/>
      <c r="C555" s="88"/>
      <c r="D555" s="89"/>
      <c r="E555" s="90"/>
      <c r="F555" s="91"/>
    </row>
    <row r="556" spans="1:6">
      <c r="A556" s="183"/>
      <c r="B556" s="87"/>
      <c r="C556" s="88"/>
      <c r="D556" s="89"/>
      <c r="E556" s="90"/>
      <c r="F556" s="91"/>
    </row>
    <row r="557" spans="1:6">
      <c r="A557" s="183"/>
      <c r="B557" s="87"/>
      <c r="C557" s="88"/>
      <c r="D557" s="89"/>
      <c r="E557" s="90"/>
      <c r="F557" s="91"/>
    </row>
    <row r="558" spans="1:6">
      <c r="A558" s="183"/>
      <c r="B558" s="87"/>
      <c r="C558" s="88"/>
      <c r="D558" s="89"/>
      <c r="E558" s="90"/>
      <c r="F558" s="91"/>
    </row>
    <row r="559" spans="1:6">
      <c r="A559" s="183"/>
      <c r="B559" s="87"/>
      <c r="C559" s="88"/>
      <c r="D559" s="89"/>
      <c r="E559" s="90"/>
      <c r="F559" s="91"/>
    </row>
    <row r="560" spans="1:6">
      <c r="A560" s="183"/>
      <c r="B560" s="87"/>
      <c r="C560" s="88"/>
      <c r="D560" s="89"/>
      <c r="E560" s="90"/>
      <c r="F560" s="91"/>
    </row>
    <row r="561" spans="1:6">
      <c r="A561" s="183"/>
      <c r="B561" s="87"/>
      <c r="C561" s="88"/>
      <c r="D561" s="89"/>
      <c r="E561" s="90"/>
      <c r="F561" s="91"/>
    </row>
    <row r="562" spans="1:6">
      <c r="A562" s="183"/>
      <c r="B562" s="87"/>
      <c r="C562" s="88"/>
      <c r="D562" s="89"/>
      <c r="E562" s="90"/>
      <c r="F562" s="91"/>
    </row>
    <row r="563" spans="1:6">
      <c r="A563" s="183"/>
      <c r="B563" s="87"/>
      <c r="C563" s="88"/>
      <c r="D563" s="89"/>
      <c r="E563" s="90"/>
      <c r="F563" s="91"/>
    </row>
    <row r="564" spans="1:6">
      <c r="A564" s="183"/>
      <c r="B564" s="87"/>
      <c r="C564" s="88"/>
      <c r="D564" s="89"/>
      <c r="E564" s="90"/>
      <c r="F564" s="91"/>
    </row>
    <row r="565" spans="1:6">
      <c r="A565" s="183"/>
      <c r="B565" s="87"/>
      <c r="C565" s="88"/>
      <c r="D565" s="89"/>
      <c r="E565" s="90"/>
      <c r="F565" s="91"/>
    </row>
    <row r="566" spans="1:6">
      <c r="A566" s="183"/>
      <c r="B566" s="87"/>
      <c r="C566" s="88"/>
      <c r="D566" s="89"/>
      <c r="E566" s="90"/>
      <c r="F566" s="91"/>
    </row>
    <row r="567" spans="1:6">
      <c r="A567" s="183"/>
      <c r="B567" s="87"/>
      <c r="C567" s="88"/>
      <c r="D567" s="89"/>
      <c r="E567" s="90"/>
      <c r="F567" s="91"/>
    </row>
    <row r="568" spans="1:6">
      <c r="A568" s="183"/>
      <c r="B568" s="87"/>
      <c r="C568" s="88"/>
      <c r="D568" s="89"/>
      <c r="E568" s="90"/>
      <c r="F568" s="91"/>
    </row>
    <row r="569" spans="1:6">
      <c r="A569" s="183"/>
      <c r="B569" s="87"/>
      <c r="C569" s="88"/>
      <c r="D569" s="89"/>
      <c r="E569" s="90"/>
      <c r="F569" s="91"/>
    </row>
    <row r="570" spans="1:6">
      <c r="A570" s="183"/>
      <c r="B570" s="87"/>
      <c r="C570" s="88"/>
      <c r="D570" s="89"/>
      <c r="E570" s="90"/>
      <c r="F570" s="91"/>
    </row>
    <row r="571" spans="1:6">
      <c r="A571" s="183"/>
      <c r="B571" s="87"/>
      <c r="C571" s="88"/>
      <c r="D571" s="89"/>
      <c r="E571" s="90"/>
      <c r="F571" s="91"/>
    </row>
    <row r="572" spans="1:6">
      <c r="A572" s="183"/>
      <c r="B572" s="87"/>
      <c r="C572" s="88"/>
      <c r="D572" s="89"/>
      <c r="E572" s="90"/>
      <c r="F572" s="91"/>
    </row>
    <row r="573" spans="1:6">
      <c r="A573" s="183"/>
      <c r="B573" s="87"/>
      <c r="C573" s="88"/>
      <c r="D573" s="89"/>
      <c r="E573" s="90"/>
      <c r="F573" s="91"/>
    </row>
    <row r="574" spans="1:6">
      <c r="A574" s="183"/>
      <c r="B574" s="87"/>
      <c r="C574" s="88"/>
      <c r="D574" s="89"/>
      <c r="E574" s="90"/>
      <c r="F574" s="91"/>
    </row>
    <row r="575" spans="1:6">
      <c r="A575" s="183"/>
      <c r="B575" s="87"/>
      <c r="C575" s="88"/>
      <c r="D575" s="89"/>
      <c r="E575" s="90"/>
      <c r="F575" s="91"/>
    </row>
    <row r="576" spans="1:6">
      <c r="A576" s="183"/>
      <c r="B576" s="87"/>
      <c r="C576" s="88"/>
      <c r="D576" s="89"/>
      <c r="E576" s="90"/>
      <c r="F576" s="91"/>
    </row>
    <row r="577" spans="1:6">
      <c r="A577" s="183"/>
      <c r="B577" s="87"/>
      <c r="C577" s="88"/>
      <c r="D577" s="89"/>
      <c r="E577" s="90"/>
      <c r="F577" s="91"/>
    </row>
    <row r="578" spans="1:6">
      <c r="A578" s="183"/>
      <c r="B578" s="87"/>
      <c r="C578" s="88"/>
      <c r="D578" s="89"/>
      <c r="E578" s="90"/>
      <c r="F578" s="91"/>
    </row>
    <row r="579" spans="1:6">
      <c r="A579" s="183"/>
      <c r="B579" s="87"/>
      <c r="C579" s="88"/>
      <c r="D579" s="89"/>
      <c r="E579" s="90"/>
      <c r="F579" s="91"/>
    </row>
    <row r="580" spans="1:6">
      <c r="A580" s="183"/>
      <c r="B580" s="87"/>
      <c r="C580" s="88"/>
      <c r="D580" s="89"/>
      <c r="E580" s="90"/>
      <c r="F580" s="91"/>
    </row>
    <row r="581" spans="1:6">
      <c r="A581" s="183"/>
      <c r="B581" s="87"/>
      <c r="C581" s="88"/>
      <c r="D581" s="89"/>
      <c r="E581" s="90"/>
      <c r="F581" s="91"/>
    </row>
    <row r="582" spans="1:6">
      <c r="A582" s="183"/>
      <c r="B582" s="87"/>
      <c r="C582" s="88"/>
      <c r="D582" s="89"/>
      <c r="E582" s="90"/>
      <c r="F582" s="91"/>
    </row>
    <row r="583" spans="1:6">
      <c r="A583" s="183"/>
      <c r="B583" s="87"/>
      <c r="C583" s="88"/>
      <c r="D583" s="89"/>
      <c r="E583" s="90"/>
      <c r="F583" s="91"/>
    </row>
    <row r="584" spans="1:6">
      <c r="A584" s="183"/>
      <c r="B584" s="87"/>
      <c r="C584" s="88"/>
      <c r="D584" s="89"/>
      <c r="E584" s="90"/>
      <c r="F584" s="91"/>
    </row>
    <row r="585" spans="1:6">
      <c r="A585" s="183"/>
      <c r="B585" s="87"/>
      <c r="C585" s="88"/>
      <c r="D585" s="89"/>
      <c r="E585" s="90"/>
      <c r="F585" s="91"/>
    </row>
    <row r="586" spans="1:6">
      <c r="A586" s="183"/>
      <c r="B586" s="87"/>
      <c r="C586" s="88"/>
      <c r="D586" s="89"/>
      <c r="E586" s="90"/>
      <c r="F586" s="91"/>
    </row>
    <row r="587" spans="1:6">
      <c r="A587" s="183"/>
      <c r="B587" s="87"/>
      <c r="C587" s="88"/>
      <c r="D587" s="89"/>
      <c r="E587" s="90"/>
      <c r="F587" s="91"/>
    </row>
    <row r="588" spans="1:6">
      <c r="A588" s="183"/>
      <c r="B588" s="87"/>
      <c r="C588" s="88"/>
      <c r="D588" s="89"/>
      <c r="E588" s="90"/>
      <c r="F588" s="91"/>
    </row>
    <row r="589" spans="1:6">
      <c r="A589" s="183"/>
      <c r="B589" s="87"/>
      <c r="C589" s="88"/>
      <c r="D589" s="89"/>
      <c r="E589" s="90"/>
      <c r="F589" s="91"/>
    </row>
    <row r="590" spans="1:6">
      <c r="A590" s="183"/>
      <c r="B590" s="87"/>
      <c r="C590" s="88"/>
      <c r="D590" s="89"/>
      <c r="E590" s="90"/>
      <c r="F590" s="91"/>
    </row>
    <row r="591" spans="1:6">
      <c r="A591" s="183"/>
      <c r="B591" s="87"/>
      <c r="C591" s="88"/>
      <c r="D591" s="89"/>
      <c r="E591" s="90"/>
      <c r="F591" s="91"/>
    </row>
    <row r="592" spans="1:6">
      <c r="A592" s="183"/>
      <c r="B592" s="87"/>
      <c r="C592" s="88"/>
      <c r="D592" s="89"/>
      <c r="E592" s="90"/>
      <c r="F592" s="91"/>
    </row>
    <row r="593" spans="1:6">
      <c r="A593" s="183"/>
      <c r="B593" s="87"/>
      <c r="C593" s="88"/>
      <c r="D593" s="89"/>
      <c r="E593" s="90"/>
      <c r="F593" s="91"/>
    </row>
    <row r="594" spans="1:6">
      <c r="A594" s="183"/>
      <c r="B594" s="87"/>
      <c r="C594" s="88"/>
      <c r="D594" s="89"/>
      <c r="E594" s="90"/>
      <c r="F594" s="91"/>
    </row>
    <row r="595" spans="1:6">
      <c r="A595" s="183"/>
      <c r="B595" s="87"/>
      <c r="C595" s="88"/>
      <c r="D595" s="89"/>
      <c r="E595" s="90"/>
      <c r="F595" s="91"/>
    </row>
    <row r="596" spans="1:6">
      <c r="A596" s="183"/>
      <c r="B596" s="87"/>
      <c r="C596" s="88"/>
      <c r="D596" s="89"/>
      <c r="E596" s="90"/>
      <c r="F596" s="91"/>
    </row>
    <row r="597" spans="1:6">
      <c r="A597" s="183"/>
      <c r="B597" s="87"/>
      <c r="C597" s="88"/>
      <c r="D597" s="89"/>
      <c r="E597" s="90"/>
      <c r="F597" s="91"/>
    </row>
    <row r="598" spans="1:6">
      <c r="A598" s="183"/>
      <c r="B598" s="87"/>
      <c r="C598" s="88"/>
      <c r="D598" s="89"/>
      <c r="E598" s="90"/>
      <c r="F598" s="91"/>
    </row>
    <row r="599" spans="1:6">
      <c r="A599" s="183"/>
      <c r="B599" s="87"/>
      <c r="C599" s="88"/>
      <c r="D599" s="89"/>
      <c r="E599" s="90"/>
      <c r="F599" s="91"/>
    </row>
    <row r="600" spans="1:6">
      <c r="A600" s="183"/>
      <c r="B600" s="87"/>
      <c r="C600" s="88"/>
      <c r="D600" s="89"/>
      <c r="E600" s="90"/>
      <c r="F600" s="91"/>
    </row>
    <row r="601" spans="1:6">
      <c r="A601" s="183"/>
      <c r="B601" s="87"/>
      <c r="C601" s="88"/>
      <c r="D601" s="89"/>
      <c r="E601" s="90"/>
      <c r="F601" s="91"/>
    </row>
    <row r="602" spans="1:6">
      <c r="A602" s="183"/>
      <c r="B602" s="87"/>
      <c r="C602" s="88"/>
      <c r="D602" s="89"/>
      <c r="E602" s="90"/>
      <c r="F602" s="91"/>
    </row>
    <row r="603" spans="1:6">
      <c r="A603" s="183"/>
      <c r="B603" s="87"/>
      <c r="C603" s="88"/>
      <c r="D603" s="89"/>
      <c r="E603" s="90"/>
      <c r="F603" s="91"/>
    </row>
    <row r="604" spans="1:6">
      <c r="A604" s="183"/>
      <c r="B604" s="87"/>
      <c r="C604" s="88"/>
      <c r="D604" s="89"/>
      <c r="E604" s="90"/>
      <c r="F604" s="91"/>
    </row>
    <row r="605" spans="1:6">
      <c r="A605" s="183"/>
      <c r="B605" s="87"/>
      <c r="C605" s="88"/>
      <c r="D605" s="89"/>
      <c r="E605" s="90"/>
      <c r="F605" s="91"/>
    </row>
    <row r="606" spans="1:6">
      <c r="A606" s="183"/>
      <c r="B606" s="87"/>
      <c r="C606" s="88"/>
      <c r="D606" s="89"/>
      <c r="E606" s="90"/>
      <c r="F606" s="91"/>
    </row>
    <row r="607" spans="1:6">
      <c r="A607" s="183"/>
      <c r="B607" s="87"/>
      <c r="C607" s="88"/>
      <c r="D607" s="89"/>
      <c r="E607" s="90"/>
      <c r="F607" s="91"/>
    </row>
    <row r="608" spans="1:6">
      <c r="A608" s="183"/>
      <c r="B608" s="87"/>
      <c r="C608" s="88"/>
      <c r="D608" s="89"/>
      <c r="E608" s="90"/>
      <c r="F608" s="91"/>
    </row>
    <row r="609" spans="1:6">
      <c r="A609" s="183"/>
      <c r="B609" s="87"/>
      <c r="C609" s="88"/>
      <c r="D609" s="89"/>
      <c r="E609" s="90"/>
      <c r="F609" s="91"/>
    </row>
    <row r="610" spans="1:6">
      <c r="A610" s="183"/>
      <c r="B610" s="87"/>
      <c r="C610" s="88"/>
      <c r="D610" s="89"/>
      <c r="E610" s="90"/>
      <c r="F610" s="91"/>
    </row>
    <row r="611" spans="1:6">
      <c r="A611" s="183"/>
      <c r="B611" s="87"/>
      <c r="C611" s="88"/>
      <c r="D611" s="89"/>
      <c r="E611" s="90"/>
      <c r="F611" s="91"/>
    </row>
    <row r="612" spans="1:6">
      <c r="A612" s="183"/>
      <c r="B612" s="87"/>
      <c r="C612" s="88"/>
      <c r="D612" s="89"/>
      <c r="E612" s="90"/>
      <c r="F612" s="91"/>
    </row>
    <row r="613" spans="1:6">
      <c r="A613" s="183"/>
      <c r="B613" s="87"/>
      <c r="C613" s="88"/>
      <c r="D613" s="89"/>
      <c r="E613" s="90"/>
      <c r="F613" s="91"/>
    </row>
    <row r="614" spans="1:6">
      <c r="A614" s="183"/>
      <c r="B614" s="87"/>
      <c r="C614" s="88"/>
      <c r="D614" s="89"/>
      <c r="E614" s="90"/>
      <c r="F614" s="91"/>
    </row>
    <row r="615" spans="1:6">
      <c r="A615" s="183"/>
      <c r="B615" s="87"/>
      <c r="C615" s="88"/>
      <c r="D615" s="89"/>
      <c r="E615" s="90"/>
      <c r="F615" s="91"/>
    </row>
    <row r="616" spans="1:6">
      <c r="A616" s="183"/>
      <c r="B616" s="87"/>
      <c r="C616" s="88"/>
      <c r="D616" s="89"/>
      <c r="E616" s="90"/>
      <c r="F616" s="91"/>
    </row>
    <row r="617" spans="1:6">
      <c r="A617" s="183"/>
      <c r="B617" s="87"/>
      <c r="C617" s="88"/>
      <c r="D617" s="89"/>
      <c r="E617" s="90"/>
      <c r="F617" s="91"/>
    </row>
    <row r="618" spans="1:6">
      <c r="A618" s="183"/>
      <c r="B618" s="87"/>
      <c r="C618" s="88"/>
      <c r="D618" s="89"/>
      <c r="E618" s="90"/>
      <c r="F618" s="91"/>
    </row>
    <row r="619" spans="1:6">
      <c r="A619" s="183"/>
      <c r="B619" s="87"/>
      <c r="C619" s="88"/>
      <c r="D619" s="89"/>
      <c r="E619" s="90"/>
      <c r="F619" s="91"/>
    </row>
    <row r="620" spans="1:6">
      <c r="A620" s="183"/>
      <c r="B620" s="87"/>
      <c r="C620" s="88"/>
      <c r="D620" s="89"/>
      <c r="E620" s="90"/>
      <c r="F620" s="91"/>
    </row>
    <row r="621" spans="1:6">
      <c r="A621" s="183"/>
      <c r="B621" s="87"/>
      <c r="C621" s="88"/>
      <c r="D621" s="89"/>
      <c r="E621" s="90"/>
      <c r="F621" s="91"/>
    </row>
    <row r="622" spans="1:6">
      <c r="A622" s="183"/>
      <c r="B622" s="87"/>
      <c r="C622" s="88"/>
      <c r="D622" s="89"/>
      <c r="E622" s="90"/>
      <c r="F622" s="91"/>
    </row>
    <row r="623" spans="1:6">
      <c r="A623" s="183"/>
      <c r="B623" s="87"/>
      <c r="C623" s="88"/>
      <c r="D623" s="89"/>
      <c r="E623" s="90"/>
      <c r="F623" s="91"/>
    </row>
    <row r="624" spans="1:6">
      <c r="A624" s="183"/>
      <c r="B624" s="87"/>
      <c r="C624" s="88"/>
      <c r="D624" s="89"/>
      <c r="E624" s="90"/>
      <c r="F624" s="91"/>
    </row>
    <row r="625" spans="1:6">
      <c r="A625" s="183"/>
      <c r="B625" s="87"/>
      <c r="C625" s="88"/>
      <c r="D625" s="89"/>
      <c r="E625" s="90"/>
      <c r="F625" s="91"/>
    </row>
    <row r="626" spans="1:6">
      <c r="A626" s="183"/>
      <c r="B626" s="87"/>
      <c r="C626" s="88"/>
      <c r="D626" s="89"/>
      <c r="E626" s="90"/>
      <c r="F626" s="91"/>
    </row>
    <row r="627" spans="1:6">
      <c r="A627" s="183"/>
      <c r="B627" s="87"/>
      <c r="C627" s="88"/>
      <c r="D627" s="89"/>
      <c r="E627" s="90"/>
      <c r="F627" s="91"/>
    </row>
    <row r="628" spans="1:6">
      <c r="A628" s="183"/>
      <c r="B628" s="87"/>
      <c r="C628" s="88"/>
      <c r="D628" s="89"/>
      <c r="E628" s="90"/>
      <c r="F628" s="91"/>
    </row>
    <row r="629" spans="1:6">
      <c r="A629" s="183"/>
      <c r="B629" s="87"/>
      <c r="C629" s="88"/>
      <c r="D629" s="89"/>
      <c r="E629" s="90"/>
      <c r="F629" s="91"/>
    </row>
    <row r="630" spans="1:6">
      <c r="A630" s="183"/>
      <c r="B630" s="87"/>
      <c r="C630" s="88"/>
      <c r="D630" s="89"/>
      <c r="E630" s="90"/>
      <c r="F630" s="91"/>
    </row>
    <row r="631" spans="1:6">
      <c r="A631" s="183"/>
      <c r="B631" s="87"/>
      <c r="C631" s="88"/>
      <c r="D631" s="89"/>
      <c r="E631" s="90"/>
      <c r="F631" s="91"/>
    </row>
    <row r="632" spans="1:6">
      <c r="A632" s="183"/>
      <c r="B632" s="87"/>
      <c r="C632" s="88"/>
      <c r="D632" s="89"/>
      <c r="E632" s="90"/>
      <c r="F632" s="91"/>
    </row>
    <row r="633" spans="1:6">
      <c r="A633" s="183"/>
      <c r="B633" s="87"/>
      <c r="C633" s="88"/>
      <c r="D633" s="89"/>
      <c r="E633" s="90"/>
      <c r="F633" s="91"/>
    </row>
    <row r="634" spans="1:6">
      <c r="A634" s="183"/>
      <c r="B634" s="87"/>
      <c r="C634" s="88"/>
      <c r="D634" s="89"/>
      <c r="E634" s="90"/>
      <c r="F634" s="91"/>
    </row>
    <row r="635" spans="1:6">
      <c r="A635" s="183"/>
      <c r="B635" s="87"/>
      <c r="C635" s="88"/>
      <c r="D635" s="89"/>
      <c r="E635" s="90"/>
      <c r="F635" s="91"/>
    </row>
    <row r="636" spans="1:6">
      <c r="A636" s="183"/>
      <c r="B636" s="87"/>
      <c r="C636" s="88"/>
      <c r="D636" s="89"/>
      <c r="E636" s="90"/>
      <c r="F636" s="91"/>
    </row>
    <row r="637" spans="1:6">
      <c r="A637" s="183"/>
      <c r="B637" s="87"/>
      <c r="C637" s="88"/>
      <c r="D637" s="89"/>
      <c r="E637" s="90"/>
      <c r="F637" s="91"/>
    </row>
    <row r="638" spans="1:6">
      <c r="A638" s="183"/>
      <c r="B638" s="87"/>
      <c r="C638" s="88"/>
      <c r="D638" s="89"/>
      <c r="E638" s="90"/>
      <c r="F638" s="91"/>
    </row>
    <row r="639" spans="1:6">
      <c r="A639" s="183"/>
      <c r="B639" s="87"/>
      <c r="C639" s="88"/>
      <c r="D639" s="89"/>
      <c r="E639" s="90"/>
      <c r="F639" s="91"/>
    </row>
    <row r="640" spans="1:6">
      <c r="A640" s="183"/>
      <c r="B640" s="87"/>
      <c r="C640" s="88"/>
      <c r="D640" s="89"/>
      <c r="E640" s="90"/>
      <c r="F640" s="91"/>
    </row>
    <row r="641" spans="1:6">
      <c r="A641" s="183"/>
      <c r="B641" s="87"/>
      <c r="C641" s="88"/>
      <c r="D641" s="89"/>
      <c r="E641" s="90"/>
      <c r="F641" s="91"/>
    </row>
    <row r="642" spans="1:6">
      <c r="A642" s="183"/>
      <c r="B642" s="87"/>
      <c r="C642" s="88"/>
      <c r="D642" s="89"/>
      <c r="E642" s="90"/>
      <c r="F642" s="91"/>
    </row>
    <row r="643" spans="1:6">
      <c r="A643" s="183"/>
      <c r="B643" s="87"/>
      <c r="C643" s="88"/>
      <c r="D643" s="89"/>
      <c r="E643" s="90"/>
      <c r="F643" s="91"/>
    </row>
    <row r="644" spans="1:6">
      <c r="A644" s="183"/>
      <c r="B644" s="87"/>
      <c r="C644" s="88"/>
      <c r="D644" s="89"/>
      <c r="E644" s="90"/>
      <c r="F644" s="91"/>
    </row>
    <row r="645" spans="1:6">
      <c r="A645" s="183"/>
      <c r="B645" s="87"/>
      <c r="C645" s="88"/>
      <c r="D645" s="89"/>
      <c r="E645" s="90"/>
      <c r="F645" s="91"/>
    </row>
    <row r="646" spans="1:6">
      <c r="A646" s="183"/>
      <c r="B646" s="87"/>
      <c r="C646" s="88"/>
      <c r="D646" s="89"/>
      <c r="E646" s="90"/>
      <c r="F646" s="91"/>
    </row>
    <row r="647" spans="1:6">
      <c r="A647" s="183"/>
      <c r="B647" s="87"/>
      <c r="C647" s="88"/>
      <c r="D647" s="89"/>
      <c r="E647" s="90"/>
      <c r="F647" s="91"/>
    </row>
    <row r="648" spans="1:6">
      <c r="A648" s="183"/>
      <c r="B648" s="87"/>
      <c r="C648" s="88"/>
      <c r="D648" s="89"/>
      <c r="E648" s="90"/>
      <c r="F648" s="91"/>
    </row>
    <row r="649" spans="1:6">
      <c r="A649" s="183"/>
      <c r="B649" s="87"/>
      <c r="C649" s="88"/>
      <c r="D649" s="89"/>
      <c r="E649" s="90"/>
      <c r="F649" s="91"/>
    </row>
    <row r="650" spans="1:6">
      <c r="A650" s="183"/>
      <c r="B650" s="87"/>
      <c r="C650" s="88"/>
      <c r="D650" s="89"/>
      <c r="E650" s="90"/>
      <c r="F650" s="91"/>
    </row>
    <row r="651" spans="1:6">
      <c r="A651" s="183"/>
      <c r="B651" s="87"/>
      <c r="C651" s="88"/>
      <c r="D651" s="89"/>
      <c r="E651" s="90"/>
      <c r="F651" s="91"/>
    </row>
    <row r="652" spans="1:6">
      <c r="A652" s="183"/>
      <c r="B652" s="87"/>
      <c r="C652" s="88"/>
      <c r="D652" s="89"/>
      <c r="E652" s="90"/>
      <c r="F652" s="91"/>
    </row>
    <row r="653" spans="1:6">
      <c r="A653" s="183"/>
      <c r="B653" s="87"/>
      <c r="C653" s="88"/>
      <c r="D653" s="89"/>
      <c r="E653" s="90"/>
      <c r="F653" s="91"/>
    </row>
    <row r="654" spans="1:6">
      <c r="A654" s="183"/>
      <c r="B654" s="87"/>
      <c r="C654" s="88"/>
      <c r="D654" s="89"/>
      <c r="E654" s="90"/>
      <c r="F654" s="91"/>
    </row>
    <row r="655" spans="1:6">
      <c r="A655" s="183"/>
      <c r="B655" s="87"/>
      <c r="C655" s="88"/>
      <c r="D655" s="89"/>
      <c r="E655" s="90"/>
      <c r="F655" s="91"/>
    </row>
    <row r="656" spans="1:6">
      <c r="A656" s="183"/>
      <c r="B656" s="87"/>
      <c r="C656" s="88"/>
      <c r="D656" s="89"/>
      <c r="E656" s="90"/>
      <c r="F656" s="91"/>
    </row>
    <row r="657" spans="1:6">
      <c r="A657" s="183"/>
      <c r="B657" s="87"/>
      <c r="C657" s="88"/>
      <c r="D657" s="89"/>
      <c r="E657" s="90"/>
      <c r="F657" s="91"/>
    </row>
    <row r="658" spans="1:6">
      <c r="A658" s="183"/>
      <c r="B658" s="87"/>
      <c r="C658" s="88"/>
      <c r="D658" s="89"/>
      <c r="E658" s="90"/>
      <c r="F658" s="91"/>
    </row>
    <row r="659" spans="1:6">
      <c r="A659" s="183"/>
      <c r="B659" s="87"/>
      <c r="C659" s="88"/>
      <c r="D659" s="89"/>
      <c r="E659" s="90"/>
      <c r="F659" s="91"/>
    </row>
    <row r="660" spans="1:6">
      <c r="A660" s="183"/>
      <c r="B660" s="87"/>
      <c r="C660" s="88"/>
      <c r="D660" s="89"/>
      <c r="E660" s="90"/>
      <c r="F660" s="91"/>
    </row>
    <row r="661" spans="1:6">
      <c r="A661" s="183"/>
      <c r="B661" s="87"/>
      <c r="C661" s="88"/>
      <c r="D661" s="89"/>
      <c r="E661" s="90"/>
      <c r="F661" s="91"/>
    </row>
    <row r="662" spans="1:6">
      <c r="A662" s="183"/>
      <c r="B662" s="87"/>
      <c r="C662" s="88"/>
      <c r="D662" s="89"/>
      <c r="E662" s="90"/>
      <c r="F662" s="91"/>
    </row>
    <row r="663" spans="1:6">
      <c r="A663" s="183"/>
      <c r="B663" s="87"/>
      <c r="C663" s="88"/>
      <c r="D663" s="89"/>
      <c r="E663" s="90"/>
      <c r="F663" s="91"/>
    </row>
    <row r="664" spans="1:6">
      <c r="A664" s="183"/>
      <c r="B664" s="87"/>
      <c r="C664" s="88"/>
      <c r="D664" s="89"/>
      <c r="E664" s="90"/>
      <c r="F664" s="91"/>
    </row>
    <row r="665" spans="1:6">
      <c r="A665" s="183"/>
      <c r="B665" s="87"/>
      <c r="C665" s="88"/>
      <c r="D665" s="89"/>
      <c r="E665" s="90"/>
      <c r="F665" s="91"/>
    </row>
    <row r="666" spans="1:6">
      <c r="A666" s="183"/>
      <c r="B666" s="87"/>
      <c r="C666" s="88"/>
      <c r="D666" s="89"/>
      <c r="E666" s="90"/>
      <c r="F666" s="91"/>
    </row>
    <row r="667" spans="1:6">
      <c r="A667" s="183"/>
      <c r="B667" s="87"/>
      <c r="C667" s="88"/>
      <c r="D667" s="89"/>
      <c r="E667" s="90"/>
      <c r="F667" s="91"/>
    </row>
    <row r="668" spans="1:6">
      <c r="A668" s="183"/>
      <c r="B668" s="87"/>
      <c r="C668" s="88"/>
      <c r="D668" s="89"/>
      <c r="E668" s="90"/>
      <c r="F668" s="91"/>
    </row>
    <row r="669" spans="1:6">
      <c r="A669" s="183"/>
      <c r="B669" s="87"/>
      <c r="C669" s="88"/>
      <c r="D669" s="89"/>
      <c r="E669" s="90"/>
      <c r="F669" s="91"/>
    </row>
    <row r="670" spans="1:6">
      <c r="A670" s="183"/>
      <c r="B670" s="87"/>
      <c r="C670" s="88"/>
      <c r="D670" s="89"/>
      <c r="E670" s="90"/>
      <c r="F670" s="91"/>
    </row>
    <row r="671" spans="1:6">
      <c r="A671" s="183"/>
      <c r="B671" s="87"/>
      <c r="C671" s="88"/>
      <c r="D671" s="89"/>
      <c r="E671" s="90"/>
      <c r="F671" s="91"/>
    </row>
    <row r="672" spans="1:6">
      <c r="A672" s="183"/>
      <c r="B672" s="87"/>
      <c r="C672" s="88"/>
      <c r="D672" s="89"/>
      <c r="E672" s="90"/>
      <c r="F672" s="91"/>
    </row>
    <row r="673" spans="1:6">
      <c r="A673" s="183"/>
      <c r="B673" s="87"/>
      <c r="C673" s="88"/>
      <c r="D673" s="89"/>
      <c r="E673" s="90"/>
      <c r="F673" s="91"/>
    </row>
    <row r="674" spans="1:6">
      <c r="A674" s="183"/>
      <c r="B674" s="87"/>
      <c r="C674" s="88"/>
      <c r="D674" s="89"/>
      <c r="E674" s="90"/>
      <c r="F674" s="91"/>
    </row>
    <row r="675" spans="1:6">
      <c r="A675" s="183"/>
      <c r="B675" s="87"/>
      <c r="C675" s="88"/>
      <c r="D675" s="89"/>
      <c r="E675" s="90"/>
      <c r="F675" s="91"/>
    </row>
    <row r="676" spans="1:6">
      <c r="A676" s="183"/>
      <c r="B676" s="87"/>
      <c r="C676" s="88"/>
      <c r="D676" s="89"/>
      <c r="E676" s="90"/>
      <c r="F676" s="91"/>
    </row>
    <row r="677" spans="1:6">
      <c r="A677" s="183"/>
      <c r="B677" s="87"/>
      <c r="C677" s="88"/>
      <c r="D677" s="89"/>
      <c r="E677" s="90"/>
      <c r="F677" s="91"/>
    </row>
    <row r="678" spans="1:6">
      <c r="A678" s="183"/>
      <c r="B678" s="87"/>
      <c r="C678" s="88"/>
      <c r="D678" s="89"/>
      <c r="E678" s="90"/>
      <c r="F678" s="91"/>
    </row>
    <row r="679" spans="1:6">
      <c r="A679" s="183"/>
      <c r="B679" s="87"/>
      <c r="C679" s="88"/>
      <c r="D679" s="89"/>
      <c r="E679" s="90"/>
      <c r="F679" s="91"/>
    </row>
    <row r="680" spans="1:6">
      <c r="A680" s="183"/>
      <c r="B680" s="87"/>
      <c r="C680" s="88"/>
      <c r="D680" s="89"/>
      <c r="E680" s="90"/>
      <c r="F680" s="91"/>
    </row>
    <row r="681" spans="1:6">
      <c r="A681" s="183"/>
      <c r="B681" s="87"/>
      <c r="C681" s="88"/>
      <c r="D681" s="89"/>
      <c r="E681" s="90"/>
      <c r="F681" s="91"/>
    </row>
    <row r="682" spans="1:6">
      <c r="A682" s="183"/>
      <c r="B682" s="87"/>
      <c r="C682" s="88"/>
      <c r="D682" s="89"/>
      <c r="E682" s="90"/>
      <c r="F682" s="91"/>
    </row>
    <row r="683" spans="1:6">
      <c r="A683" s="183"/>
      <c r="B683" s="87"/>
      <c r="C683" s="88"/>
      <c r="D683" s="89"/>
      <c r="E683" s="90"/>
      <c r="F683" s="91"/>
    </row>
    <row r="684" spans="1:6">
      <c r="A684" s="183"/>
      <c r="B684" s="87"/>
      <c r="C684" s="88"/>
      <c r="D684" s="89"/>
      <c r="E684" s="90"/>
      <c r="F684" s="91"/>
    </row>
    <row r="685" spans="1:6">
      <c r="A685" s="183"/>
      <c r="B685" s="87"/>
      <c r="C685" s="88"/>
      <c r="D685" s="89"/>
      <c r="E685" s="90"/>
      <c r="F685" s="91"/>
    </row>
    <row r="686" spans="1:6">
      <c r="A686" s="183"/>
      <c r="B686" s="87"/>
      <c r="C686" s="88"/>
      <c r="D686" s="89"/>
      <c r="E686" s="90"/>
      <c r="F686" s="91"/>
    </row>
    <row r="687" spans="1:6">
      <c r="A687" s="183"/>
      <c r="B687" s="87"/>
      <c r="C687" s="88"/>
      <c r="D687" s="89"/>
      <c r="E687" s="90"/>
      <c r="F687" s="91"/>
    </row>
    <row r="688" spans="1:6">
      <c r="A688" s="183"/>
      <c r="B688" s="87"/>
      <c r="C688" s="88"/>
      <c r="D688" s="89"/>
      <c r="E688" s="90"/>
      <c r="F688" s="91"/>
    </row>
    <row r="689" spans="1:6">
      <c r="A689" s="183"/>
      <c r="B689" s="87"/>
      <c r="C689" s="88"/>
      <c r="D689" s="89"/>
      <c r="E689" s="90"/>
      <c r="F689" s="91"/>
    </row>
    <row r="690" spans="1:6">
      <c r="A690" s="183"/>
      <c r="B690" s="87"/>
      <c r="C690" s="88"/>
      <c r="D690" s="89"/>
      <c r="E690" s="90"/>
      <c r="F690" s="91"/>
    </row>
    <row r="691" spans="1:6">
      <c r="A691" s="183"/>
      <c r="B691" s="87"/>
      <c r="C691" s="88"/>
      <c r="D691" s="89"/>
      <c r="E691" s="90"/>
      <c r="F691" s="91"/>
    </row>
    <row r="692" spans="1:6">
      <c r="A692" s="183"/>
      <c r="B692" s="87"/>
      <c r="C692" s="88"/>
      <c r="D692" s="89"/>
      <c r="E692" s="90"/>
      <c r="F692" s="91"/>
    </row>
    <row r="693" spans="1:6">
      <c r="A693" s="183"/>
      <c r="B693" s="87"/>
      <c r="C693" s="88"/>
      <c r="D693" s="89"/>
      <c r="E693" s="90"/>
      <c r="F693" s="91"/>
    </row>
    <row r="694" spans="1:6">
      <c r="A694" s="183"/>
      <c r="B694" s="87"/>
      <c r="C694" s="88"/>
      <c r="D694" s="89"/>
      <c r="E694" s="90"/>
      <c r="F694" s="91"/>
    </row>
    <row r="695" spans="1:6">
      <c r="A695" s="183"/>
      <c r="B695" s="87"/>
      <c r="C695" s="88"/>
      <c r="D695" s="89"/>
      <c r="E695" s="90"/>
      <c r="F695" s="91"/>
    </row>
    <row r="696" spans="1:6">
      <c r="A696" s="183"/>
      <c r="B696" s="87"/>
      <c r="C696" s="88"/>
      <c r="D696" s="89"/>
      <c r="E696" s="90"/>
      <c r="F696" s="91"/>
    </row>
    <row r="697" spans="1:6">
      <c r="A697" s="183"/>
      <c r="B697" s="87"/>
      <c r="C697" s="88"/>
      <c r="D697" s="89"/>
      <c r="E697" s="90"/>
      <c r="F697" s="91"/>
    </row>
    <row r="698" spans="1:6">
      <c r="A698" s="183"/>
      <c r="B698" s="87"/>
      <c r="C698" s="88"/>
      <c r="D698" s="89"/>
      <c r="E698" s="90"/>
      <c r="F698" s="91"/>
    </row>
    <row r="699" spans="1:6">
      <c r="A699" s="183"/>
      <c r="B699" s="87"/>
      <c r="C699" s="88"/>
      <c r="D699" s="89"/>
      <c r="E699" s="90"/>
      <c r="F699" s="91"/>
    </row>
    <row r="700" spans="1:6">
      <c r="A700" s="183"/>
      <c r="B700" s="87"/>
      <c r="C700" s="88"/>
      <c r="D700" s="89"/>
      <c r="E700" s="90"/>
      <c r="F700" s="91"/>
    </row>
    <row r="701" spans="1:6">
      <c r="A701" s="183"/>
      <c r="B701" s="87"/>
      <c r="C701" s="88"/>
      <c r="D701" s="89"/>
      <c r="E701" s="90"/>
      <c r="F701" s="91"/>
    </row>
    <row r="702" spans="1:6">
      <c r="A702" s="183"/>
      <c r="B702" s="87"/>
      <c r="C702" s="88"/>
      <c r="D702" s="89"/>
      <c r="E702" s="90"/>
      <c r="F702" s="91"/>
    </row>
    <row r="703" spans="1:6">
      <c r="A703" s="183"/>
      <c r="B703" s="87"/>
      <c r="C703" s="88"/>
      <c r="D703" s="89"/>
      <c r="E703" s="90"/>
      <c r="F703" s="91"/>
    </row>
    <row r="704" spans="1:6">
      <c r="A704" s="183"/>
      <c r="B704" s="87"/>
      <c r="C704" s="88"/>
      <c r="D704" s="89"/>
      <c r="E704" s="90"/>
      <c r="F704" s="91"/>
    </row>
    <row r="705" spans="1:6">
      <c r="A705" s="183"/>
      <c r="B705" s="87"/>
      <c r="C705" s="88"/>
      <c r="D705" s="89"/>
      <c r="E705" s="90"/>
      <c r="F705" s="91"/>
    </row>
    <row r="706" spans="1:6">
      <c r="A706" s="183"/>
      <c r="B706" s="87"/>
      <c r="C706" s="88"/>
      <c r="D706" s="89"/>
      <c r="E706" s="90"/>
      <c r="F706" s="91"/>
    </row>
    <row r="707" spans="1:6">
      <c r="A707" s="183"/>
      <c r="B707" s="87"/>
      <c r="C707" s="88"/>
      <c r="D707" s="89"/>
      <c r="E707" s="90"/>
      <c r="F707" s="91"/>
    </row>
    <row r="708" spans="1:6">
      <c r="A708" s="183"/>
      <c r="B708" s="87"/>
      <c r="C708" s="88"/>
      <c r="D708" s="89"/>
      <c r="E708" s="90"/>
      <c r="F708" s="91"/>
    </row>
    <row r="709" spans="1:6">
      <c r="A709" s="183"/>
      <c r="B709" s="87"/>
      <c r="C709" s="88"/>
      <c r="D709" s="89"/>
      <c r="E709" s="90"/>
      <c r="F709" s="91"/>
    </row>
    <row r="710" spans="1:6">
      <c r="A710" s="183"/>
      <c r="B710" s="87"/>
      <c r="C710" s="88"/>
      <c r="D710" s="89"/>
      <c r="E710" s="90"/>
      <c r="F710" s="91"/>
    </row>
    <row r="711" spans="1:6">
      <c r="A711" s="183"/>
      <c r="B711" s="87"/>
      <c r="C711" s="88"/>
      <c r="D711" s="89"/>
      <c r="E711" s="90"/>
      <c r="F711" s="91"/>
    </row>
    <row r="712" spans="1:6">
      <c r="A712" s="183"/>
      <c r="B712" s="87"/>
      <c r="C712" s="88"/>
      <c r="D712" s="89"/>
      <c r="E712" s="90"/>
      <c r="F712" s="91"/>
    </row>
    <row r="713" spans="1:6">
      <c r="A713" s="183"/>
      <c r="B713" s="87"/>
      <c r="C713" s="88"/>
      <c r="D713" s="89"/>
      <c r="E713" s="90"/>
      <c r="F713" s="91"/>
    </row>
    <row r="714" spans="1:6">
      <c r="A714" s="183"/>
      <c r="B714" s="87"/>
      <c r="C714" s="88"/>
      <c r="D714" s="89"/>
      <c r="E714" s="90"/>
      <c r="F714" s="91"/>
    </row>
    <row r="715" spans="1:6">
      <c r="A715" s="183"/>
      <c r="B715" s="87"/>
      <c r="C715" s="88"/>
      <c r="D715" s="89"/>
      <c r="E715" s="90"/>
      <c r="F715" s="91"/>
    </row>
    <row r="716" spans="1:6">
      <c r="A716" s="183"/>
      <c r="B716" s="87"/>
      <c r="C716" s="88"/>
      <c r="D716" s="89"/>
      <c r="E716" s="90"/>
      <c r="F716" s="91"/>
    </row>
    <row r="717" spans="1:6">
      <c r="A717" s="183"/>
      <c r="B717" s="87"/>
      <c r="C717" s="88"/>
      <c r="D717" s="89"/>
      <c r="E717" s="90"/>
      <c r="F717" s="91"/>
    </row>
    <row r="718" spans="1:6">
      <c r="A718" s="183"/>
      <c r="B718" s="87"/>
      <c r="C718" s="88"/>
      <c r="D718" s="89"/>
      <c r="E718" s="90"/>
      <c r="F718" s="91"/>
    </row>
    <row r="719" spans="1:6">
      <c r="A719" s="183"/>
      <c r="B719" s="87"/>
      <c r="C719" s="88"/>
      <c r="D719" s="89"/>
      <c r="E719" s="90"/>
      <c r="F719" s="91"/>
    </row>
    <row r="720" spans="1:6">
      <c r="A720" s="183"/>
      <c r="B720" s="87"/>
      <c r="C720" s="88"/>
      <c r="D720" s="89"/>
      <c r="E720" s="90"/>
      <c r="F720" s="91"/>
    </row>
    <row r="721" spans="1:6">
      <c r="A721" s="183"/>
      <c r="B721" s="87"/>
      <c r="C721" s="88"/>
      <c r="D721" s="89"/>
      <c r="E721" s="90"/>
      <c r="F721" s="91"/>
    </row>
    <row r="722" spans="1:6">
      <c r="A722" s="183"/>
      <c r="B722" s="87"/>
      <c r="C722" s="88"/>
      <c r="D722" s="89"/>
      <c r="E722" s="90"/>
      <c r="F722" s="91"/>
    </row>
    <row r="723" spans="1:6">
      <c r="A723" s="183"/>
      <c r="B723" s="87"/>
      <c r="C723" s="88"/>
      <c r="D723" s="89"/>
      <c r="E723" s="90"/>
      <c r="F723" s="91"/>
    </row>
    <row r="724" spans="1:6">
      <c r="A724" s="183"/>
      <c r="B724" s="87"/>
      <c r="C724" s="88"/>
      <c r="D724" s="89"/>
      <c r="E724" s="90"/>
      <c r="F724" s="91"/>
    </row>
    <row r="725" spans="1:6">
      <c r="A725" s="183"/>
      <c r="B725" s="87"/>
      <c r="C725" s="88"/>
      <c r="D725" s="89"/>
      <c r="E725" s="90"/>
      <c r="F725" s="91"/>
    </row>
    <row r="726" spans="1:6">
      <c r="A726" s="183"/>
      <c r="B726" s="87"/>
      <c r="C726" s="88"/>
      <c r="D726" s="89"/>
      <c r="E726" s="90"/>
      <c r="F726" s="91"/>
    </row>
    <row r="727" spans="1:6">
      <c r="A727" s="183"/>
      <c r="B727" s="87"/>
      <c r="C727" s="88"/>
      <c r="D727" s="89"/>
      <c r="E727" s="90"/>
      <c r="F727" s="91"/>
    </row>
    <row r="728" spans="1:6">
      <c r="A728" s="183"/>
      <c r="B728" s="87"/>
      <c r="C728" s="88"/>
      <c r="D728" s="89"/>
      <c r="E728" s="90"/>
      <c r="F728" s="91"/>
    </row>
    <row r="729" spans="1:6">
      <c r="A729" s="183"/>
      <c r="B729" s="87"/>
      <c r="C729" s="88"/>
      <c r="D729" s="89"/>
      <c r="E729" s="90"/>
      <c r="F729" s="91"/>
    </row>
    <row r="730" spans="1:6">
      <c r="A730" s="183"/>
      <c r="B730" s="87"/>
      <c r="C730" s="88"/>
      <c r="D730" s="89"/>
      <c r="E730" s="90"/>
      <c r="F730" s="91"/>
    </row>
    <row r="731" spans="1:6">
      <c r="A731" s="183"/>
      <c r="B731" s="87"/>
      <c r="C731" s="88"/>
      <c r="D731" s="89"/>
      <c r="E731" s="90"/>
      <c r="F731" s="91"/>
    </row>
    <row r="732" spans="1:6">
      <c r="A732" s="183"/>
      <c r="B732" s="87"/>
      <c r="C732" s="88"/>
      <c r="D732" s="89"/>
      <c r="E732" s="90"/>
      <c r="F732" s="91"/>
    </row>
    <row r="733" spans="1:6">
      <c r="A733" s="183"/>
      <c r="B733" s="87"/>
      <c r="C733" s="88"/>
      <c r="D733" s="89"/>
      <c r="E733" s="90"/>
      <c r="F733" s="91"/>
    </row>
    <row r="734" spans="1:6">
      <c r="A734" s="183"/>
      <c r="B734" s="87"/>
      <c r="C734" s="88"/>
      <c r="D734" s="89"/>
      <c r="E734" s="90"/>
      <c r="F734" s="91"/>
    </row>
    <row r="735" spans="1:6">
      <c r="A735" s="183"/>
      <c r="B735" s="87"/>
      <c r="C735" s="88"/>
      <c r="D735" s="89"/>
      <c r="E735" s="90"/>
      <c r="F735" s="91"/>
    </row>
    <row r="736" spans="1:6">
      <c r="A736" s="183"/>
      <c r="B736" s="87"/>
      <c r="C736" s="88"/>
      <c r="D736" s="89"/>
      <c r="E736" s="90"/>
      <c r="F736" s="91"/>
    </row>
    <row r="737" spans="1:6">
      <c r="A737" s="183"/>
      <c r="B737" s="87"/>
      <c r="C737" s="88"/>
      <c r="D737" s="89"/>
      <c r="E737" s="90"/>
      <c r="F737" s="91"/>
    </row>
    <row r="738" spans="1:6">
      <c r="A738" s="183"/>
      <c r="B738" s="87"/>
      <c r="C738" s="88"/>
      <c r="D738" s="89"/>
      <c r="E738" s="90"/>
      <c r="F738" s="91"/>
    </row>
    <row r="739" spans="1:6">
      <c r="A739" s="183"/>
      <c r="B739" s="87"/>
      <c r="C739" s="88"/>
      <c r="D739" s="89"/>
      <c r="E739" s="90"/>
      <c r="F739" s="91"/>
    </row>
    <row r="740" spans="1:6">
      <c r="A740" s="183"/>
      <c r="B740" s="87"/>
      <c r="C740" s="88"/>
      <c r="D740" s="89"/>
      <c r="E740" s="90"/>
      <c r="F740" s="91"/>
    </row>
    <row r="741" spans="1:6">
      <c r="A741" s="183"/>
      <c r="B741" s="87"/>
      <c r="C741" s="88"/>
      <c r="D741" s="89"/>
      <c r="E741" s="90"/>
      <c r="F741" s="91"/>
    </row>
    <row r="742" spans="1:6">
      <c r="A742" s="183"/>
      <c r="B742" s="87"/>
      <c r="C742" s="88"/>
      <c r="D742" s="89"/>
      <c r="E742" s="90"/>
      <c r="F742" s="91"/>
    </row>
    <row r="743" spans="1:6">
      <c r="A743" s="183"/>
      <c r="B743" s="87"/>
      <c r="C743" s="88"/>
      <c r="D743" s="89"/>
      <c r="E743" s="90"/>
      <c r="F743" s="91"/>
    </row>
    <row r="744" spans="1:6">
      <c r="A744" s="183"/>
      <c r="B744" s="87"/>
      <c r="C744" s="88"/>
      <c r="D744" s="89"/>
      <c r="E744" s="90"/>
      <c r="F744" s="91"/>
    </row>
    <row r="745" spans="1:6">
      <c r="A745" s="183"/>
      <c r="B745" s="87"/>
      <c r="C745" s="88"/>
      <c r="D745" s="89"/>
      <c r="E745" s="90"/>
      <c r="F745" s="91"/>
    </row>
    <row r="746" spans="1:6">
      <c r="A746" s="183"/>
      <c r="B746" s="87"/>
      <c r="C746" s="88"/>
      <c r="D746" s="89"/>
      <c r="E746" s="90"/>
      <c r="F746" s="91"/>
    </row>
    <row r="747" spans="1:6">
      <c r="A747" s="183"/>
      <c r="B747" s="87"/>
      <c r="C747" s="88"/>
      <c r="D747" s="89"/>
      <c r="E747" s="90"/>
      <c r="F747" s="91"/>
    </row>
    <row r="748" spans="1:6">
      <c r="A748" s="183"/>
      <c r="B748" s="87"/>
      <c r="C748" s="88"/>
      <c r="D748" s="89"/>
      <c r="E748" s="90"/>
      <c r="F748" s="91"/>
    </row>
    <row r="749" spans="1:6">
      <c r="A749" s="183"/>
      <c r="B749" s="87"/>
      <c r="C749" s="88"/>
      <c r="D749" s="89"/>
      <c r="E749" s="90"/>
      <c r="F749" s="91"/>
    </row>
    <row r="750" spans="1:6">
      <c r="A750" s="183"/>
      <c r="B750" s="87"/>
      <c r="C750" s="88"/>
      <c r="D750" s="89"/>
      <c r="E750" s="90"/>
      <c r="F750" s="91"/>
    </row>
    <row r="751" spans="1:6">
      <c r="A751" s="183"/>
      <c r="B751" s="87"/>
      <c r="C751" s="88"/>
      <c r="D751" s="89"/>
      <c r="E751" s="90"/>
      <c r="F751" s="91"/>
    </row>
    <row r="752" spans="1:6">
      <c r="A752" s="183"/>
      <c r="B752" s="87"/>
      <c r="C752" s="88"/>
      <c r="D752" s="89"/>
      <c r="E752" s="90"/>
      <c r="F752" s="91"/>
    </row>
    <row r="753" spans="1:6">
      <c r="A753" s="183"/>
      <c r="B753" s="87"/>
      <c r="C753" s="88"/>
      <c r="D753" s="89"/>
      <c r="E753" s="90"/>
      <c r="F753" s="91"/>
    </row>
    <row r="754" spans="1:6">
      <c r="A754" s="183"/>
      <c r="B754" s="87"/>
      <c r="C754" s="88"/>
      <c r="D754" s="89"/>
      <c r="E754" s="90"/>
      <c r="F754" s="91"/>
    </row>
    <row r="755" spans="1:6">
      <c r="A755" s="183"/>
      <c r="B755" s="87"/>
      <c r="C755" s="88"/>
      <c r="D755" s="89"/>
      <c r="E755" s="90"/>
      <c r="F755" s="91"/>
    </row>
    <row r="756" spans="1:6">
      <c r="A756" s="183"/>
      <c r="B756" s="87"/>
      <c r="C756" s="88"/>
      <c r="D756" s="89"/>
      <c r="E756" s="90"/>
      <c r="F756" s="91"/>
    </row>
    <row r="757" spans="1:6">
      <c r="A757" s="183"/>
      <c r="B757" s="87"/>
      <c r="C757" s="88"/>
      <c r="D757" s="89"/>
      <c r="E757" s="90"/>
      <c r="F757" s="91"/>
    </row>
    <row r="758" spans="1:6">
      <c r="A758" s="183"/>
      <c r="B758" s="87"/>
      <c r="C758" s="88"/>
      <c r="D758" s="89"/>
      <c r="E758" s="90"/>
      <c r="F758" s="91"/>
    </row>
    <row r="759" spans="1:6">
      <c r="A759" s="183"/>
      <c r="B759" s="87"/>
      <c r="C759" s="88"/>
      <c r="D759" s="89"/>
      <c r="E759" s="90"/>
      <c r="F759" s="91"/>
    </row>
    <row r="760" spans="1:6">
      <c r="A760" s="183"/>
      <c r="B760" s="87"/>
      <c r="C760" s="88"/>
      <c r="D760" s="89"/>
      <c r="E760" s="90"/>
      <c r="F760" s="91"/>
    </row>
    <row r="761" spans="1:6">
      <c r="A761" s="183"/>
      <c r="B761" s="87"/>
      <c r="C761" s="88"/>
      <c r="D761" s="89"/>
      <c r="E761" s="90"/>
      <c r="F761" s="91"/>
    </row>
    <row r="762" spans="1:6">
      <c r="A762" s="183"/>
      <c r="B762" s="87"/>
      <c r="C762" s="88"/>
      <c r="D762" s="89"/>
      <c r="E762" s="90"/>
      <c r="F762" s="91"/>
    </row>
    <row r="763" spans="1:6">
      <c r="A763" s="183"/>
      <c r="B763" s="87"/>
      <c r="C763" s="88"/>
      <c r="D763" s="89"/>
      <c r="E763" s="90"/>
      <c r="F763" s="91"/>
    </row>
    <row r="764" spans="1:6">
      <c r="A764" s="183"/>
      <c r="B764" s="87"/>
      <c r="C764" s="88"/>
      <c r="D764" s="89"/>
      <c r="E764" s="90"/>
      <c r="F764" s="91"/>
    </row>
    <row r="765" spans="1:6">
      <c r="A765" s="183"/>
      <c r="B765" s="87"/>
      <c r="C765" s="88"/>
      <c r="D765" s="89"/>
      <c r="E765" s="90"/>
      <c r="F765" s="91"/>
    </row>
    <row r="766" spans="1:6">
      <c r="A766" s="183"/>
      <c r="B766" s="87"/>
      <c r="C766" s="88"/>
      <c r="D766" s="89"/>
      <c r="E766" s="90"/>
      <c r="F766" s="91"/>
    </row>
    <row r="767" spans="1:6">
      <c r="A767" s="183"/>
      <c r="B767" s="87"/>
      <c r="C767" s="88"/>
      <c r="D767" s="89"/>
      <c r="E767" s="90"/>
      <c r="F767" s="91"/>
    </row>
    <row r="768" spans="1:6">
      <c r="A768" s="183"/>
      <c r="B768" s="87"/>
      <c r="C768" s="88"/>
      <c r="D768" s="89"/>
      <c r="E768" s="90"/>
      <c r="F768" s="91"/>
    </row>
    <row r="769" spans="1:6">
      <c r="A769" s="183"/>
      <c r="B769" s="87"/>
      <c r="C769" s="88"/>
      <c r="D769" s="89"/>
      <c r="E769" s="90"/>
      <c r="F769" s="91"/>
    </row>
    <row r="770" spans="1:6">
      <c r="A770" s="183"/>
      <c r="B770" s="87"/>
      <c r="C770" s="88"/>
      <c r="D770" s="89"/>
      <c r="E770" s="90"/>
      <c r="F770" s="91"/>
    </row>
    <row r="771" spans="1:6">
      <c r="A771" s="183"/>
      <c r="B771" s="87"/>
      <c r="C771" s="88"/>
      <c r="D771" s="89"/>
      <c r="E771" s="90"/>
      <c r="F771" s="91"/>
    </row>
    <row r="772" spans="1:6">
      <c r="A772" s="183"/>
      <c r="B772" s="87"/>
      <c r="C772" s="88"/>
      <c r="D772" s="89"/>
      <c r="E772" s="90"/>
      <c r="F772" s="91"/>
    </row>
    <row r="773" spans="1:6">
      <c r="A773" s="183"/>
      <c r="B773" s="87"/>
      <c r="C773" s="88"/>
      <c r="D773" s="89"/>
      <c r="E773" s="90"/>
      <c r="F773" s="91"/>
    </row>
    <row r="774" spans="1:6">
      <c r="A774" s="183"/>
      <c r="B774" s="87"/>
      <c r="C774" s="88"/>
      <c r="D774" s="89"/>
      <c r="E774" s="90"/>
      <c r="F774" s="91"/>
    </row>
    <row r="775" spans="1:6">
      <c r="A775" s="183"/>
      <c r="B775" s="87"/>
      <c r="C775" s="88"/>
      <c r="D775" s="89"/>
      <c r="E775" s="90"/>
      <c r="F775" s="91"/>
    </row>
    <row r="776" spans="1:6">
      <c r="A776" s="183"/>
      <c r="B776" s="87"/>
      <c r="C776" s="88"/>
      <c r="D776" s="89"/>
      <c r="E776" s="90"/>
      <c r="F776" s="91"/>
    </row>
    <row r="777" spans="1:6">
      <c r="A777" s="183"/>
      <c r="B777" s="87"/>
      <c r="C777" s="88"/>
      <c r="D777" s="89"/>
      <c r="E777" s="90"/>
      <c r="F777" s="91"/>
    </row>
    <row r="778" spans="1:6">
      <c r="A778" s="183"/>
      <c r="B778" s="87"/>
      <c r="C778" s="88"/>
      <c r="D778" s="89"/>
      <c r="E778" s="90"/>
      <c r="F778" s="91"/>
    </row>
    <row r="779" spans="1:6">
      <c r="A779" s="183"/>
      <c r="B779" s="87"/>
      <c r="C779" s="88"/>
      <c r="D779" s="89"/>
      <c r="E779" s="90"/>
      <c r="F779" s="91"/>
    </row>
    <row r="780" spans="1:6">
      <c r="A780" s="183"/>
      <c r="B780" s="87"/>
      <c r="C780" s="88"/>
      <c r="D780" s="89"/>
      <c r="E780" s="90"/>
      <c r="F780" s="91"/>
    </row>
    <row r="781" spans="1:6">
      <c r="A781" s="183"/>
      <c r="B781" s="87"/>
      <c r="C781" s="88"/>
      <c r="D781" s="89"/>
      <c r="E781" s="90"/>
      <c r="F781" s="91"/>
    </row>
    <row r="782" spans="1:6">
      <c r="A782" s="183"/>
      <c r="B782" s="87"/>
      <c r="C782" s="88"/>
      <c r="D782" s="89"/>
      <c r="E782" s="90"/>
      <c r="F782" s="91"/>
    </row>
    <row r="783" spans="1:6">
      <c r="A783" s="183"/>
      <c r="B783" s="87"/>
      <c r="C783" s="88"/>
      <c r="D783" s="89"/>
      <c r="E783" s="90"/>
      <c r="F783" s="91"/>
    </row>
    <row r="784" spans="1:6">
      <c r="A784" s="183"/>
      <c r="B784" s="87"/>
      <c r="C784" s="88"/>
      <c r="D784" s="89"/>
      <c r="E784" s="90"/>
      <c r="F784" s="91"/>
    </row>
    <row r="785" spans="1:6">
      <c r="A785" s="183"/>
      <c r="B785" s="87"/>
      <c r="C785" s="88"/>
      <c r="D785" s="89"/>
      <c r="E785" s="90"/>
      <c r="F785" s="91"/>
    </row>
    <row r="786" spans="1:6">
      <c r="A786" s="183"/>
      <c r="B786" s="87"/>
      <c r="C786" s="88"/>
      <c r="D786" s="89"/>
      <c r="E786" s="90"/>
      <c r="F786" s="91"/>
    </row>
    <row r="787" spans="1:6">
      <c r="A787" s="183"/>
      <c r="B787" s="87"/>
      <c r="C787" s="88"/>
      <c r="D787" s="89"/>
      <c r="E787" s="90"/>
      <c r="F787" s="91"/>
    </row>
    <row r="788" spans="1:6">
      <c r="A788" s="183"/>
      <c r="B788" s="87"/>
      <c r="C788" s="88"/>
      <c r="D788" s="89"/>
      <c r="E788" s="90"/>
      <c r="F788" s="91"/>
    </row>
    <row r="789" spans="1:6">
      <c r="A789" s="183"/>
      <c r="B789" s="87"/>
      <c r="C789" s="88"/>
      <c r="D789" s="89"/>
      <c r="E789" s="90"/>
      <c r="F789" s="91"/>
    </row>
    <row r="790" spans="1:6">
      <c r="A790" s="183"/>
      <c r="B790" s="87"/>
      <c r="C790" s="88"/>
      <c r="D790" s="89"/>
      <c r="E790" s="90"/>
      <c r="F790" s="91"/>
    </row>
    <row r="791" spans="1:6">
      <c r="A791" s="183"/>
      <c r="B791" s="87"/>
      <c r="C791" s="88"/>
      <c r="D791" s="89"/>
      <c r="E791" s="90"/>
      <c r="F791" s="91"/>
    </row>
    <row r="792" spans="1:6">
      <c r="A792" s="183"/>
      <c r="B792" s="87"/>
      <c r="C792" s="88"/>
      <c r="D792" s="89"/>
      <c r="E792" s="90"/>
      <c r="F792" s="91"/>
    </row>
    <row r="793" spans="1:6">
      <c r="A793" s="183"/>
      <c r="B793" s="87"/>
      <c r="C793" s="88"/>
      <c r="D793" s="89"/>
      <c r="E793" s="90"/>
      <c r="F793" s="91"/>
    </row>
    <row r="794" spans="1:6">
      <c r="A794" s="183"/>
      <c r="B794" s="87"/>
      <c r="C794" s="88"/>
      <c r="D794" s="89"/>
      <c r="E794" s="90"/>
      <c r="F794" s="91"/>
    </row>
    <row r="795" spans="1:6">
      <c r="A795" s="183"/>
      <c r="B795" s="87"/>
      <c r="C795" s="88"/>
      <c r="D795" s="89"/>
      <c r="E795" s="90"/>
      <c r="F795" s="91"/>
    </row>
    <row r="796" spans="1:6">
      <c r="A796" s="183"/>
      <c r="B796" s="87"/>
      <c r="C796" s="88"/>
      <c r="D796" s="89"/>
      <c r="E796" s="90"/>
      <c r="F796" s="91"/>
    </row>
    <row r="797" spans="1:6">
      <c r="A797" s="183"/>
      <c r="B797" s="87"/>
      <c r="C797" s="88"/>
      <c r="D797" s="89"/>
      <c r="E797" s="90"/>
      <c r="F797" s="91"/>
    </row>
    <row r="798" spans="1:6">
      <c r="A798" s="183"/>
      <c r="B798" s="87"/>
      <c r="C798" s="88"/>
      <c r="D798" s="89"/>
      <c r="E798" s="90"/>
      <c r="F798" s="91"/>
    </row>
    <row r="799" spans="1:6">
      <c r="A799" s="183"/>
      <c r="B799" s="87"/>
      <c r="C799" s="88"/>
      <c r="D799" s="89"/>
      <c r="E799" s="90"/>
      <c r="F799" s="91"/>
    </row>
    <row r="800" spans="1:6">
      <c r="A800" s="183"/>
      <c r="B800" s="87"/>
      <c r="C800" s="88"/>
      <c r="D800" s="89"/>
      <c r="E800" s="90"/>
      <c r="F800" s="91"/>
    </row>
    <row r="801" spans="1:6">
      <c r="A801" s="183"/>
      <c r="B801" s="87"/>
      <c r="C801" s="88"/>
      <c r="D801" s="89"/>
      <c r="E801" s="90"/>
      <c r="F801" s="91"/>
    </row>
    <row r="802" spans="1:6">
      <c r="A802" s="183"/>
      <c r="B802" s="87"/>
      <c r="C802" s="88"/>
      <c r="D802" s="89"/>
      <c r="E802" s="90"/>
      <c r="F802" s="91"/>
    </row>
    <row r="803" spans="1:6">
      <c r="A803" s="183"/>
      <c r="B803" s="87"/>
      <c r="C803" s="88"/>
      <c r="D803" s="89"/>
      <c r="E803" s="90"/>
      <c r="F803" s="91"/>
    </row>
    <row r="804" spans="1:6">
      <c r="A804" s="183"/>
      <c r="B804" s="87"/>
      <c r="C804" s="88"/>
      <c r="D804" s="89"/>
      <c r="E804" s="90"/>
      <c r="F804" s="91"/>
    </row>
    <row r="805" spans="1:6">
      <c r="A805" s="183"/>
      <c r="B805" s="87"/>
      <c r="C805" s="88"/>
      <c r="D805" s="89"/>
      <c r="E805" s="90"/>
      <c r="F805" s="91"/>
    </row>
    <row r="806" spans="1:6">
      <c r="A806" s="183"/>
      <c r="B806" s="87"/>
      <c r="C806" s="88"/>
      <c r="D806" s="89"/>
      <c r="E806" s="90"/>
      <c r="F806" s="91"/>
    </row>
    <row r="807" spans="1:6">
      <c r="A807" s="183"/>
      <c r="B807" s="87"/>
      <c r="C807" s="88"/>
      <c r="D807" s="89"/>
      <c r="E807" s="90"/>
      <c r="F807" s="91"/>
    </row>
    <row r="808" spans="1:6">
      <c r="A808" s="183"/>
      <c r="B808" s="87"/>
      <c r="C808" s="88"/>
      <c r="D808" s="89"/>
      <c r="E808" s="90"/>
      <c r="F808" s="91"/>
    </row>
    <row r="809" spans="1:6">
      <c r="A809" s="183"/>
      <c r="B809" s="87"/>
      <c r="C809" s="88"/>
      <c r="D809" s="89"/>
      <c r="E809" s="90"/>
      <c r="F809" s="91"/>
    </row>
    <row r="810" spans="1:6">
      <c r="A810" s="183"/>
      <c r="B810" s="87"/>
      <c r="C810" s="88"/>
      <c r="D810" s="89"/>
      <c r="E810" s="90"/>
      <c r="F810" s="91"/>
    </row>
    <row r="811" spans="1:6">
      <c r="A811" s="183"/>
      <c r="B811" s="87"/>
      <c r="C811" s="88"/>
      <c r="D811" s="89"/>
      <c r="E811" s="90"/>
      <c r="F811" s="91"/>
    </row>
    <row r="812" spans="1:6">
      <c r="A812" s="183"/>
      <c r="B812" s="87"/>
      <c r="C812" s="88"/>
      <c r="D812" s="89"/>
      <c r="E812" s="90"/>
      <c r="F812" s="91"/>
    </row>
    <row r="813" spans="1:6">
      <c r="A813" s="183"/>
      <c r="B813" s="87"/>
      <c r="C813" s="88"/>
      <c r="D813" s="89"/>
      <c r="E813" s="90"/>
      <c r="F813" s="91"/>
    </row>
    <row r="814" spans="1:6">
      <c r="A814" s="183"/>
      <c r="B814" s="87"/>
      <c r="C814" s="88"/>
      <c r="D814" s="89"/>
      <c r="E814" s="90"/>
      <c r="F814" s="91"/>
    </row>
    <row r="815" spans="1:6">
      <c r="A815" s="183"/>
      <c r="B815" s="87"/>
      <c r="C815" s="88"/>
      <c r="D815" s="89"/>
      <c r="E815" s="90"/>
      <c r="F815" s="91"/>
    </row>
    <row r="816" spans="1:6">
      <c r="A816" s="183"/>
      <c r="B816" s="87"/>
      <c r="C816" s="88"/>
      <c r="D816" s="89"/>
      <c r="E816" s="90"/>
      <c r="F816" s="91"/>
    </row>
    <row r="817" spans="1:6">
      <c r="A817" s="183"/>
      <c r="B817" s="87"/>
      <c r="C817" s="88"/>
      <c r="D817" s="89"/>
      <c r="E817" s="90"/>
      <c r="F817" s="91"/>
    </row>
    <row r="818" spans="1:6">
      <c r="A818" s="183"/>
      <c r="B818" s="87"/>
      <c r="C818" s="88"/>
      <c r="D818" s="89"/>
      <c r="E818" s="90"/>
      <c r="F818" s="91"/>
    </row>
    <row r="819" spans="1:6">
      <c r="A819" s="183"/>
      <c r="B819" s="87"/>
      <c r="C819" s="88"/>
      <c r="D819" s="89"/>
      <c r="E819" s="90"/>
      <c r="F819" s="91"/>
    </row>
    <row r="820" spans="1:6">
      <c r="A820" s="183"/>
      <c r="B820" s="87"/>
      <c r="C820" s="88"/>
      <c r="D820" s="89"/>
      <c r="E820" s="90"/>
      <c r="F820" s="91"/>
    </row>
    <row r="821" spans="1:6">
      <c r="A821" s="183"/>
      <c r="B821" s="87"/>
      <c r="C821" s="88"/>
      <c r="D821" s="89"/>
      <c r="E821" s="90"/>
      <c r="F821" s="91"/>
    </row>
    <row r="822" spans="1:6">
      <c r="A822" s="183"/>
      <c r="B822" s="87"/>
      <c r="C822" s="88"/>
      <c r="D822" s="89"/>
      <c r="E822" s="90"/>
      <c r="F822" s="91"/>
    </row>
    <row r="823" spans="1:6">
      <c r="A823" s="183"/>
      <c r="B823" s="87"/>
      <c r="C823" s="88"/>
      <c r="D823" s="89"/>
      <c r="E823" s="90"/>
      <c r="F823" s="91"/>
    </row>
    <row r="824" spans="1:6">
      <c r="A824" s="183"/>
      <c r="B824" s="87"/>
      <c r="C824" s="88"/>
      <c r="D824" s="89"/>
      <c r="E824" s="90"/>
      <c r="F824" s="91"/>
    </row>
    <row r="825" spans="1:6">
      <c r="A825" s="183"/>
      <c r="B825" s="87"/>
      <c r="C825" s="88"/>
      <c r="D825" s="89"/>
      <c r="E825" s="90"/>
      <c r="F825" s="91"/>
    </row>
    <row r="826" spans="1:6">
      <c r="A826" s="183"/>
      <c r="B826" s="87"/>
      <c r="C826" s="88"/>
      <c r="D826" s="89"/>
      <c r="E826" s="90"/>
      <c r="F826" s="91"/>
    </row>
    <row r="827" spans="1:6">
      <c r="A827" s="183"/>
      <c r="B827" s="87"/>
      <c r="C827" s="88"/>
      <c r="D827" s="89"/>
      <c r="E827" s="90"/>
      <c r="F827" s="91"/>
    </row>
    <row r="828" spans="1:6">
      <c r="A828" s="183"/>
      <c r="B828" s="87"/>
      <c r="C828" s="88"/>
      <c r="D828" s="89"/>
      <c r="E828" s="90"/>
      <c r="F828" s="91"/>
    </row>
    <row r="829" spans="1:6">
      <c r="A829" s="183"/>
      <c r="B829" s="87"/>
      <c r="C829" s="88"/>
      <c r="D829" s="89"/>
      <c r="E829" s="90"/>
      <c r="F829" s="91"/>
    </row>
    <row r="830" spans="1:6">
      <c r="A830" s="183"/>
      <c r="B830" s="87"/>
      <c r="C830" s="88"/>
      <c r="D830" s="89"/>
      <c r="E830" s="90"/>
      <c r="F830" s="91"/>
    </row>
    <row r="831" spans="1:6">
      <c r="A831" s="183"/>
      <c r="B831" s="87"/>
      <c r="C831" s="88"/>
      <c r="D831" s="89"/>
      <c r="E831" s="90"/>
      <c r="F831" s="91"/>
    </row>
    <row r="832" spans="1:6">
      <c r="A832" s="183"/>
      <c r="B832" s="87"/>
      <c r="C832" s="88"/>
      <c r="D832" s="89"/>
      <c r="E832" s="90"/>
      <c r="F832" s="91"/>
    </row>
    <row r="833" spans="1:6">
      <c r="A833" s="183"/>
      <c r="B833" s="87"/>
      <c r="C833" s="88"/>
      <c r="D833" s="89"/>
      <c r="E833" s="90"/>
      <c r="F833" s="91"/>
    </row>
    <row r="834" spans="1:6">
      <c r="A834" s="183"/>
      <c r="B834" s="87"/>
      <c r="C834" s="88"/>
      <c r="D834" s="89"/>
      <c r="E834" s="90"/>
      <c r="F834" s="91"/>
    </row>
    <row r="835" spans="1:6">
      <c r="A835" s="183"/>
      <c r="B835" s="87"/>
      <c r="C835" s="88"/>
      <c r="D835" s="89"/>
      <c r="E835" s="90"/>
      <c r="F835" s="91"/>
    </row>
    <row r="836" spans="1:6">
      <c r="A836" s="183"/>
      <c r="B836" s="87"/>
      <c r="C836" s="88"/>
      <c r="D836" s="89"/>
      <c r="E836" s="90"/>
      <c r="F836" s="91"/>
    </row>
    <row r="837" spans="1:6">
      <c r="A837" s="183"/>
      <c r="B837" s="87"/>
      <c r="C837" s="88"/>
      <c r="D837" s="89"/>
      <c r="E837" s="90"/>
      <c r="F837" s="91"/>
    </row>
    <row r="838" spans="1:6">
      <c r="A838" s="183"/>
      <c r="B838" s="87"/>
      <c r="C838" s="88"/>
      <c r="D838" s="89"/>
      <c r="E838" s="90"/>
      <c r="F838" s="91"/>
    </row>
    <row r="839" spans="1:6">
      <c r="A839" s="183"/>
      <c r="B839" s="87"/>
      <c r="C839" s="88"/>
      <c r="D839" s="89"/>
      <c r="E839" s="90"/>
      <c r="F839" s="91"/>
    </row>
    <row r="840" spans="1:6">
      <c r="A840" s="183"/>
      <c r="B840" s="87"/>
      <c r="C840" s="88"/>
      <c r="D840" s="89"/>
      <c r="E840" s="90"/>
      <c r="F840" s="91"/>
    </row>
    <row r="841" spans="1:6">
      <c r="A841" s="183"/>
      <c r="B841" s="87"/>
      <c r="C841" s="88"/>
      <c r="D841" s="89"/>
      <c r="E841" s="90"/>
      <c r="F841" s="91"/>
    </row>
    <row r="842" spans="1:6">
      <c r="A842" s="183"/>
      <c r="B842" s="87"/>
      <c r="C842" s="88"/>
      <c r="D842" s="89"/>
      <c r="E842" s="90"/>
      <c r="F842" s="91"/>
    </row>
    <row r="843" spans="1:6">
      <c r="A843" s="183"/>
      <c r="B843" s="87"/>
      <c r="C843" s="88"/>
      <c r="D843" s="89"/>
      <c r="E843" s="90"/>
      <c r="F843" s="91"/>
    </row>
    <row r="844" spans="1:6">
      <c r="A844" s="183"/>
      <c r="B844" s="87"/>
      <c r="C844" s="88"/>
      <c r="D844" s="89"/>
      <c r="E844" s="90"/>
      <c r="F844" s="91"/>
    </row>
    <row r="845" spans="1:6">
      <c r="A845" s="183"/>
      <c r="B845" s="87"/>
      <c r="C845" s="88"/>
      <c r="D845" s="89"/>
      <c r="E845" s="90"/>
      <c r="F845" s="91"/>
    </row>
    <row r="846" spans="1:6">
      <c r="A846" s="183"/>
      <c r="B846" s="87"/>
      <c r="C846" s="88"/>
      <c r="D846" s="89"/>
      <c r="E846" s="90"/>
      <c r="F846" s="91"/>
    </row>
    <row r="847" spans="1:6">
      <c r="A847" s="183"/>
      <c r="B847" s="87"/>
      <c r="C847" s="88"/>
      <c r="D847" s="89"/>
      <c r="E847" s="90"/>
      <c r="F847" s="91"/>
    </row>
    <row r="848" spans="1:6">
      <c r="A848" s="183"/>
      <c r="B848" s="87"/>
      <c r="C848" s="88"/>
      <c r="D848" s="89"/>
      <c r="E848" s="90"/>
      <c r="F848" s="91"/>
    </row>
    <row r="849" spans="1:6">
      <c r="A849" s="183"/>
      <c r="B849" s="87"/>
      <c r="C849" s="88"/>
      <c r="D849" s="89"/>
      <c r="E849" s="90"/>
      <c r="F849" s="91"/>
    </row>
    <row r="850" spans="1:6">
      <c r="A850" s="183"/>
      <c r="B850" s="87"/>
      <c r="C850" s="88"/>
      <c r="D850" s="89"/>
      <c r="E850" s="90"/>
      <c r="F850" s="91"/>
    </row>
    <row r="851" spans="1:6">
      <c r="A851" s="183"/>
      <c r="B851" s="87"/>
      <c r="C851" s="88"/>
      <c r="D851" s="89"/>
      <c r="E851" s="90"/>
      <c r="F851" s="91"/>
    </row>
    <row r="852" spans="1:6">
      <c r="A852" s="183"/>
      <c r="B852" s="87"/>
      <c r="C852" s="88"/>
      <c r="D852" s="89"/>
      <c r="E852" s="90"/>
      <c r="F852" s="91"/>
    </row>
    <row r="853" spans="1:6">
      <c r="A853" s="183"/>
      <c r="B853" s="87"/>
      <c r="C853" s="88"/>
      <c r="D853" s="89"/>
      <c r="E853" s="90"/>
      <c r="F853" s="91"/>
    </row>
    <row r="854" spans="1:6">
      <c r="A854" s="183"/>
      <c r="B854" s="87"/>
      <c r="C854" s="88"/>
      <c r="D854" s="89"/>
      <c r="E854" s="90"/>
      <c r="F854" s="91"/>
    </row>
    <row r="855" spans="1:6">
      <c r="A855" s="183"/>
      <c r="B855" s="87"/>
      <c r="C855" s="88"/>
      <c r="D855" s="89"/>
      <c r="E855" s="90"/>
      <c r="F855" s="91"/>
    </row>
    <row r="856" spans="1:6">
      <c r="A856" s="183"/>
      <c r="B856" s="87"/>
      <c r="C856" s="88"/>
      <c r="D856" s="89"/>
      <c r="E856" s="90"/>
      <c r="F856" s="91"/>
    </row>
    <row r="857" spans="1:6">
      <c r="A857" s="183"/>
      <c r="B857" s="87"/>
      <c r="C857" s="88"/>
      <c r="D857" s="89"/>
      <c r="E857" s="90"/>
      <c r="F857" s="91"/>
    </row>
    <row r="858" spans="1:6">
      <c r="A858" s="183"/>
      <c r="B858" s="87"/>
      <c r="C858" s="88"/>
      <c r="D858" s="89"/>
      <c r="E858" s="90"/>
      <c r="F858" s="91"/>
    </row>
    <row r="859" spans="1:6">
      <c r="A859" s="183"/>
      <c r="B859" s="87"/>
      <c r="C859" s="88"/>
      <c r="D859" s="89"/>
      <c r="E859" s="90"/>
      <c r="F859" s="91"/>
    </row>
    <row r="860" spans="1:6">
      <c r="A860" s="183"/>
      <c r="B860" s="87"/>
      <c r="C860" s="88"/>
      <c r="D860" s="89"/>
      <c r="E860" s="90"/>
      <c r="F860" s="91"/>
    </row>
    <row r="861" spans="1:6">
      <c r="A861" s="183"/>
      <c r="B861" s="87"/>
      <c r="C861" s="88"/>
      <c r="D861" s="89"/>
      <c r="E861" s="90"/>
      <c r="F861" s="91"/>
    </row>
    <row r="862" spans="1:6">
      <c r="A862" s="183"/>
      <c r="B862" s="87"/>
      <c r="C862" s="88"/>
      <c r="D862" s="89"/>
      <c r="E862" s="90"/>
      <c r="F862" s="91"/>
    </row>
    <row r="863" spans="1:6">
      <c r="A863" s="183"/>
      <c r="B863" s="87"/>
      <c r="C863" s="88"/>
      <c r="D863" s="89"/>
      <c r="E863" s="90"/>
      <c r="F863" s="91"/>
    </row>
    <row r="864" spans="1:6">
      <c r="A864" s="183"/>
      <c r="B864" s="87"/>
      <c r="C864" s="88"/>
      <c r="D864" s="89"/>
      <c r="E864" s="90"/>
      <c r="F864" s="91"/>
    </row>
    <row r="865" spans="1:6">
      <c r="A865" s="183"/>
      <c r="B865" s="87"/>
      <c r="C865" s="88"/>
      <c r="D865" s="89"/>
      <c r="E865" s="90"/>
      <c r="F865" s="91"/>
    </row>
    <row r="866" spans="1:6">
      <c r="A866" s="183"/>
      <c r="B866" s="87"/>
      <c r="C866" s="88"/>
      <c r="D866" s="89"/>
      <c r="E866" s="90"/>
      <c r="F866" s="91"/>
    </row>
    <row r="867" spans="1:6">
      <c r="A867" s="183"/>
      <c r="B867" s="87"/>
      <c r="C867" s="88"/>
      <c r="D867" s="89"/>
      <c r="E867" s="90"/>
      <c r="F867" s="91"/>
    </row>
    <row r="868" spans="1:6">
      <c r="A868" s="183"/>
      <c r="B868" s="87"/>
      <c r="C868" s="88"/>
      <c r="D868" s="89"/>
      <c r="E868" s="90"/>
      <c r="F868" s="91"/>
    </row>
    <row r="869" spans="1:6">
      <c r="A869" s="183"/>
      <c r="B869" s="87"/>
      <c r="C869" s="88"/>
      <c r="D869" s="89"/>
      <c r="E869" s="90"/>
      <c r="F869" s="91"/>
    </row>
    <row r="870" spans="1:6">
      <c r="A870" s="183"/>
      <c r="B870" s="87"/>
      <c r="C870" s="88"/>
      <c r="D870" s="89"/>
      <c r="E870" s="90"/>
      <c r="F870" s="91"/>
    </row>
    <row r="871" spans="1:6">
      <c r="A871" s="183"/>
      <c r="B871" s="87"/>
      <c r="C871" s="88"/>
      <c r="D871" s="89"/>
      <c r="E871" s="90"/>
      <c r="F871" s="91"/>
    </row>
    <row r="872" spans="1:6">
      <c r="A872" s="183"/>
      <c r="B872" s="87"/>
      <c r="C872" s="88"/>
      <c r="D872" s="89"/>
      <c r="E872" s="90"/>
      <c r="F872" s="91"/>
    </row>
    <row r="873" spans="1:6">
      <c r="A873" s="183"/>
      <c r="B873" s="87"/>
      <c r="C873" s="88"/>
      <c r="D873" s="89"/>
      <c r="E873" s="90"/>
      <c r="F873" s="91"/>
    </row>
    <row r="874" spans="1:6">
      <c r="A874" s="183"/>
      <c r="B874" s="87"/>
      <c r="C874" s="88"/>
      <c r="D874" s="89"/>
      <c r="E874" s="90"/>
      <c r="F874" s="91"/>
    </row>
    <row r="875" spans="1:6">
      <c r="A875" s="183"/>
      <c r="B875" s="87"/>
      <c r="C875" s="88"/>
      <c r="D875" s="89"/>
      <c r="E875" s="90"/>
      <c r="F875" s="91"/>
    </row>
    <row r="876" spans="1:6">
      <c r="A876" s="183"/>
      <c r="B876" s="87"/>
      <c r="C876" s="88"/>
      <c r="D876" s="89"/>
      <c r="E876" s="90"/>
      <c r="F876" s="91"/>
    </row>
    <row r="877" spans="1:6">
      <c r="A877" s="183"/>
      <c r="B877" s="87"/>
      <c r="C877" s="88"/>
      <c r="D877" s="89"/>
      <c r="E877" s="90"/>
      <c r="F877" s="91"/>
    </row>
    <row r="878" spans="1:6">
      <c r="A878" s="183"/>
      <c r="B878" s="87"/>
      <c r="C878" s="88"/>
      <c r="D878" s="89"/>
      <c r="E878" s="90"/>
      <c r="F878" s="91"/>
    </row>
    <row r="879" spans="1:6">
      <c r="A879" s="183"/>
      <c r="B879" s="87"/>
      <c r="C879" s="88"/>
      <c r="D879" s="89"/>
      <c r="E879" s="90"/>
      <c r="F879" s="91"/>
    </row>
    <row r="880" spans="1:6">
      <c r="A880" s="183"/>
      <c r="B880" s="87"/>
      <c r="C880" s="88"/>
      <c r="D880" s="89"/>
      <c r="E880" s="90"/>
      <c r="F880" s="91"/>
    </row>
    <row r="881" spans="1:6">
      <c r="A881" s="183"/>
      <c r="B881" s="87"/>
      <c r="C881" s="88"/>
      <c r="D881" s="89"/>
      <c r="E881" s="90"/>
      <c r="F881" s="91"/>
    </row>
    <row r="882" spans="1:6">
      <c r="A882" s="183"/>
      <c r="B882" s="87"/>
      <c r="C882" s="88"/>
      <c r="D882" s="89"/>
      <c r="E882" s="90"/>
      <c r="F882" s="91"/>
    </row>
    <row r="883" spans="1:6">
      <c r="A883" s="183"/>
      <c r="B883" s="87"/>
      <c r="C883" s="88"/>
      <c r="D883" s="89"/>
      <c r="E883" s="90"/>
      <c r="F883" s="91"/>
    </row>
    <row r="884" spans="1:6">
      <c r="A884" s="183"/>
      <c r="B884" s="87"/>
      <c r="C884" s="88"/>
      <c r="D884" s="89"/>
      <c r="E884" s="90"/>
      <c r="F884" s="91"/>
    </row>
    <row r="885" spans="1:6">
      <c r="A885" s="183"/>
      <c r="B885" s="87"/>
      <c r="C885" s="88"/>
      <c r="D885" s="89"/>
      <c r="E885" s="90"/>
      <c r="F885" s="91"/>
    </row>
    <row r="886" spans="1:6">
      <c r="A886" s="183"/>
      <c r="B886" s="87"/>
      <c r="C886" s="88"/>
      <c r="D886" s="89"/>
      <c r="E886" s="90"/>
      <c r="F886" s="91"/>
    </row>
    <row r="887" spans="1:6">
      <c r="A887" s="183"/>
      <c r="B887" s="87"/>
      <c r="C887" s="88"/>
      <c r="D887" s="89"/>
      <c r="E887" s="90"/>
      <c r="F887" s="91"/>
    </row>
    <row r="888" spans="1:6">
      <c r="A888" s="183"/>
      <c r="B888" s="87"/>
      <c r="C888" s="88"/>
      <c r="D888" s="89"/>
      <c r="E888" s="90"/>
      <c r="F888" s="91"/>
    </row>
    <row r="889" spans="1:6">
      <c r="A889" s="183"/>
      <c r="B889" s="87"/>
      <c r="C889" s="88"/>
      <c r="D889" s="89"/>
      <c r="E889" s="90"/>
      <c r="F889" s="91"/>
    </row>
    <row r="890" spans="1:6">
      <c r="A890" s="183"/>
      <c r="B890" s="87"/>
      <c r="C890" s="88"/>
      <c r="D890" s="89"/>
      <c r="E890" s="90"/>
      <c r="F890" s="91"/>
    </row>
    <row r="891" spans="1:6">
      <c r="A891" s="183"/>
      <c r="B891" s="87"/>
      <c r="C891" s="88"/>
      <c r="D891" s="89"/>
      <c r="E891" s="90"/>
      <c r="F891" s="91"/>
    </row>
    <row r="892" spans="1:6">
      <c r="A892" s="183"/>
      <c r="B892" s="87"/>
      <c r="C892" s="88"/>
      <c r="D892" s="89"/>
      <c r="E892" s="90"/>
      <c r="F892" s="91"/>
    </row>
    <row r="893" spans="1:6">
      <c r="A893" s="183"/>
      <c r="B893" s="87"/>
      <c r="C893" s="88"/>
      <c r="D893" s="89"/>
      <c r="E893" s="90"/>
      <c r="F893" s="91"/>
    </row>
    <row r="894" spans="1:6">
      <c r="A894" s="183"/>
      <c r="B894" s="87"/>
      <c r="C894" s="88"/>
      <c r="D894" s="89"/>
      <c r="E894" s="90"/>
      <c r="F894" s="91"/>
    </row>
    <row r="895" spans="1:6">
      <c r="A895" s="183"/>
      <c r="B895" s="87"/>
      <c r="C895" s="88"/>
      <c r="D895" s="89"/>
      <c r="E895" s="90"/>
      <c r="F895" s="91"/>
    </row>
    <row r="896" spans="1:6">
      <c r="A896" s="183"/>
      <c r="B896" s="87"/>
      <c r="C896" s="88"/>
      <c r="D896" s="89"/>
      <c r="E896" s="90"/>
      <c r="F896" s="91"/>
    </row>
    <row r="897" spans="1:6">
      <c r="A897" s="183"/>
      <c r="B897" s="87"/>
      <c r="C897" s="88"/>
      <c r="D897" s="89"/>
      <c r="E897" s="90"/>
      <c r="F897" s="91"/>
    </row>
    <row r="898" spans="1:6">
      <c r="A898" s="183"/>
      <c r="B898" s="87"/>
      <c r="C898" s="88"/>
      <c r="D898" s="89"/>
      <c r="E898" s="90"/>
      <c r="F898" s="91"/>
    </row>
    <row r="899" spans="1:6">
      <c r="A899" s="183"/>
      <c r="B899" s="87"/>
      <c r="C899" s="88"/>
      <c r="D899" s="89"/>
      <c r="E899" s="90"/>
      <c r="F899" s="91"/>
    </row>
    <row r="900" spans="1:6">
      <c r="A900" s="183"/>
      <c r="B900" s="87"/>
      <c r="C900" s="88"/>
      <c r="D900" s="89"/>
      <c r="E900" s="90"/>
      <c r="F900" s="91"/>
    </row>
    <row r="901" spans="1:6">
      <c r="A901" s="183"/>
      <c r="B901" s="87"/>
      <c r="C901" s="88"/>
      <c r="D901" s="89"/>
      <c r="E901" s="90"/>
      <c r="F901" s="91"/>
    </row>
    <row r="902" spans="1:6">
      <c r="A902" s="183"/>
      <c r="B902" s="87"/>
      <c r="C902" s="88"/>
      <c r="D902" s="89"/>
      <c r="E902" s="90"/>
      <c r="F902" s="91"/>
    </row>
    <row r="903" spans="1:6">
      <c r="A903" s="183"/>
      <c r="B903" s="87"/>
      <c r="C903" s="88"/>
      <c r="D903" s="89"/>
      <c r="E903" s="90"/>
      <c r="F903" s="91"/>
    </row>
    <row r="904" spans="1:6">
      <c r="A904" s="183"/>
      <c r="B904" s="87"/>
      <c r="C904" s="88"/>
      <c r="D904" s="89"/>
      <c r="E904" s="90"/>
      <c r="F904" s="91"/>
    </row>
    <row r="905" spans="1:6">
      <c r="A905" s="183"/>
      <c r="B905" s="87"/>
      <c r="C905" s="88"/>
      <c r="D905" s="89"/>
      <c r="E905" s="90"/>
      <c r="F905" s="91"/>
    </row>
    <row r="906" spans="1:6">
      <c r="A906" s="183"/>
      <c r="B906" s="87"/>
      <c r="C906" s="88"/>
      <c r="D906" s="89"/>
      <c r="E906" s="90"/>
      <c r="F906" s="91"/>
    </row>
    <row r="907" spans="1:6">
      <c r="A907" s="183"/>
      <c r="B907" s="87"/>
      <c r="C907" s="88"/>
      <c r="D907" s="89"/>
      <c r="E907" s="90"/>
      <c r="F907" s="91"/>
    </row>
    <row r="908" spans="1:6">
      <c r="A908" s="183"/>
      <c r="B908" s="87"/>
      <c r="C908" s="88"/>
      <c r="D908" s="89"/>
      <c r="E908" s="90"/>
      <c r="F908" s="91"/>
    </row>
    <row r="909" spans="1:6">
      <c r="A909" s="183"/>
      <c r="B909" s="87"/>
      <c r="C909" s="88"/>
      <c r="D909" s="89"/>
      <c r="E909" s="90"/>
      <c r="F909" s="91"/>
    </row>
    <row r="910" spans="1:6">
      <c r="A910" s="183"/>
      <c r="B910" s="87"/>
      <c r="C910" s="88"/>
      <c r="D910" s="89"/>
      <c r="E910" s="90"/>
      <c r="F910" s="91"/>
    </row>
    <row r="911" spans="1:6">
      <c r="A911" s="183"/>
      <c r="B911" s="87"/>
      <c r="C911" s="88"/>
      <c r="D911" s="89"/>
      <c r="E911" s="90"/>
      <c r="F911" s="91"/>
    </row>
    <row r="912" spans="1:6">
      <c r="A912" s="183"/>
      <c r="B912" s="87"/>
      <c r="C912" s="88"/>
      <c r="D912" s="89"/>
      <c r="E912" s="90"/>
      <c r="F912" s="91"/>
    </row>
    <row r="913" spans="1:6">
      <c r="A913" s="183"/>
      <c r="B913" s="87"/>
      <c r="C913" s="88"/>
      <c r="D913" s="89"/>
      <c r="E913" s="90"/>
      <c r="F913" s="91"/>
    </row>
    <row r="914" spans="1:6">
      <c r="A914" s="183"/>
      <c r="B914" s="87"/>
      <c r="C914" s="88"/>
      <c r="D914" s="89"/>
      <c r="E914" s="90"/>
      <c r="F914" s="91"/>
    </row>
    <row r="915" spans="1:6">
      <c r="A915" s="183"/>
      <c r="B915" s="87"/>
      <c r="C915" s="88"/>
      <c r="D915" s="89"/>
      <c r="E915" s="90"/>
      <c r="F915" s="91"/>
    </row>
    <row r="916" spans="1:6">
      <c r="A916" s="183"/>
      <c r="B916" s="87"/>
      <c r="C916" s="88"/>
      <c r="D916" s="89"/>
      <c r="E916" s="90"/>
      <c r="F916" s="91"/>
    </row>
    <row r="917" spans="1:6">
      <c r="A917" s="183"/>
      <c r="B917" s="87"/>
      <c r="C917" s="88"/>
      <c r="D917" s="89"/>
      <c r="E917" s="90"/>
      <c r="F917" s="91"/>
    </row>
    <row r="918" spans="1:6">
      <c r="A918" s="183"/>
      <c r="B918" s="87"/>
      <c r="C918" s="88"/>
      <c r="D918" s="89"/>
      <c r="E918" s="90"/>
      <c r="F918" s="91"/>
    </row>
    <row r="919" spans="1:6">
      <c r="A919" s="183"/>
      <c r="B919" s="87"/>
      <c r="C919" s="88"/>
      <c r="D919" s="89"/>
      <c r="E919" s="90"/>
      <c r="F919" s="91"/>
    </row>
    <row r="920" spans="1:6">
      <c r="A920" s="183"/>
      <c r="B920" s="87"/>
      <c r="C920" s="88"/>
      <c r="D920" s="89"/>
      <c r="E920" s="90"/>
      <c r="F920" s="91"/>
    </row>
    <row r="921" spans="1:6">
      <c r="A921" s="183"/>
      <c r="B921" s="87"/>
      <c r="C921" s="88"/>
      <c r="D921" s="89"/>
      <c r="E921" s="90"/>
      <c r="F921" s="91"/>
    </row>
    <row r="922" spans="1:6">
      <c r="A922" s="183"/>
      <c r="B922" s="87"/>
      <c r="C922" s="88"/>
      <c r="D922" s="89"/>
      <c r="E922" s="90"/>
      <c r="F922" s="91"/>
    </row>
    <row r="923" spans="1:6">
      <c r="A923" s="183"/>
      <c r="B923" s="87"/>
      <c r="C923" s="88"/>
      <c r="D923" s="89"/>
      <c r="E923" s="90"/>
      <c r="F923" s="91"/>
    </row>
    <row r="924" spans="1:6">
      <c r="A924" s="183"/>
      <c r="B924" s="87"/>
      <c r="C924" s="88"/>
      <c r="D924" s="89"/>
      <c r="E924" s="90"/>
      <c r="F924" s="91"/>
    </row>
    <row r="925" spans="1:6">
      <c r="A925" s="183"/>
      <c r="B925" s="87"/>
      <c r="C925" s="88"/>
      <c r="D925" s="89"/>
      <c r="E925" s="90"/>
      <c r="F925" s="91"/>
    </row>
    <row r="926" spans="1:6">
      <c r="A926" s="183"/>
      <c r="B926" s="87"/>
      <c r="C926" s="88"/>
      <c r="D926" s="89"/>
      <c r="E926" s="90"/>
      <c r="F926" s="91"/>
    </row>
    <row r="927" spans="1:6">
      <c r="A927" s="183"/>
      <c r="B927" s="87"/>
      <c r="C927" s="88"/>
      <c r="D927" s="89"/>
      <c r="E927" s="90"/>
      <c r="F927" s="91"/>
    </row>
    <row r="928" spans="1:6">
      <c r="A928" s="183"/>
      <c r="B928" s="87"/>
      <c r="C928" s="88"/>
      <c r="D928" s="89"/>
      <c r="E928" s="90"/>
      <c r="F928" s="91"/>
    </row>
    <row r="929" spans="1:6">
      <c r="A929" s="183"/>
      <c r="B929" s="87"/>
      <c r="C929" s="88"/>
      <c r="D929" s="89"/>
      <c r="E929" s="90"/>
      <c r="F929" s="91"/>
    </row>
    <row r="930" spans="1:6">
      <c r="A930" s="183"/>
      <c r="B930" s="87"/>
      <c r="C930" s="88"/>
      <c r="D930" s="89"/>
      <c r="E930" s="90"/>
      <c r="F930" s="91"/>
    </row>
    <row r="931" spans="1:6">
      <c r="A931" s="183"/>
      <c r="B931" s="87"/>
      <c r="C931" s="88"/>
      <c r="D931" s="89"/>
      <c r="E931" s="90"/>
      <c r="F931" s="91"/>
    </row>
    <row r="932" spans="1:6">
      <c r="A932" s="183"/>
      <c r="B932" s="87"/>
      <c r="C932" s="88"/>
      <c r="D932" s="89"/>
      <c r="E932" s="90"/>
      <c r="F932" s="91"/>
    </row>
    <row r="933" spans="1:6">
      <c r="A933" s="183"/>
      <c r="B933" s="87"/>
      <c r="C933" s="88"/>
      <c r="D933" s="89"/>
      <c r="E933" s="90"/>
      <c r="F933" s="91"/>
    </row>
    <row r="934" spans="1:6">
      <c r="A934" s="183"/>
      <c r="B934" s="87"/>
      <c r="C934" s="88"/>
      <c r="D934" s="89"/>
      <c r="E934" s="90"/>
      <c r="F934" s="91"/>
    </row>
    <row r="935" spans="1:6">
      <c r="A935" s="183"/>
      <c r="B935" s="87"/>
      <c r="C935" s="88"/>
      <c r="D935" s="89"/>
      <c r="E935" s="90"/>
      <c r="F935" s="91"/>
    </row>
    <row r="936" spans="1:6">
      <c r="A936" s="183"/>
      <c r="B936" s="87"/>
      <c r="C936" s="88"/>
      <c r="D936" s="89"/>
      <c r="E936" s="90"/>
      <c r="F936" s="91"/>
    </row>
    <row r="937" spans="1:6">
      <c r="A937" s="183"/>
      <c r="B937" s="87"/>
      <c r="C937" s="88"/>
      <c r="D937" s="89"/>
      <c r="E937" s="90"/>
      <c r="F937" s="91"/>
    </row>
    <row r="938" spans="1:6">
      <c r="A938" s="183"/>
      <c r="B938" s="87"/>
      <c r="C938" s="88"/>
      <c r="D938" s="89"/>
      <c r="E938" s="90"/>
      <c r="F938" s="91"/>
    </row>
    <row r="939" spans="1:6">
      <c r="A939" s="183"/>
      <c r="B939" s="87"/>
      <c r="C939" s="88"/>
      <c r="D939" s="89"/>
      <c r="E939" s="90"/>
      <c r="F939" s="91"/>
    </row>
    <row r="940" spans="1:6">
      <c r="A940" s="183"/>
      <c r="B940" s="87"/>
      <c r="C940" s="88"/>
      <c r="D940" s="89"/>
      <c r="E940" s="90"/>
      <c r="F940" s="91"/>
    </row>
    <row r="941" spans="1:6">
      <c r="A941" s="183"/>
      <c r="B941" s="87"/>
      <c r="C941" s="88"/>
      <c r="D941" s="89"/>
      <c r="E941" s="90"/>
      <c r="F941" s="91"/>
    </row>
    <row r="942" spans="1:6">
      <c r="A942" s="183"/>
      <c r="B942" s="87"/>
      <c r="C942" s="88"/>
      <c r="D942" s="89"/>
      <c r="E942" s="90"/>
      <c r="F942" s="91"/>
    </row>
    <row r="943" spans="1:6">
      <c r="A943" s="183"/>
      <c r="B943" s="87"/>
      <c r="C943" s="88"/>
      <c r="D943" s="89"/>
      <c r="E943" s="90"/>
      <c r="F943" s="91"/>
    </row>
    <row r="944" spans="1:6">
      <c r="A944" s="183"/>
      <c r="B944" s="87"/>
      <c r="C944" s="88"/>
      <c r="D944" s="89"/>
      <c r="E944" s="90"/>
      <c r="F944" s="91"/>
    </row>
    <row r="945" spans="1:6">
      <c r="A945" s="183"/>
      <c r="B945" s="87"/>
      <c r="C945" s="88"/>
      <c r="D945" s="89"/>
      <c r="E945" s="90"/>
      <c r="F945" s="91"/>
    </row>
    <row r="946" spans="1:6">
      <c r="A946" s="183"/>
      <c r="B946" s="87"/>
      <c r="C946" s="88"/>
      <c r="D946" s="89"/>
      <c r="E946" s="90"/>
      <c r="F946" s="91"/>
    </row>
    <row r="947" spans="1:6">
      <c r="A947" s="183"/>
      <c r="B947" s="87"/>
      <c r="C947" s="88"/>
      <c r="D947" s="89"/>
      <c r="E947" s="90"/>
      <c r="F947" s="91"/>
    </row>
    <row r="948" spans="1:6">
      <c r="A948" s="183"/>
      <c r="B948" s="87"/>
      <c r="C948" s="88"/>
      <c r="D948" s="89"/>
      <c r="E948" s="90"/>
      <c r="F948" s="91"/>
    </row>
    <row r="949" spans="1:6">
      <c r="A949" s="183"/>
      <c r="B949" s="87"/>
      <c r="C949" s="88"/>
      <c r="D949" s="89"/>
      <c r="E949" s="90"/>
      <c r="F949" s="91"/>
    </row>
    <row r="950" spans="1:6">
      <c r="A950" s="183"/>
      <c r="B950" s="87"/>
      <c r="C950" s="88"/>
      <c r="D950" s="89"/>
      <c r="E950" s="90"/>
      <c r="F950" s="91"/>
    </row>
    <row r="951" spans="1:6">
      <c r="A951" s="183"/>
      <c r="B951" s="87"/>
      <c r="C951" s="88"/>
      <c r="D951" s="89"/>
      <c r="E951" s="90"/>
      <c r="F951" s="91"/>
    </row>
    <row r="952" spans="1:6">
      <c r="A952" s="183"/>
      <c r="B952" s="87"/>
      <c r="C952" s="88"/>
      <c r="D952" s="89"/>
      <c r="E952" s="90"/>
      <c r="F952" s="91"/>
    </row>
    <row r="953" spans="1:6">
      <c r="A953" s="183"/>
      <c r="B953" s="87"/>
      <c r="C953" s="88"/>
      <c r="D953" s="89"/>
      <c r="E953" s="90"/>
      <c r="F953" s="91"/>
    </row>
    <row r="954" spans="1:6">
      <c r="A954" s="183"/>
      <c r="B954" s="87"/>
      <c r="C954" s="88"/>
      <c r="D954" s="89"/>
      <c r="E954" s="90"/>
      <c r="F954" s="91"/>
    </row>
    <row r="955" spans="1:6">
      <c r="A955" s="183"/>
      <c r="B955" s="87"/>
      <c r="C955" s="88"/>
      <c r="D955" s="89"/>
      <c r="E955" s="90"/>
      <c r="F955" s="91"/>
    </row>
    <row r="956" spans="1:6">
      <c r="A956" s="183"/>
      <c r="B956" s="87"/>
      <c r="C956" s="88"/>
      <c r="D956" s="89"/>
      <c r="E956" s="90"/>
      <c r="F956" s="91"/>
    </row>
    <row r="957" spans="1:6">
      <c r="A957" s="183"/>
      <c r="B957" s="87"/>
      <c r="C957" s="88"/>
      <c r="D957" s="89"/>
      <c r="E957" s="90"/>
      <c r="F957" s="91"/>
    </row>
    <row r="958" spans="1:6">
      <c r="A958" s="183"/>
      <c r="B958" s="87"/>
      <c r="C958" s="88"/>
      <c r="D958" s="89"/>
      <c r="E958" s="90"/>
      <c r="F958" s="91"/>
    </row>
    <row r="959" spans="1:6">
      <c r="A959" s="183"/>
      <c r="B959" s="87"/>
      <c r="C959" s="88"/>
      <c r="D959" s="89"/>
      <c r="E959" s="90"/>
      <c r="F959" s="91"/>
    </row>
    <row r="960" spans="1:6">
      <c r="A960" s="183"/>
      <c r="B960" s="87"/>
      <c r="C960" s="88"/>
      <c r="D960" s="89"/>
      <c r="E960" s="90"/>
      <c r="F960" s="91"/>
    </row>
    <row r="961" spans="1:6">
      <c r="A961" s="183"/>
      <c r="B961" s="87"/>
      <c r="C961" s="88"/>
      <c r="D961" s="89"/>
      <c r="E961" s="90"/>
      <c r="F961" s="91"/>
    </row>
    <row r="962" spans="1:6">
      <c r="A962" s="183"/>
      <c r="B962" s="87"/>
      <c r="C962" s="88"/>
      <c r="D962" s="89"/>
      <c r="E962" s="90"/>
      <c r="F962" s="91"/>
    </row>
    <row r="963" spans="1:6">
      <c r="A963" s="183"/>
      <c r="B963" s="87"/>
      <c r="C963" s="88"/>
      <c r="D963" s="89"/>
      <c r="E963" s="90"/>
      <c r="F963" s="91"/>
    </row>
    <row r="964" spans="1:6">
      <c r="A964" s="183"/>
      <c r="B964" s="87"/>
      <c r="C964" s="88"/>
      <c r="D964" s="89"/>
      <c r="E964" s="90"/>
      <c r="F964" s="91"/>
    </row>
    <row r="965" spans="1:6">
      <c r="A965" s="183"/>
      <c r="B965" s="87"/>
      <c r="C965" s="88"/>
      <c r="D965" s="89"/>
      <c r="E965" s="90"/>
      <c r="F965" s="91"/>
    </row>
    <row r="966" spans="1:6">
      <c r="A966" s="183"/>
      <c r="B966" s="87"/>
      <c r="C966" s="88"/>
      <c r="D966" s="89"/>
      <c r="E966" s="90"/>
      <c r="F966" s="91"/>
    </row>
    <row r="967" spans="1:6">
      <c r="A967" s="183"/>
      <c r="B967" s="87"/>
      <c r="C967" s="88"/>
      <c r="D967" s="89"/>
      <c r="E967" s="90"/>
      <c r="F967" s="91"/>
    </row>
    <row r="968" spans="1:6">
      <c r="A968" s="183"/>
      <c r="B968" s="87"/>
      <c r="C968" s="88"/>
      <c r="D968" s="89"/>
      <c r="E968" s="90"/>
      <c r="F968" s="91"/>
    </row>
    <row r="969" spans="1:6">
      <c r="A969" s="183"/>
      <c r="B969" s="87"/>
      <c r="C969" s="88"/>
      <c r="D969" s="89"/>
      <c r="E969" s="90"/>
      <c r="F969" s="91"/>
    </row>
    <row r="970" spans="1:6">
      <c r="A970" s="183"/>
      <c r="B970" s="87"/>
      <c r="C970" s="88"/>
      <c r="D970" s="89"/>
      <c r="E970" s="90"/>
      <c r="F970" s="91"/>
    </row>
    <row r="971" spans="1:6">
      <c r="A971" s="183"/>
      <c r="B971" s="87"/>
      <c r="C971" s="88"/>
      <c r="D971" s="89"/>
      <c r="E971" s="90"/>
      <c r="F971" s="91"/>
    </row>
    <row r="972" spans="1:6">
      <c r="A972" s="183"/>
      <c r="B972" s="87"/>
      <c r="C972" s="88"/>
      <c r="D972" s="89"/>
      <c r="E972" s="90"/>
      <c r="F972" s="91"/>
    </row>
    <row r="973" spans="1:6">
      <c r="A973" s="183"/>
      <c r="B973" s="87"/>
      <c r="C973" s="88"/>
      <c r="D973" s="89"/>
      <c r="E973" s="90"/>
      <c r="F973" s="91"/>
    </row>
    <row r="974" spans="1:6">
      <c r="A974" s="183"/>
      <c r="B974" s="87"/>
      <c r="C974" s="88"/>
      <c r="D974" s="89"/>
      <c r="E974" s="90"/>
      <c r="F974" s="91"/>
    </row>
    <row r="975" spans="1:6">
      <c r="A975" s="183"/>
      <c r="B975" s="87"/>
      <c r="C975" s="88"/>
      <c r="D975" s="89"/>
      <c r="E975" s="90"/>
      <c r="F975" s="91"/>
    </row>
    <row r="976" spans="1:6">
      <c r="A976" s="183"/>
      <c r="B976" s="87"/>
      <c r="C976" s="88"/>
      <c r="D976" s="89"/>
      <c r="E976" s="90"/>
      <c r="F976" s="91"/>
    </row>
    <row r="977" spans="1:6">
      <c r="A977" s="183"/>
      <c r="B977" s="87"/>
      <c r="C977" s="88"/>
      <c r="D977" s="89"/>
      <c r="E977" s="90"/>
      <c r="F977" s="91"/>
    </row>
    <row r="978" spans="1:6">
      <c r="A978" s="183"/>
      <c r="B978" s="87"/>
      <c r="C978" s="88"/>
      <c r="D978" s="89"/>
      <c r="E978" s="90"/>
      <c r="F978" s="91"/>
    </row>
    <row r="979" spans="1:6">
      <c r="A979" s="183"/>
      <c r="B979" s="87"/>
      <c r="C979" s="88"/>
      <c r="D979" s="89"/>
      <c r="E979" s="90"/>
      <c r="F979" s="91"/>
    </row>
    <row r="980" spans="1:6">
      <c r="A980" s="183"/>
      <c r="B980" s="87"/>
      <c r="C980" s="88"/>
      <c r="D980" s="89"/>
      <c r="E980" s="90"/>
      <c r="F980" s="91"/>
    </row>
    <row r="981" spans="1:6">
      <c r="A981" s="183"/>
      <c r="B981" s="87"/>
      <c r="C981" s="88"/>
      <c r="D981" s="89"/>
      <c r="E981" s="90"/>
      <c r="F981" s="91"/>
    </row>
    <row r="982" spans="1:6">
      <c r="A982" s="183"/>
      <c r="B982" s="87"/>
      <c r="C982" s="88"/>
      <c r="D982" s="89"/>
      <c r="E982" s="90"/>
      <c r="F982" s="91"/>
    </row>
    <row r="983" spans="1:6">
      <c r="A983" s="183"/>
      <c r="B983" s="87"/>
      <c r="C983" s="88"/>
      <c r="D983" s="89"/>
      <c r="E983" s="90"/>
      <c r="F983" s="91"/>
    </row>
    <row r="984" spans="1:6">
      <c r="A984" s="183"/>
      <c r="B984" s="87"/>
      <c r="C984" s="88"/>
      <c r="D984" s="89"/>
      <c r="E984" s="90"/>
      <c r="F984" s="91"/>
    </row>
    <row r="985" spans="1:6">
      <c r="A985" s="183"/>
      <c r="B985" s="87"/>
      <c r="C985" s="88"/>
      <c r="D985" s="89"/>
      <c r="E985" s="90"/>
      <c r="F985" s="91"/>
    </row>
    <row r="986" spans="1:6">
      <c r="A986" s="183"/>
      <c r="B986" s="87"/>
      <c r="C986" s="88"/>
      <c r="D986" s="89"/>
      <c r="E986" s="90"/>
      <c r="F986" s="91"/>
    </row>
    <row r="987" spans="1:6">
      <c r="A987" s="183"/>
      <c r="B987" s="87"/>
      <c r="C987" s="88"/>
      <c r="D987" s="89"/>
      <c r="E987" s="90"/>
      <c r="F987" s="91"/>
    </row>
    <row r="988" spans="1:6">
      <c r="A988" s="183"/>
      <c r="B988" s="87"/>
      <c r="C988" s="88"/>
      <c r="D988" s="89"/>
      <c r="E988" s="90"/>
      <c r="F988" s="91"/>
    </row>
    <row r="989" spans="1:6">
      <c r="A989" s="183"/>
      <c r="B989" s="87"/>
      <c r="C989" s="88"/>
      <c r="D989" s="89"/>
      <c r="E989" s="90"/>
      <c r="F989" s="91"/>
    </row>
    <row r="990" spans="1:6">
      <c r="A990" s="183"/>
      <c r="B990" s="87"/>
      <c r="C990" s="88"/>
      <c r="D990" s="89"/>
      <c r="E990" s="90"/>
      <c r="F990" s="91"/>
    </row>
    <row r="991" spans="1:6">
      <c r="A991" s="183"/>
      <c r="B991" s="87"/>
      <c r="C991" s="88"/>
      <c r="D991" s="89"/>
      <c r="E991" s="90"/>
      <c r="F991" s="91"/>
    </row>
    <row r="992" spans="1:6">
      <c r="A992" s="183"/>
      <c r="B992" s="87"/>
      <c r="C992" s="88"/>
      <c r="D992" s="89"/>
      <c r="E992" s="90"/>
      <c r="F992" s="91"/>
    </row>
    <row r="993" spans="1:6">
      <c r="A993" s="183"/>
      <c r="B993" s="87"/>
      <c r="C993" s="88"/>
      <c r="D993" s="89"/>
      <c r="E993" s="90"/>
      <c r="F993" s="91"/>
    </row>
    <row r="994" spans="1:6">
      <c r="A994" s="183"/>
      <c r="B994" s="87"/>
      <c r="C994" s="88"/>
      <c r="D994" s="89"/>
      <c r="E994" s="90"/>
      <c r="F994" s="91"/>
    </row>
    <row r="995" spans="1:6">
      <c r="A995" s="183"/>
      <c r="B995" s="87"/>
      <c r="C995" s="88"/>
      <c r="D995" s="89"/>
      <c r="E995" s="90"/>
      <c r="F995" s="91"/>
    </row>
    <row r="996" spans="1:6">
      <c r="A996" s="183"/>
      <c r="B996" s="87"/>
      <c r="C996" s="88"/>
      <c r="D996" s="89"/>
      <c r="E996" s="90"/>
      <c r="F996" s="91"/>
    </row>
    <row r="997" spans="1:6">
      <c r="A997" s="183"/>
      <c r="B997" s="87"/>
      <c r="C997" s="88"/>
      <c r="D997" s="89"/>
      <c r="E997" s="90"/>
      <c r="F997" s="91"/>
    </row>
    <row r="998" spans="1:6">
      <c r="A998" s="183"/>
      <c r="B998" s="87"/>
      <c r="C998" s="88"/>
      <c r="D998" s="89"/>
      <c r="E998" s="90"/>
      <c r="F998" s="91"/>
    </row>
    <row r="999" spans="1:6">
      <c r="A999" s="183"/>
      <c r="B999" s="87"/>
      <c r="C999" s="88"/>
      <c r="D999" s="89"/>
      <c r="E999" s="90"/>
      <c r="F999" s="91"/>
    </row>
    <row r="1000" spans="1:6">
      <c r="A1000" s="183"/>
      <c r="B1000" s="87"/>
      <c r="C1000" s="88"/>
      <c r="D1000" s="89"/>
      <c r="E1000" s="90"/>
      <c r="F1000" s="91"/>
    </row>
    <row r="1001" spans="1:6">
      <c r="A1001" s="183"/>
      <c r="B1001" s="87"/>
      <c r="C1001" s="88"/>
      <c r="D1001" s="89"/>
      <c r="E1001" s="90"/>
      <c r="F1001" s="91"/>
    </row>
    <row r="1002" spans="1:6">
      <c r="A1002" s="183"/>
      <c r="B1002" s="87"/>
      <c r="C1002" s="88"/>
      <c r="D1002" s="89"/>
      <c r="E1002" s="90"/>
      <c r="F1002" s="91"/>
    </row>
    <row r="1003" spans="1:6">
      <c r="A1003" s="183"/>
      <c r="B1003" s="87"/>
      <c r="C1003" s="88"/>
      <c r="D1003" s="89"/>
      <c r="E1003" s="90"/>
      <c r="F1003" s="91"/>
    </row>
    <row r="1004" spans="1:6">
      <c r="A1004" s="183"/>
      <c r="B1004" s="87"/>
      <c r="C1004" s="88"/>
      <c r="D1004" s="89"/>
      <c r="E1004" s="90"/>
      <c r="F1004" s="91"/>
    </row>
    <row r="1005" spans="1:6">
      <c r="A1005" s="183"/>
      <c r="B1005" s="87"/>
      <c r="C1005" s="88"/>
      <c r="D1005" s="89"/>
      <c r="E1005" s="90"/>
      <c r="F1005" s="91"/>
    </row>
    <row r="1006" spans="1:6">
      <c r="A1006" s="183"/>
      <c r="B1006" s="87"/>
      <c r="C1006" s="88"/>
      <c r="D1006" s="89"/>
      <c r="E1006" s="90"/>
      <c r="F1006" s="91"/>
    </row>
    <row r="1007" spans="1:6">
      <c r="A1007" s="183"/>
      <c r="B1007" s="87"/>
      <c r="C1007" s="88"/>
      <c r="D1007" s="89"/>
      <c r="E1007" s="90"/>
      <c r="F1007" s="91"/>
    </row>
    <row r="1008" spans="1:6">
      <c r="A1008" s="183"/>
      <c r="B1008" s="87"/>
      <c r="C1008" s="88"/>
      <c r="D1008" s="89"/>
      <c r="E1008" s="90"/>
      <c r="F1008" s="91"/>
    </row>
    <row r="1009" spans="1:6">
      <c r="A1009" s="183"/>
      <c r="B1009" s="87"/>
      <c r="C1009" s="88"/>
      <c r="D1009" s="89"/>
      <c r="E1009" s="90"/>
      <c r="F1009" s="91"/>
    </row>
    <row r="1010" spans="1:6">
      <c r="A1010" s="183"/>
      <c r="B1010" s="87"/>
      <c r="C1010" s="88"/>
      <c r="D1010" s="89"/>
      <c r="E1010" s="90"/>
      <c r="F1010" s="91"/>
    </row>
    <row r="1011" spans="1:6">
      <c r="A1011" s="183"/>
      <c r="B1011" s="87"/>
      <c r="C1011" s="88"/>
      <c r="D1011" s="89"/>
      <c r="E1011" s="90"/>
      <c r="F1011" s="91"/>
    </row>
    <row r="1012" spans="1:6">
      <c r="A1012" s="183"/>
      <c r="B1012" s="87"/>
      <c r="C1012" s="88"/>
      <c r="D1012" s="89"/>
      <c r="E1012" s="90"/>
      <c r="F1012" s="91"/>
    </row>
    <row r="1013" spans="1:6">
      <c r="A1013" s="183"/>
      <c r="B1013" s="87"/>
      <c r="C1013" s="88"/>
      <c r="D1013" s="89"/>
      <c r="E1013" s="90"/>
      <c r="F1013" s="91"/>
    </row>
    <row r="1014" spans="1:6">
      <c r="A1014" s="183"/>
      <c r="B1014" s="87"/>
      <c r="C1014" s="88"/>
      <c r="D1014" s="89"/>
      <c r="E1014" s="90"/>
      <c r="F1014" s="91"/>
    </row>
    <row r="1015" spans="1:6">
      <c r="A1015" s="183"/>
      <c r="B1015" s="87"/>
      <c r="C1015" s="88"/>
      <c r="D1015" s="89"/>
      <c r="E1015" s="90"/>
      <c r="F1015" s="91"/>
    </row>
    <row r="1016" spans="1:6">
      <c r="A1016" s="183"/>
      <c r="B1016" s="87"/>
      <c r="C1016" s="88"/>
      <c r="D1016" s="89"/>
      <c r="E1016" s="90"/>
      <c r="F1016" s="91"/>
    </row>
    <row r="1017" spans="1:6">
      <c r="A1017" s="183"/>
      <c r="B1017" s="87"/>
      <c r="C1017" s="88"/>
      <c r="D1017" s="89"/>
      <c r="E1017" s="90"/>
      <c r="F1017" s="91"/>
    </row>
    <row r="1018" spans="1:6">
      <c r="A1018" s="183"/>
      <c r="B1018" s="87"/>
      <c r="C1018" s="88"/>
      <c r="D1018" s="89"/>
      <c r="E1018" s="90"/>
      <c r="F1018" s="91"/>
    </row>
    <row r="1019" spans="1:6">
      <c r="A1019" s="183"/>
      <c r="B1019" s="87"/>
      <c r="C1019" s="88"/>
      <c r="D1019" s="89"/>
      <c r="E1019" s="90"/>
      <c r="F1019" s="91"/>
    </row>
    <row r="1020" spans="1:6">
      <c r="A1020" s="183"/>
      <c r="B1020" s="87"/>
      <c r="C1020" s="88"/>
      <c r="D1020" s="89"/>
      <c r="E1020" s="90"/>
      <c r="F1020" s="91"/>
    </row>
    <row r="1021" spans="1:6">
      <c r="A1021" s="183"/>
      <c r="B1021" s="87"/>
      <c r="C1021" s="88"/>
      <c r="D1021" s="89"/>
      <c r="E1021" s="90"/>
      <c r="F1021" s="91"/>
    </row>
    <row r="1022" spans="1:6">
      <c r="A1022" s="183"/>
      <c r="B1022" s="87"/>
      <c r="C1022" s="88"/>
      <c r="D1022" s="89"/>
      <c r="E1022" s="90"/>
      <c r="F1022" s="91"/>
    </row>
    <row r="1023" spans="1:6">
      <c r="A1023" s="183"/>
      <c r="B1023" s="87"/>
      <c r="C1023" s="88"/>
      <c r="D1023" s="89"/>
      <c r="E1023" s="90"/>
      <c r="F1023" s="91"/>
    </row>
    <row r="1024" spans="1:6">
      <c r="A1024" s="183"/>
      <c r="B1024" s="87"/>
      <c r="C1024" s="88"/>
      <c r="D1024" s="89"/>
      <c r="E1024" s="90"/>
      <c r="F1024" s="91"/>
    </row>
    <row r="1025" spans="1:6">
      <c r="A1025" s="183"/>
      <c r="B1025" s="87"/>
      <c r="C1025" s="88"/>
      <c r="D1025" s="89"/>
      <c r="E1025" s="90"/>
      <c r="F1025" s="91"/>
    </row>
    <row r="1026" spans="1:6">
      <c r="A1026" s="183"/>
      <c r="B1026" s="87"/>
      <c r="C1026" s="88"/>
      <c r="D1026" s="89"/>
      <c r="E1026" s="90"/>
      <c r="F1026" s="91"/>
    </row>
    <row r="1027" spans="1:6">
      <c r="A1027" s="183"/>
      <c r="B1027" s="87"/>
      <c r="C1027" s="88"/>
      <c r="D1027" s="89"/>
      <c r="E1027" s="90"/>
      <c r="F1027" s="91"/>
    </row>
    <row r="1028" spans="1:6">
      <c r="A1028" s="183"/>
      <c r="B1028" s="87"/>
      <c r="C1028" s="88"/>
      <c r="D1028" s="89"/>
      <c r="E1028" s="90"/>
      <c r="F1028" s="91"/>
    </row>
    <row r="1029" spans="1:6">
      <c r="A1029" s="183"/>
      <c r="B1029" s="87"/>
      <c r="C1029" s="88"/>
      <c r="D1029" s="89"/>
      <c r="E1029" s="90"/>
      <c r="F1029" s="91"/>
    </row>
    <row r="1030" spans="1:6">
      <c r="A1030" s="183"/>
      <c r="B1030" s="87"/>
      <c r="C1030" s="88"/>
      <c r="D1030" s="89"/>
      <c r="E1030" s="90"/>
      <c r="F1030" s="91"/>
    </row>
    <row r="1031" spans="1:6">
      <c r="A1031" s="183"/>
      <c r="B1031" s="87"/>
      <c r="C1031" s="88"/>
      <c r="D1031" s="89"/>
      <c r="E1031" s="90"/>
      <c r="F1031" s="91"/>
    </row>
    <row r="1032" spans="1:6">
      <c r="A1032" s="183"/>
      <c r="B1032" s="87"/>
      <c r="C1032" s="88"/>
      <c r="D1032" s="89"/>
      <c r="E1032" s="90"/>
      <c r="F1032" s="91"/>
    </row>
    <row r="1033" spans="1:6">
      <c r="A1033" s="183"/>
      <c r="B1033" s="87"/>
      <c r="C1033" s="88"/>
      <c r="D1033" s="89"/>
      <c r="E1033" s="90"/>
      <c r="F1033" s="91"/>
    </row>
    <row r="1034" spans="1:6">
      <c r="A1034" s="183"/>
      <c r="B1034" s="87"/>
      <c r="C1034" s="88"/>
      <c r="D1034" s="89"/>
      <c r="E1034" s="90"/>
      <c r="F1034" s="91"/>
    </row>
    <row r="1035" spans="1:6">
      <c r="A1035" s="183"/>
      <c r="B1035" s="87"/>
      <c r="C1035" s="88"/>
      <c r="D1035" s="89"/>
      <c r="E1035" s="90"/>
      <c r="F1035" s="91"/>
    </row>
    <row r="1036" spans="1:6">
      <c r="A1036" s="183"/>
      <c r="B1036" s="87"/>
      <c r="C1036" s="88"/>
      <c r="D1036" s="89"/>
      <c r="E1036" s="90"/>
      <c r="F1036" s="91"/>
    </row>
    <row r="1037" spans="1:6">
      <c r="A1037" s="183"/>
      <c r="B1037" s="87"/>
      <c r="C1037" s="88"/>
      <c r="D1037" s="89"/>
      <c r="E1037" s="90"/>
      <c r="F1037" s="91"/>
    </row>
    <row r="1038" spans="1:6">
      <c r="A1038" s="183"/>
      <c r="B1038" s="87"/>
      <c r="C1038" s="88"/>
      <c r="D1038" s="89"/>
      <c r="E1038" s="90"/>
      <c r="F1038" s="91"/>
    </row>
    <row r="1039" spans="1:6">
      <c r="A1039" s="183"/>
      <c r="B1039" s="87"/>
      <c r="C1039" s="88"/>
      <c r="D1039" s="89"/>
      <c r="E1039" s="90"/>
      <c r="F1039" s="91"/>
    </row>
    <row r="1040" spans="1:6">
      <c r="A1040" s="183"/>
      <c r="B1040" s="87"/>
      <c r="C1040" s="88"/>
      <c r="D1040" s="89"/>
      <c r="E1040" s="90"/>
      <c r="F1040" s="91"/>
    </row>
    <row r="1041" spans="1:6">
      <c r="A1041" s="183"/>
      <c r="B1041" s="87"/>
      <c r="C1041" s="88"/>
      <c r="D1041" s="89"/>
      <c r="E1041" s="90"/>
      <c r="F1041" s="91"/>
    </row>
    <row r="1042" spans="1:6">
      <c r="A1042" s="183"/>
      <c r="B1042" s="87"/>
      <c r="C1042" s="88"/>
      <c r="D1042" s="89"/>
      <c r="E1042" s="90"/>
      <c r="F1042" s="91"/>
    </row>
    <row r="1043" spans="1:6">
      <c r="A1043" s="183"/>
      <c r="B1043" s="87"/>
      <c r="C1043" s="88"/>
      <c r="D1043" s="89"/>
      <c r="E1043" s="90"/>
      <c r="F1043" s="91"/>
    </row>
    <row r="1044" spans="1:6">
      <c r="A1044" s="183"/>
      <c r="B1044" s="87"/>
      <c r="C1044" s="88"/>
      <c r="D1044" s="89"/>
      <c r="E1044" s="90"/>
      <c r="F1044" s="91"/>
    </row>
    <row r="1045" spans="1:6">
      <c r="A1045" s="183"/>
      <c r="B1045" s="87"/>
      <c r="C1045" s="88"/>
      <c r="D1045" s="89"/>
      <c r="E1045" s="90"/>
      <c r="F1045" s="91"/>
    </row>
    <row r="1046" spans="1:6">
      <c r="A1046" s="183"/>
      <c r="B1046" s="87"/>
      <c r="C1046" s="88"/>
      <c r="D1046" s="89"/>
      <c r="E1046" s="90"/>
      <c r="F1046" s="91"/>
    </row>
    <row r="1047" spans="1:6">
      <c r="A1047" s="183"/>
      <c r="B1047" s="87"/>
      <c r="C1047" s="88"/>
      <c r="D1047" s="89"/>
      <c r="E1047" s="90"/>
      <c r="F1047" s="91"/>
    </row>
    <row r="1048" spans="1:6">
      <c r="A1048" s="183"/>
      <c r="B1048" s="87"/>
      <c r="C1048" s="88"/>
      <c r="D1048" s="89"/>
      <c r="E1048" s="90"/>
      <c r="F1048" s="91"/>
    </row>
    <row r="1049" spans="1:6">
      <c r="A1049" s="183"/>
      <c r="B1049" s="87"/>
      <c r="C1049" s="88"/>
      <c r="D1049" s="89"/>
      <c r="E1049" s="90"/>
      <c r="F1049" s="91"/>
    </row>
    <row r="1050" spans="1:6">
      <c r="A1050" s="183"/>
      <c r="B1050" s="87"/>
      <c r="C1050" s="88"/>
      <c r="D1050" s="89"/>
      <c r="E1050" s="90"/>
      <c r="F1050" s="91"/>
    </row>
    <row r="1051" spans="1:6">
      <c r="A1051" s="183"/>
      <c r="B1051" s="87"/>
      <c r="C1051" s="88"/>
      <c r="D1051" s="89"/>
      <c r="E1051" s="90"/>
      <c r="F1051" s="91"/>
    </row>
    <row r="1052" spans="1:6">
      <c r="A1052" s="183"/>
      <c r="B1052" s="87"/>
      <c r="C1052" s="88"/>
      <c r="D1052" s="89"/>
      <c r="E1052" s="90"/>
      <c r="F1052" s="91"/>
    </row>
    <row r="1053" spans="1:6">
      <c r="A1053" s="183"/>
      <c r="B1053" s="87"/>
      <c r="C1053" s="88"/>
      <c r="D1053" s="89"/>
      <c r="E1053" s="90"/>
      <c r="F1053" s="91"/>
    </row>
    <row r="1054" spans="1:6">
      <c r="A1054" s="183"/>
      <c r="B1054" s="87"/>
      <c r="C1054" s="88"/>
      <c r="D1054" s="89"/>
      <c r="E1054" s="90"/>
      <c r="F1054" s="91"/>
    </row>
    <row r="1055" spans="1:6">
      <c r="A1055" s="183"/>
      <c r="B1055" s="87"/>
      <c r="C1055" s="88"/>
      <c r="D1055" s="89"/>
      <c r="E1055" s="90"/>
      <c r="F1055" s="91"/>
    </row>
    <row r="1056" spans="1:6">
      <c r="A1056" s="183"/>
      <c r="B1056" s="87"/>
      <c r="C1056" s="88"/>
      <c r="D1056" s="89"/>
      <c r="E1056" s="90"/>
      <c r="F1056" s="91"/>
    </row>
    <row r="1057" spans="1:6">
      <c r="A1057" s="183"/>
      <c r="B1057" s="87"/>
      <c r="C1057" s="88"/>
      <c r="D1057" s="89"/>
      <c r="E1057" s="90"/>
      <c r="F1057" s="91"/>
    </row>
    <row r="1058" spans="1:6">
      <c r="A1058" s="183"/>
      <c r="B1058" s="87"/>
      <c r="C1058" s="88"/>
      <c r="D1058" s="89"/>
      <c r="E1058" s="90"/>
      <c r="F1058" s="91"/>
    </row>
    <row r="1059" spans="1:6">
      <c r="A1059" s="183"/>
      <c r="B1059" s="87"/>
      <c r="C1059" s="88"/>
      <c r="D1059" s="89"/>
      <c r="E1059" s="90"/>
      <c r="F1059" s="91"/>
    </row>
    <row r="1060" spans="1:6">
      <c r="A1060" s="183"/>
      <c r="B1060" s="87"/>
      <c r="C1060" s="88"/>
      <c r="D1060" s="89"/>
      <c r="E1060" s="90"/>
      <c r="F1060" s="91"/>
    </row>
    <row r="1061" spans="1:6">
      <c r="A1061" s="183"/>
      <c r="B1061" s="87"/>
      <c r="C1061" s="88"/>
      <c r="D1061" s="89"/>
      <c r="E1061" s="90"/>
      <c r="F1061" s="91"/>
    </row>
    <row r="1062" spans="1:6">
      <c r="A1062" s="183"/>
      <c r="B1062" s="87"/>
      <c r="C1062" s="88"/>
      <c r="D1062" s="89"/>
      <c r="E1062" s="90"/>
      <c r="F1062" s="91"/>
    </row>
    <row r="1063" spans="1:6">
      <c r="A1063" s="183"/>
      <c r="B1063" s="87"/>
      <c r="C1063" s="88"/>
      <c r="D1063" s="89"/>
      <c r="E1063" s="90"/>
      <c r="F1063" s="91"/>
    </row>
    <row r="1064" spans="1:6">
      <c r="A1064" s="183"/>
      <c r="B1064" s="87"/>
      <c r="C1064" s="88"/>
      <c r="D1064" s="89"/>
      <c r="E1064" s="90"/>
      <c r="F1064" s="91"/>
    </row>
    <row r="1065" spans="1:6">
      <c r="A1065" s="183"/>
      <c r="B1065" s="87"/>
      <c r="C1065" s="88"/>
      <c r="D1065" s="89"/>
      <c r="E1065" s="90"/>
      <c r="F1065" s="91"/>
    </row>
    <row r="1066" spans="1:6">
      <c r="A1066" s="183"/>
      <c r="B1066" s="87"/>
      <c r="C1066" s="88"/>
      <c r="D1066" s="89"/>
      <c r="E1066" s="90"/>
      <c r="F1066" s="91"/>
    </row>
    <row r="1067" spans="1:6">
      <c r="A1067" s="183"/>
      <c r="B1067" s="87"/>
      <c r="C1067" s="88"/>
      <c r="D1067" s="89"/>
      <c r="E1067" s="90"/>
      <c r="F1067" s="91"/>
    </row>
    <row r="1068" spans="1:6">
      <c r="A1068" s="183"/>
      <c r="B1068" s="87"/>
      <c r="C1068" s="88"/>
      <c r="D1068" s="89"/>
      <c r="E1068" s="90"/>
      <c r="F1068" s="91"/>
    </row>
    <row r="1069" spans="1:6">
      <c r="A1069" s="183"/>
      <c r="B1069" s="87"/>
      <c r="C1069" s="88"/>
      <c r="D1069" s="89"/>
      <c r="E1069" s="90"/>
      <c r="F1069" s="91"/>
    </row>
    <row r="1070" spans="1:6">
      <c r="A1070" s="183"/>
      <c r="B1070" s="87"/>
      <c r="C1070" s="88"/>
      <c r="D1070" s="89"/>
      <c r="E1070" s="90"/>
      <c r="F1070" s="91"/>
    </row>
    <row r="1071" spans="1:6">
      <c r="A1071" s="183"/>
      <c r="B1071" s="87"/>
      <c r="C1071" s="88"/>
      <c r="D1071" s="89"/>
      <c r="E1071" s="90"/>
      <c r="F1071" s="91"/>
    </row>
    <row r="1072" spans="1:6">
      <c r="A1072" s="183"/>
      <c r="B1072" s="87"/>
      <c r="C1072" s="88"/>
      <c r="D1072" s="89"/>
      <c r="E1072" s="90"/>
      <c r="F1072" s="91"/>
    </row>
    <row r="1073" spans="1:6">
      <c r="A1073" s="183"/>
      <c r="B1073" s="87"/>
      <c r="C1073" s="88"/>
      <c r="D1073" s="89"/>
      <c r="E1073" s="90"/>
      <c r="F1073" s="91"/>
    </row>
    <row r="1074" spans="1:6">
      <c r="A1074" s="183"/>
      <c r="B1074" s="87"/>
      <c r="C1074" s="88"/>
      <c r="D1074" s="89"/>
      <c r="E1074" s="90"/>
      <c r="F1074" s="91"/>
    </row>
    <row r="1075" spans="1:6">
      <c r="A1075" s="183"/>
      <c r="B1075" s="87"/>
      <c r="C1075" s="88"/>
      <c r="D1075" s="89"/>
      <c r="E1075" s="90"/>
      <c r="F1075" s="91"/>
    </row>
    <row r="1076" spans="1:6">
      <c r="A1076" s="183"/>
      <c r="B1076" s="87"/>
      <c r="C1076" s="88"/>
      <c r="D1076" s="89"/>
      <c r="E1076" s="90"/>
      <c r="F1076" s="91"/>
    </row>
    <row r="1077" spans="1:6">
      <c r="A1077" s="183"/>
      <c r="B1077" s="87"/>
      <c r="C1077" s="88"/>
      <c r="D1077" s="89"/>
      <c r="E1077" s="90"/>
      <c r="F1077" s="91"/>
    </row>
    <row r="1078" spans="1:6">
      <c r="A1078" s="183"/>
      <c r="B1078" s="87"/>
      <c r="C1078" s="88"/>
      <c r="D1078" s="89"/>
      <c r="E1078" s="90"/>
      <c r="F1078" s="91"/>
    </row>
    <row r="1079" spans="1:6">
      <c r="A1079" s="183"/>
      <c r="B1079" s="87"/>
      <c r="C1079" s="88"/>
      <c r="D1079" s="89"/>
      <c r="E1079" s="90"/>
      <c r="F1079" s="91"/>
    </row>
    <row r="1080" spans="1:6">
      <c r="A1080" s="183"/>
      <c r="B1080" s="87"/>
      <c r="C1080" s="88"/>
      <c r="D1080" s="89"/>
      <c r="E1080" s="90"/>
      <c r="F1080" s="91"/>
    </row>
    <row r="1081" spans="1:6">
      <c r="A1081" s="183"/>
      <c r="B1081" s="87"/>
      <c r="C1081" s="88"/>
      <c r="D1081" s="89"/>
      <c r="E1081" s="90"/>
      <c r="F1081" s="91"/>
    </row>
    <row r="1082" spans="1:6">
      <c r="A1082" s="183"/>
      <c r="B1082" s="87"/>
      <c r="C1082" s="88"/>
      <c r="D1082" s="89"/>
      <c r="E1082" s="90"/>
      <c r="F1082" s="91"/>
    </row>
    <row r="1083" spans="1:6">
      <c r="A1083" s="183"/>
      <c r="B1083" s="87"/>
      <c r="C1083" s="88"/>
      <c r="D1083" s="89"/>
      <c r="E1083" s="90"/>
      <c r="F1083" s="91"/>
    </row>
    <row r="1084" spans="1:6">
      <c r="A1084" s="183"/>
      <c r="B1084" s="87"/>
      <c r="C1084" s="88"/>
      <c r="D1084" s="89"/>
      <c r="E1084" s="90"/>
      <c r="F1084" s="91"/>
    </row>
    <row r="1085" spans="1:6">
      <c r="A1085" s="183"/>
      <c r="B1085" s="87"/>
      <c r="C1085" s="88"/>
      <c r="D1085" s="89"/>
      <c r="E1085" s="90"/>
      <c r="F1085" s="91"/>
    </row>
    <row r="1086" spans="1:6">
      <c r="A1086" s="183"/>
      <c r="B1086" s="87"/>
      <c r="C1086" s="88"/>
      <c r="D1086" s="89"/>
      <c r="E1086" s="90"/>
      <c r="F1086" s="91"/>
    </row>
    <row r="1087" spans="1:6">
      <c r="A1087" s="183"/>
      <c r="B1087" s="87"/>
      <c r="C1087" s="88"/>
      <c r="D1087" s="89"/>
      <c r="E1087" s="90"/>
      <c r="F1087" s="91"/>
    </row>
    <row r="1088" spans="1:6">
      <c r="A1088" s="183"/>
      <c r="B1088" s="87"/>
      <c r="C1088" s="88"/>
      <c r="D1088" s="89"/>
      <c r="E1088" s="90"/>
      <c r="F1088" s="91"/>
    </row>
    <row r="1089" spans="1:6">
      <c r="A1089" s="183"/>
      <c r="B1089" s="87"/>
      <c r="C1089" s="88"/>
      <c r="D1089" s="89"/>
      <c r="E1089" s="90"/>
      <c r="F1089" s="91"/>
    </row>
    <row r="1090" spans="1:6">
      <c r="A1090" s="183"/>
      <c r="B1090" s="87"/>
      <c r="C1090" s="88"/>
      <c r="D1090" s="89"/>
      <c r="E1090" s="90"/>
      <c r="F1090" s="91"/>
    </row>
    <row r="1091" spans="1:6">
      <c r="A1091" s="183"/>
      <c r="B1091" s="87"/>
      <c r="C1091" s="88"/>
      <c r="D1091" s="89"/>
      <c r="E1091" s="90"/>
      <c r="F1091" s="91"/>
    </row>
    <row r="1092" spans="1:6">
      <c r="A1092" s="183"/>
      <c r="B1092" s="87"/>
      <c r="C1092" s="88"/>
      <c r="D1092" s="89"/>
      <c r="E1092" s="90"/>
      <c r="F1092" s="91"/>
    </row>
    <row r="1093" spans="1:6">
      <c r="A1093" s="183"/>
      <c r="B1093" s="87"/>
      <c r="C1093" s="88"/>
      <c r="D1093" s="89"/>
      <c r="E1093" s="90"/>
      <c r="F1093" s="91"/>
    </row>
    <row r="1094" spans="1:6">
      <c r="A1094" s="183"/>
      <c r="B1094" s="87"/>
      <c r="C1094" s="88"/>
      <c r="D1094" s="89"/>
      <c r="E1094" s="90"/>
      <c r="F1094" s="91"/>
    </row>
    <row r="1095" spans="1:6">
      <c r="A1095" s="183"/>
      <c r="B1095" s="87"/>
      <c r="C1095" s="88"/>
      <c r="D1095" s="89"/>
      <c r="E1095" s="90"/>
      <c r="F1095" s="91"/>
    </row>
    <row r="1096" spans="1:6">
      <c r="A1096" s="183"/>
      <c r="B1096" s="87"/>
      <c r="C1096" s="88"/>
      <c r="D1096" s="89"/>
      <c r="E1096" s="90"/>
      <c r="F1096" s="91"/>
    </row>
    <row r="1097" spans="1:6">
      <c r="A1097" s="183"/>
      <c r="B1097" s="87"/>
      <c r="C1097" s="88"/>
      <c r="D1097" s="89"/>
      <c r="E1097" s="90"/>
      <c r="F1097" s="91"/>
    </row>
    <row r="1098" spans="1:6">
      <c r="A1098" s="183"/>
      <c r="B1098" s="87"/>
      <c r="C1098" s="88"/>
      <c r="D1098" s="89"/>
      <c r="E1098" s="90"/>
      <c r="F1098" s="91"/>
    </row>
    <row r="1099" spans="1:6">
      <c r="A1099" s="183"/>
      <c r="B1099" s="87"/>
      <c r="C1099" s="88"/>
      <c r="D1099" s="89"/>
      <c r="E1099" s="90"/>
      <c r="F1099" s="91"/>
    </row>
    <row r="1100" spans="1:6">
      <c r="A1100" s="183"/>
      <c r="B1100" s="87"/>
      <c r="C1100" s="88"/>
      <c r="D1100" s="89"/>
      <c r="E1100" s="90"/>
      <c r="F1100" s="91"/>
    </row>
    <row r="1101" spans="1:6">
      <c r="A1101" s="183"/>
      <c r="B1101" s="87"/>
      <c r="C1101" s="88"/>
      <c r="D1101" s="89"/>
      <c r="E1101" s="90"/>
      <c r="F1101" s="91"/>
    </row>
    <row r="1102" spans="1:6">
      <c r="A1102" s="183"/>
      <c r="B1102" s="87"/>
      <c r="C1102" s="88"/>
      <c r="D1102" s="89"/>
      <c r="E1102" s="90"/>
      <c r="F1102" s="91"/>
    </row>
    <row r="1103" spans="1:6">
      <c r="A1103" s="183"/>
      <c r="B1103" s="87"/>
      <c r="C1103" s="88"/>
      <c r="D1103" s="89"/>
      <c r="E1103" s="90"/>
      <c r="F1103" s="91"/>
    </row>
    <row r="1104" spans="1:6">
      <c r="A1104" s="183"/>
      <c r="B1104" s="87"/>
      <c r="C1104" s="88"/>
      <c r="D1104" s="89"/>
      <c r="E1104" s="90"/>
      <c r="F1104" s="91"/>
    </row>
    <row r="1105" spans="1:6">
      <c r="A1105" s="183"/>
      <c r="B1105" s="87"/>
      <c r="C1105" s="88"/>
      <c r="D1105" s="89"/>
      <c r="E1105" s="90"/>
      <c r="F1105" s="91"/>
    </row>
    <row r="1106" spans="1:6">
      <c r="A1106" s="183"/>
      <c r="B1106" s="87"/>
      <c r="C1106" s="88"/>
      <c r="D1106" s="89"/>
      <c r="E1106" s="90"/>
      <c r="F1106" s="91"/>
    </row>
    <row r="1107" spans="1:6">
      <c r="A1107" s="183"/>
      <c r="B1107" s="87"/>
      <c r="C1107" s="88"/>
      <c r="D1107" s="89"/>
      <c r="E1107" s="90"/>
      <c r="F1107" s="91"/>
    </row>
    <row r="1108" spans="1:6">
      <c r="A1108" s="183"/>
      <c r="B1108" s="87"/>
      <c r="C1108" s="88"/>
      <c r="D1108" s="89"/>
      <c r="E1108" s="90"/>
      <c r="F1108" s="91"/>
    </row>
    <row r="1109" spans="1:6">
      <c r="A1109" s="183"/>
      <c r="B1109" s="87"/>
      <c r="C1109" s="88"/>
      <c r="D1109" s="89"/>
      <c r="E1109" s="90"/>
      <c r="F1109" s="91"/>
    </row>
    <row r="1110" spans="1:6">
      <c r="A1110" s="183"/>
      <c r="B1110" s="87"/>
      <c r="C1110" s="88"/>
      <c r="D1110" s="89"/>
      <c r="E1110" s="90"/>
      <c r="F1110" s="91"/>
    </row>
    <row r="1111" spans="1:6">
      <c r="A1111" s="183"/>
      <c r="B1111" s="87"/>
      <c r="C1111" s="88"/>
      <c r="D1111" s="89"/>
      <c r="E1111" s="90"/>
      <c r="F1111" s="91"/>
    </row>
    <row r="1112" spans="1:6">
      <c r="A1112" s="183"/>
      <c r="B1112" s="87"/>
      <c r="C1112" s="88"/>
      <c r="D1112" s="89"/>
      <c r="E1112" s="90"/>
      <c r="F1112" s="91"/>
    </row>
    <row r="1113" spans="1:6">
      <c r="A1113" s="183"/>
      <c r="B1113" s="87"/>
      <c r="C1113" s="88"/>
      <c r="D1113" s="89"/>
      <c r="E1113" s="90"/>
      <c r="F1113" s="91"/>
    </row>
    <row r="1114" spans="1:6">
      <c r="A1114" s="183"/>
      <c r="B1114" s="87"/>
      <c r="C1114" s="88"/>
      <c r="D1114" s="89"/>
      <c r="E1114" s="90"/>
      <c r="F1114" s="91"/>
    </row>
    <row r="1115" spans="1:6">
      <c r="A1115" s="183"/>
      <c r="B1115" s="87"/>
      <c r="C1115" s="88"/>
      <c r="D1115" s="89"/>
      <c r="E1115" s="90"/>
      <c r="F1115" s="91"/>
    </row>
    <row r="1116" spans="1:6">
      <c r="A1116" s="183"/>
      <c r="B1116" s="87"/>
      <c r="C1116" s="88"/>
      <c r="D1116" s="89"/>
      <c r="E1116" s="90"/>
      <c r="F1116" s="91"/>
    </row>
    <row r="1117" spans="1:6">
      <c r="A1117" s="183"/>
      <c r="B1117" s="87"/>
      <c r="C1117" s="88"/>
      <c r="D1117" s="89"/>
      <c r="E1117" s="90"/>
      <c r="F1117" s="91"/>
    </row>
    <row r="1118" spans="1:6">
      <c r="A1118" s="183"/>
      <c r="B1118" s="87"/>
      <c r="C1118" s="88"/>
      <c r="D1118" s="89"/>
      <c r="E1118" s="90"/>
      <c r="F1118" s="91"/>
    </row>
    <row r="1119" spans="1:6">
      <c r="A1119" s="183"/>
      <c r="B1119" s="87"/>
      <c r="C1119" s="88"/>
      <c r="D1119" s="89"/>
      <c r="E1119" s="90"/>
      <c r="F1119" s="91"/>
    </row>
    <row r="1120" spans="1:6">
      <c r="A1120" s="183"/>
      <c r="B1120" s="87"/>
      <c r="C1120" s="88"/>
      <c r="D1120" s="89"/>
      <c r="E1120" s="90"/>
      <c r="F1120" s="91"/>
    </row>
    <row r="1121" spans="1:6">
      <c r="A1121" s="183"/>
      <c r="B1121" s="87"/>
      <c r="C1121" s="88"/>
      <c r="D1121" s="89"/>
      <c r="E1121" s="90"/>
      <c r="F1121" s="91"/>
    </row>
    <row r="1122" spans="1:6">
      <c r="A1122" s="183"/>
      <c r="B1122" s="87"/>
      <c r="C1122" s="88"/>
      <c r="D1122" s="89"/>
      <c r="E1122" s="90"/>
      <c r="F1122" s="91"/>
    </row>
    <row r="1123" spans="1:6">
      <c r="A1123" s="183"/>
      <c r="B1123" s="87"/>
      <c r="C1123" s="88"/>
      <c r="D1123" s="89"/>
      <c r="E1123" s="90"/>
      <c r="F1123" s="91"/>
    </row>
    <row r="1124" spans="1:6">
      <c r="A1124" s="183"/>
      <c r="B1124" s="87"/>
      <c r="C1124" s="88"/>
      <c r="D1124" s="89"/>
      <c r="E1124" s="90"/>
      <c r="F1124" s="91"/>
    </row>
    <row r="1125" spans="1:6">
      <c r="A1125" s="183"/>
      <c r="B1125" s="87"/>
      <c r="C1125" s="88"/>
      <c r="D1125" s="89"/>
      <c r="E1125" s="90"/>
      <c r="F1125" s="91"/>
    </row>
    <row r="1126" spans="1:6">
      <c r="A1126" s="183"/>
      <c r="B1126" s="87"/>
      <c r="C1126" s="88"/>
      <c r="D1126" s="89"/>
      <c r="E1126" s="90"/>
      <c r="F1126" s="91"/>
    </row>
    <row r="1127" spans="1:6">
      <c r="A1127" s="183"/>
      <c r="B1127" s="87"/>
      <c r="C1127" s="88"/>
      <c r="D1127" s="89"/>
      <c r="E1127" s="90"/>
      <c r="F1127" s="91"/>
    </row>
    <row r="1128" spans="1:6">
      <c r="A1128" s="183"/>
      <c r="B1128" s="87"/>
      <c r="C1128" s="88"/>
      <c r="D1128" s="89"/>
      <c r="E1128" s="90"/>
      <c r="F1128" s="91"/>
    </row>
    <row r="1129" spans="1:6">
      <c r="A1129" s="183"/>
      <c r="B1129" s="87"/>
      <c r="C1129" s="88"/>
      <c r="D1129" s="89"/>
      <c r="E1129" s="90"/>
      <c r="F1129" s="91"/>
    </row>
    <row r="1130" spans="1:6">
      <c r="A1130" s="183"/>
      <c r="B1130" s="87"/>
      <c r="C1130" s="88"/>
      <c r="D1130" s="89"/>
      <c r="E1130" s="90"/>
      <c r="F1130" s="91"/>
    </row>
    <row r="1131" spans="1:6">
      <c r="A1131" s="183"/>
      <c r="B1131" s="87"/>
      <c r="C1131" s="88"/>
      <c r="D1131" s="89"/>
      <c r="E1131" s="90"/>
      <c r="F1131" s="91"/>
    </row>
    <row r="1132" spans="1:6">
      <c r="A1132" s="183"/>
      <c r="B1132" s="87"/>
      <c r="C1132" s="88"/>
      <c r="D1132" s="89"/>
      <c r="E1132" s="90"/>
      <c r="F1132" s="91"/>
    </row>
    <row r="1133" spans="1:6">
      <c r="A1133" s="183"/>
      <c r="B1133" s="87"/>
      <c r="C1133" s="88"/>
      <c r="D1133" s="89"/>
      <c r="E1133" s="90"/>
      <c r="F1133" s="91"/>
    </row>
    <row r="1134" spans="1:6">
      <c r="A1134" s="183"/>
      <c r="B1134" s="87"/>
      <c r="C1134" s="88"/>
      <c r="D1134" s="89"/>
      <c r="E1134" s="90"/>
      <c r="F1134" s="91"/>
    </row>
    <row r="1135" spans="1:6">
      <c r="A1135" s="183"/>
      <c r="B1135" s="87"/>
      <c r="C1135" s="88"/>
      <c r="D1135" s="89"/>
      <c r="E1135" s="90"/>
      <c r="F1135" s="91"/>
    </row>
    <row r="1136" spans="1:6">
      <c r="A1136" s="183"/>
      <c r="B1136" s="87"/>
      <c r="C1136" s="88"/>
      <c r="D1136" s="89"/>
      <c r="E1136" s="90"/>
      <c r="F1136" s="91"/>
    </row>
    <row r="1137" spans="1:6">
      <c r="A1137" s="183"/>
      <c r="B1137" s="87"/>
      <c r="C1137" s="88"/>
      <c r="D1137" s="89"/>
      <c r="E1137" s="90"/>
      <c r="F1137" s="91"/>
    </row>
    <row r="1138" spans="1:6">
      <c r="A1138" s="183"/>
      <c r="B1138" s="87"/>
      <c r="C1138" s="88"/>
      <c r="D1138" s="89"/>
      <c r="E1138" s="90"/>
      <c r="F1138" s="91"/>
    </row>
    <row r="1139" spans="1:6">
      <c r="A1139" s="183"/>
      <c r="B1139" s="87"/>
      <c r="C1139" s="88"/>
      <c r="D1139" s="89"/>
      <c r="E1139" s="90"/>
      <c r="F1139" s="91"/>
    </row>
    <row r="1140" spans="1:6">
      <c r="A1140" s="183"/>
      <c r="B1140" s="87"/>
      <c r="C1140" s="88"/>
      <c r="D1140" s="89"/>
      <c r="E1140" s="90"/>
      <c r="F1140" s="91"/>
    </row>
    <row r="1141" spans="1:6">
      <c r="A1141" s="183"/>
      <c r="B1141" s="87"/>
      <c r="C1141" s="88"/>
      <c r="D1141" s="89"/>
      <c r="E1141" s="90"/>
      <c r="F1141" s="91"/>
    </row>
    <row r="1142" spans="1:6">
      <c r="A1142" s="183"/>
      <c r="B1142" s="87"/>
      <c r="C1142" s="88"/>
      <c r="D1142" s="89"/>
      <c r="E1142" s="90"/>
      <c r="F1142" s="91"/>
    </row>
    <row r="1143" spans="1:6">
      <c r="A1143" s="183"/>
      <c r="B1143" s="87"/>
      <c r="C1143" s="88"/>
      <c r="D1143" s="89"/>
      <c r="E1143" s="90"/>
      <c r="F1143" s="91"/>
    </row>
    <row r="1144" spans="1:6">
      <c r="A1144" s="183"/>
      <c r="B1144" s="87"/>
      <c r="C1144" s="88"/>
      <c r="D1144" s="89"/>
      <c r="E1144" s="90"/>
      <c r="F1144" s="91"/>
    </row>
    <row r="1145" spans="1:6">
      <c r="A1145" s="183"/>
      <c r="B1145" s="87"/>
      <c r="C1145" s="88"/>
      <c r="D1145" s="89"/>
      <c r="E1145" s="90"/>
      <c r="F1145" s="91"/>
    </row>
    <row r="1146" spans="1:6">
      <c r="A1146" s="183"/>
      <c r="B1146" s="87"/>
      <c r="C1146" s="88"/>
      <c r="D1146" s="89"/>
      <c r="E1146" s="90"/>
      <c r="F1146" s="91"/>
    </row>
    <row r="1147" spans="1:6">
      <c r="A1147" s="183"/>
      <c r="B1147" s="87"/>
      <c r="C1147" s="88"/>
      <c r="D1147" s="89"/>
      <c r="E1147" s="90"/>
      <c r="F1147" s="91"/>
    </row>
    <row r="1148" spans="1:6">
      <c r="A1148" s="183"/>
      <c r="B1148" s="87"/>
      <c r="C1148" s="88"/>
      <c r="D1148" s="89"/>
      <c r="E1148" s="90"/>
      <c r="F1148" s="91"/>
    </row>
    <row r="1149" spans="1:6">
      <c r="A1149" s="183"/>
      <c r="B1149" s="87"/>
      <c r="C1149" s="88"/>
      <c r="D1149" s="89"/>
      <c r="E1149" s="90"/>
      <c r="F1149" s="91"/>
    </row>
    <row r="1150" spans="1:6">
      <c r="A1150" s="183"/>
      <c r="B1150" s="87"/>
      <c r="C1150" s="88"/>
      <c r="D1150" s="89"/>
      <c r="E1150" s="90"/>
      <c r="F1150" s="91"/>
    </row>
    <row r="1151" spans="1:6">
      <c r="A1151" s="183"/>
      <c r="B1151" s="87"/>
      <c r="C1151" s="88"/>
      <c r="D1151" s="89"/>
      <c r="E1151" s="90"/>
      <c r="F1151" s="91"/>
    </row>
    <row r="1152" spans="1:6">
      <c r="A1152" s="183"/>
      <c r="B1152" s="87"/>
      <c r="C1152" s="88"/>
      <c r="D1152" s="89"/>
      <c r="E1152" s="90"/>
      <c r="F1152" s="91"/>
    </row>
    <row r="1153" spans="1:6">
      <c r="A1153" s="183"/>
      <c r="B1153" s="87"/>
      <c r="C1153" s="88"/>
      <c r="D1153" s="89"/>
      <c r="E1153" s="90"/>
      <c r="F1153" s="91"/>
    </row>
    <row r="1154" spans="1:6">
      <c r="A1154" s="183"/>
      <c r="B1154" s="87"/>
      <c r="C1154" s="88"/>
      <c r="D1154" s="89"/>
      <c r="E1154" s="90"/>
      <c r="F1154" s="91"/>
    </row>
    <row r="1155" spans="1:6">
      <c r="A1155" s="183"/>
      <c r="B1155" s="87"/>
      <c r="C1155" s="88"/>
      <c r="D1155" s="89"/>
      <c r="E1155" s="90"/>
      <c r="F1155" s="91"/>
    </row>
    <row r="1156" spans="1:6">
      <c r="A1156" s="183"/>
      <c r="B1156" s="87"/>
      <c r="C1156" s="88"/>
      <c r="D1156" s="89"/>
      <c r="E1156" s="90"/>
      <c r="F1156" s="91"/>
    </row>
    <row r="1157" spans="1:6">
      <c r="A1157" s="183"/>
      <c r="B1157" s="87"/>
      <c r="C1157" s="88"/>
      <c r="D1157" s="89"/>
      <c r="E1157" s="90"/>
      <c r="F1157" s="91"/>
    </row>
    <row r="1158" spans="1:6">
      <c r="A1158" s="183"/>
      <c r="B1158" s="87"/>
      <c r="C1158" s="88"/>
      <c r="D1158" s="89"/>
      <c r="E1158" s="90"/>
      <c r="F1158" s="91"/>
    </row>
    <row r="1159" spans="1:6">
      <c r="A1159" s="183"/>
      <c r="B1159" s="87"/>
      <c r="C1159" s="88"/>
      <c r="D1159" s="89"/>
      <c r="E1159" s="90"/>
      <c r="F1159" s="91"/>
    </row>
    <row r="1160" spans="1:6">
      <c r="A1160" s="183"/>
      <c r="B1160" s="87"/>
      <c r="C1160" s="88"/>
      <c r="D1160" s="89"/>
      <c r="E1160" s="90"/>
      <c r="F1160" s="91"/>
    </row>
    <row r="1161" spans="1:6">
      <c r="A1161" s="183"/>
      <c r="B1161" s="87"/>
      <c r="C1161" s="88"/>
      <c r="D1161" s="89"/>
      <c r="E1161" s="90"/>
      <c r="F1161" s="91"/>
    </row>
    <row r="1162" spans="1:6">
      <c r="A1162" s="183"/>
      <c r="B1162" s="87"/>
      <c r="C1162" s="88"/>
      <c r="D1162" s="89"/>
      <c r="E1162" s="90"/>
      <c r="F1162" s="91"/>
    </row>
    <row r="1163" spans="1:6">
      <c r="A1163" s="183"/>
      <c r="B1163" s="87"/>
      <c r="C1163" s="88"/>
      <c r="D1163" s="89"/>
      <c r="E1163" s="90"/>
      <c r="F1163" s="91"/>
    </row>
    <row r="1164" spans="1:6">
      <c r="A1164" s="183"/>
      <c r="B1164" s="87"/>
      <c r="C1164" s="88"/>
      <c r="D1164" s="89"/>
      <c r="E1164" s="90"/>
      <c r="F1164" s="91"/>
    </row>
    <row r="1165" spans="1:6">
      <c r="A1165" s="183"/>
      <c r="B1165" s="87"/>
      <c r="C1165" s="88"/>
      <c r="D1165" s="89"/>
      <c r="E1165" s="90"/>
      <c r="F1165" s="91"/>
    </row>
    <row r="1166" spans="1:6">
      <c r="A1166" s="183"/>
      <c r="B1166" s="87"/>
      <c r="C1166" s="88"/>
      <c r="D1166" s="89"/>
      <c r="E1166" s="90"/>
      <c r="F1166" s="91"/>
    </row>
    <row r="1167" spans="1:6">
      <c r="A1167" s="183"/>
      <c r="B1167" s="87"/>
      <c r="C1167" s="88"/>
      <c r="D1167" s="89"/>
      <c r="E1167" s="90"/>
      <c r="F1167" s="91"/>
    </row>
    <row r="1168" spans="1:6">
      <c r="A1168" s="183"/>
      <c r="B1168" s="87"/>
      <c r="C1168" s="88"/>
      <c r="D1168" s="89"/>
      <c r="E1168" s="90"/>
      <c r="F1168" s="91"/>
    </row>
    <row r="1169" spans="1:6">
      <c r="A1169" s="183"/>
      <c r="B1169" s="87"/>
      <c r="C1169" s="88"/>
      <c r="D1169" s="89"/>
      <c r="E1169" s="90"/>
      <c r="F1169" s="91"/>
    </row>
    <row r="1170" spans="1:6">
      <c r="A1170" s="183"/>
      <c r="B1170" s="87"/>
      <c r="C1170" s="88"/>
      <c r="D1170" s="89"/>
      <c r="E1170" s="90"/>
      <c r="F1170" s="91"/>
    </row>
    <row r="1171" spans="1:6">
      <c r="A1171" s="183"/>
      <c r="B1171" s="87"/>
      <c r="C1171" s="88"/>
      <c r="D1171" s="89"/>
      <c r="E1171" s="90"/>
      <c r="F1171" s="91"/>
    </row>
    <row r="1172" spans="1:6">
      <c r="A1172" s="183"/>
      <c r="B1172" s="87"/>
      <c r="C1172" s="88"/>
      <c r="D1172" s="89"/>
      <c r="E1172" s="90"/>
      <c r="F1172" s="91"/>
    </row>
    <row r="1173" spans="1:6">
      <c r="A1173" s="183"/>
      <c r="B1173" s="87"/>
      <c r="C1173" s="88"/>
      <c r="D1173" s="89"/>
      <c r="E1173" s="90"/>
      <c r="F1173" s="91"/>
    </row>
    <row r="1174" spans="1:6">
      <c r="A1174" s="183"/>
      <c r="B1174" s="87"/>
      <c r="C1174" s="88"/>
      <c r="D1174" s="89"/>
      <c r="E1174" s="90"/>
      <c r="F1174" s="91"/>
    </row>
    <row r="1175" spans="1:6">
      <c r="A1175" s="183"/>
      <c r="B1175" s="87"/>
      <c r="C1175" s="88"/>
      <c r="D1175" s="89"/>
      <c r="E1175" s="90"/>
      <c r="F1175" s="91"/>
    </row>
    <row r="1176" spans="1:6">
      <c r="A1176" s="183"/>
      <c r="B1176" s="87"/>
      <c r="C1176" s="88"/>
      <c r="D1176" s="89"/>
      <c r="E1176" s="90"/>
      <c r="F1176" s="91"/>
    </row>
    <row r="1177" spans="1:6">
      <c r="A1177" s="183"/>
      <c r="B1177" s="87"/>
      <c r="C1177" s="88"/>
      <c r="D1177" s="89"/>
      <c r="E1177" s="90"/>
      <c r="F1177" s="91"/>
    </row>
    <row r="1178" spans="1:6">
      <c r="A1178" s="183"/>
      <c r="B1178" s="87"/>
      <c r="C1178" s="88"/>
      <c r="D1178" s="89"/>
      <c r="E1178" s="90"/>
      <c r="F1178" s="91"/>
    </row>
    <row r="1179" spans="1:6">
      <c r="A1179" s="183"/>
      <c r="B1179" s="87"/>
      <c r="C1179" s="88"/>
      <c r="D1179" s="89"/>
      <c r="E1179" s="90"/>
      <c r="F1179" s="91"/>
    </row>
    <row r="1180" spans="1:6">
      <c r="A1180" s="183"/>
      <c r="B1180" s="87"/>
      <c r="C1180" s="88"/>
      <c r="D1180" s="89"/>
      <c r="E1180" s="90"/>
      <c r="F1180" s="91"/>
    </row>
    <row r="1181" spans="1:6">
      <c r="A1181" s="183"/>
      <c r="B1181" s="87"/>
      <c r="C1181" s="88"/>
      <c r="D1181" s="89"/>
      <c r="E1181" s="90"/>
      <c r="F1181" s="91"/>
    </row>
    <row r="1182" spans="1:6">
      <c r="A1182" s="183"/>
      <c r="B1182" s="87"/>
      <c r="C1182" s="88"/>
      <c r="D1182" s="89"/>
      <c r="E1182" s="90"/>
      <c r="F1182" s="91"/>
    </row>
    <row r="1183" spans="1:6">
      <c r="A1183" s="183"/>
      <c r="B1183" s="87"/>
      <c r="C1183" s="88"/>
      <c r="D1183" s="89"/>
      <c r="E1183" s="90"/>
      <c r="F1183" s="91"/>
    </row>
    <row r="1184" spans="1:6">
      <c r="A1184" s="183"/>
      <c r="B1184" s="87"/>
      <c r="C1184" s="88"/>
      <c r="D1184" s="89"/>
      <c r="E1184" s="90"/>
      <c r="F1184" s="91"/>
    </row>
    <row r="1185" spans="1:6">
      <c r="A1185" s="183"/>
      <c r="B1185" s="87"/>
      <c r="C1185" s="88"/>
      <c r="D1185" s="89"/>
      <c r="E1185" s="90"/>
      <c r="F1185" s="91"/>
    </row>
    <row r="1186" spans="1:6">
      <c r="A1186" s="183"/>
      <c r="B1186" s="87"/>
      <c r="C1186" s="88"/>
      <c r="D1186" s="89"/>
      <c r="E1186" s="90"/>
      <c r="F1186" s="91"/>
    </row>
    <row r="1187" spans="1:6">
      <c r="A1187" s="183"/>
      <c r="B1187" s="87"/>
      <c r="C1187" s="88"/>
      <c r="D1187" s="89"/>
      <c r="E1187" s="90"/>
      <c r="F1187" s="91"/>
    </row>
    <row r="1188" spans="1:6">
      <c r="A1188" s="183"/>
      <c r="B1188" s="87"/>
      <c r="C1188" s="88"/>
      <c r="D1188" s="89"/>
      <c r="E1188" s="90"/>
      <c r="F1188" s="91"/>
    </row>
    <row r="1189" spans="1:6">
      <c r="A1189" s="183"/>
      <c r="B1189" s="87"/>
      <c r="C1189" s="88"/>
      <c r="D1189" s="89"/>
      <c r="E1189" s="90"/>
      <c r="F1189" s="91"/>
    </row>
    <row r="1190" spans="1:6">
      <c r="A1190" s="183"/>
      <c r="B1190" s="87"/>
      <c r="C1190" s="88"/>
      <c r="D1190" s="89"/>
      <c r="E1190" s="90"/>
      <c r="F1190" s="91"/>
    </row>
    <row r="1191" spans="1:6">
      <c r="A1191" s="183"/>
      <c r="B1191" s="87"/>
      <c r="C1191" s="88"/>
      <c r="D1191" s="89"/>
      <c r="E1191" s="90"/>
      <c r="F1191" s="91"/>
    </row>
    <row r="1192" spans="1:6">
      <c r="A1192" s="183"/>
      <c r="B1192" s="87"/>
      <c r="C1192" s="88"/>
      <c r="D1192" s="89"/>
      <c r="E1192" s="90"/>
      <c r="F1192" s="91"/>
    </row>
    <row r="1193" spans="1:6">
      <c r="A1193" s="183"/>
      <c r="B1193" s="87"/>
      <c r="C1193" s="88"/>
      <c r="D1193" s="89"/>
      <c r="E1193" s="90"/>
      <c r="F1193" s="91"/>
    </row>
    <row r="1194" spans="1:6">
      <c r="A1194" s="183"/>
      <c r="B1194" s="87"/>
      <c r="C1194" s="88"/>
      <c r="D1194" s="89"/>
      <c r="E1194" s="90"/>
      <c r="F1194" s="91"/>
    </row>
    <row r="1195" spans="1:6">
      <c r="A1195" s="183"/>
      <c r="B1195" s="87"/>
      <c r="C1195" s="88"/>
      <c r="D1195" s="89"/>
      <c r="E1195" s="90"/>
      <c r="F1195" s="91"/>
    </row>
    <row r="1196" spans="1:6">
      <c r="A1196" s="183"/>
      <c r="B1196" s="87"/>
      <c r="C1196" s="88"/>
      <c r="D1196" s="89"/>
      <c r="E1196" s="90"/>
      <c r="F1196" s="91"/>
    </row>
    <row r="1197" spans="1:6">
      <c r="A1197" s="183"/>
      <c r="B1197" s="87"/>
      <c r="C1197" s="88"/>
      <c r="D1197" s="89"/>
      <c r="E1197" s="90"/>
      <c r="F1197" s="91"/>
    </row>
    <row r="1198" spans="1:6">
      <c r="A1198" s="183"/>
      <c r="B1198" s="87"/>
      <c r="C1198" s="88"/>
      <c r="D1198" s="89"/>
      <c r="E1198" s="90"/>
      <c r="F1198" s="91"/>
    </row>
    <row r="1199" spans="1:6">
      <c r="A1199" s="183"/>
      <c r="B1199" s="87"/>
      <c r="C1199" s="88"/>
      <c r="D1199" s="89"/>
      <c r="E1199" s="90"/>
      <c r="F1199" s="91"/>
    </row>
    <row r="1200" spans="1:6">
      <c r="A1200" s="183"/>
      <c r="B1200" s="87"/>
      <c r="C1200" s="88"/>
      <c r="D1200" s="89"/>
      <c r="E1200" s="90"/>
      <c r="F1200" s="91"/>
    </row>
    <row r="1201" spans="1:6">
      <c r="A1201" s="183"/>
      <c r="B1201" s="87"/>
      <c r="C1201" s="88"/>
      <c r="D1201" s="89"/>
      <c r="E1201" s="90"/>
      <c r="F1201" s="91"/>
    </row>
    <row r="1202" spans="1:6">
      <c r="A1202" s="183"/>
      <c r="B1202" s="87"/>
      <c r="C1202" s="88"/>
      <c r="D1202" s="89"/>
      <c r="E1202" s="90"/>
      <c r="F1202" s="91"/>
    </row>
    <row r="1203" spans="1:6">
      <c r="A1203" s="183"/>
      <c r="B1203" s="87"/>
      <c r="C1203" s="88"/>
      <c r="D1203" s="89"/>
      <c r="E1203" s="90"/>
      <c r="F1203" s="91"/>
    </row>
    <row r="1204" spans="1:6">
      <c r="A1204" s="183"/>
      <c r="B1204" s="87"/>
      <c r="C1204" s="88"/>
      <c r="D1204" s="89"/>
      <c r="E1204" s="90"/>
      <c r="F1204" s="91"/>
    </row>
    <row r="1205" spans="1:6">
      <c r="A1205" s="183"/>
      <c r="B1205" s="87"/>
      <c r="C1205" s="88"/>
      <c r="D1205" s="89"/>
      <c r="E1205" s="90"/>
      <c r="F1205" s="91"/>
    </row>
    <row r="1206" spans="1:6">
      <c r="A1206" s="183"/>
      <c r="B1206" s="87"/>
      <c r="C1206" s="88"/>
      <c r="D1206" s="89"/>
      <c r="E1206" s="90"/>
      <c r="F1206" s="91"/>
    </row>
    <row r="1207" spans="1:6">
      <c r="A1207" s="183"/>
      <c r="B1207" s="87"/>
      <c r="C1207" s="88"/>
      <c r="D1207" s="89"/>
      <c r="E1207" s="90"/>
      <c r="F1207" s="91"/>
    </row>
    <row r="1208" spans="1:6">
      <c r="A1208" s="183"/>
      <c r="B1208" s="87"/>
      <c r="C1208" s="88"/>
      <c r="D1208" s="89"/>
      <c r="E1208" s="90"/>
      <c r="F1208" s="91"/>
    </row>
    <row r="1209" spans="1:6">
      <c r="A1209" s="183"/>
      <c r="B1209" s="87"/>
      <c r="C1209" s="88"/>
      <c r="D1209" s="89"/>
      <c r="E1209" s="90"/>
      <c r="F1209" s="91"/>
    </row>
    <row r="1210" spans="1:6">
      <c r="A1210" s="183"/>
      <c r="B1210" s="87"/>
      <c r="C1210" s="88"/>
      <c r="D1210" s="89"/>
      <c r="E1210" s="90"/>
      <c r="F1210" s="91"/>
    </row>
    <row r="1211" spans="1:6">
      <c r="A1211" s="183"/>
      <c r="B1211" s="87"/>
      <c r="C1211" s="88"/>
      <c r="D1211" s="89"/>
      <c r="E1211" s="90"/>
      <c r="F1211" s="91"/>
    </row>
    <row r="1212" spans="1:6">
      <c r="A1212" s="183"/>
      <c r="B1212" s="87"/>
      <c r="C1212" s="88"/>
      <c r="D1212" s="89"/>
      <c r="E1212" s="90"/>
      <c r="F1212" s="91"/>
    </row>
    <row r="1213" spans="1:6">
      <c r="A1213" s="183"/>
      <c r="B1213" s="87"/>
      <c r="C1213" s="88"/>
      <c r="D1213" s="89"/>
      <c r="E1213" s="90"/>
      <c r="F1213" s="91"/>
    </row>
    <row r="1214" spans="1:6">
      <c r="A1214" s="183"/>
      <c r="B1214" s="87"/>
      <c r="C1214" s="88"/>
      <c r="D1214" s="89"/>
      <c r="E1214" s="90"/>
      <c r="F1214" s="91"/>
    </row>
    <row r="1215" spans="1:6">
      <c r="A1215" s="183"/>
      <c r="B1215" s="87"/>
      <c r="C1215" s="88"/>
      <c r="D1215" s="89"/>
      <c r="E1215" s="90"/>
      <c r="F1215" s="91"/>
    </row>
    <row r="1216" spans="1:6">
      <c r="A1216" s="183"/>
      <c r="B1216" s="87"/>
      <c r="C1216" s="88"/>
      <c r="D1216" s="89"/>
      <c r="E1216" s="90"/>
      <c r="F1216" s="91"/>
    </row>
    <row r="1217" spans="1:6">
      <c r="A1217" s="183"/>
      <c r="B1217" s="87"/>
      <c r="C1217" s="88"/>
      <c r="D1217" s="89"/>
      <c r="E1217" s="90"/>
      <c r="F1217" s="91"/>
    </row>
    <row r="1218" spans="1:6">
      <c r="A1218" s="183"/>
      <c r="B1218" s="87"/>
      <c r="C1218" s="88"/>
      <c r="D1218" s="89"/>
      <c r="E1218" s="90"/>
      <c r="F1218" s="91"/>
    </row>
    <row r="1219" spans="1:6">
      <c r="A1219" s="183"/>
      <c r="B1219" s="87"/>
      <c r="C1219" s="88"/>
      <c r="D1219" s="89"/>
      <c r="E1219" s="90"/>
      <c r="F1219" s="91"/>
    </row>
    <row r="1220" spans="1:6">
      <c r="A1220" s="183"/>
      <c r="B1220" s="87"/>
      <c r="C1220" s="88"/>
      <c r="D1220" s="89"/>
      <c r="E1220" s="90"/>
      <c r="F1220" s="91"/>
    </row>
    <row r="1221" spans="1:6">
      <c r="A1221" s="183"/>
      <c r="B1221" s="87"/>
      <c r="C1221" s="88"/>
      <c r="D1221" s="89"/>
      <c r="E1221" s="90"/>
      <c r="F1221" s="91"/>
    </row>
    <row r="1222" spans="1:6">
      <c r="A1222" s="183"/>
      <c r="B1222" s="87"/>
      <c r="C1222" s="88"/>
      <c r="D1222" s="89"/>
      <c r="E1222" s="90"/>
      <c r="F1222" s="91"/>
    </row>
    <row r="1223" spans="1:6">
      <c r="A1223" s="183"/>
      <c r="B1223" s="87"/>
      <c r="C1223" s="88"/>
      <c r="D1223" s="89"/>
      <c r="E1223" s="90"/>
      <c r="F1223" s="91"/>
    </row>
    <row r="1224" spans="1:6">
      <c r="A1224" s="183"/>
      <c r="B1224" s="87"/>
      <c r="C1224" s="88"/>
      <c r="D1224" s="89"/>
      <c r="E1224" s="90"/>
      <c r="F1224" s="91"/>
    </row>
    <row r="1225" spans="1:6">
      <c r="A1225" s="183"/>
      <c r="B1225" s="87"/>
      <c r="C1225" s="88"/>
      <c r="D1225" s="89"/>
      <c r="E1225" s="90"/>
      <c r="F1225" s="91"/>
    </row>
    <row r="1226" spans="1:6">
      <c r="A1226" s="183"/>
      <c r="B1226" s="87"/>
      <c r="C1226" s="88"/>
      <c r="D1226" s="89"/>
      <c r="E1226" s="90"/>
      <c r="F1226" s="91"/>
    </row>
    <row r="1227" spans="1:6">
      <c r="A1227" s="183"/>
      <c r="B1227" s="87"/>
      <c r="C1227" s="88"/>
      <c r="D1227" s="89"/>
      <c r="E1227" s="90"/>
      <c r="F1227" s="91"/>
    </row>
    <row r="1228" spans="1:6">
      <c r="A1228" s="183"/>
      <c r="B1228" s="87"/>
      <c r="C1228" s="88"/>
      <c r="D1228" s="89"/>
      <c r="E1228" s="90"/>
      <c r="F1228" s="91"/>
    </row>
    <row r="1229" spans="1:6">
      <c r="A1229" s="183"/>
      <c r="B1229" s="87"/>
      <c r="C1229" s="88"/>
      <c r="D1229" s="89"/>
      <c r="E1229" s="90"/>
      <c r="F1229" s="91"/>
    </row>
    <row r="1230" spans="1:6">
      <c r="A1230" s="183"/>
      <c r="B1230" s="87"/>
      <c r="C1230" s="88"/>
      <c r="D1230" s="89"/>
      <c r="E1230" s="90"/>
      <c r="F1230" s="91"/>
    </row>
    <row r="1231" spans="1:6">
      <c r="A1231" s="183"/>
      <c r="B1231" s="87"/>
      <c r="C1231" s="88"/>
      <c r="D1231" s="89"/>
      <c r="E1231" s="90"/>
      <c r="F1231" s="91"/>
    </row>
    <row r="1232" spans="1:6">
      <c r="A1232" s="183"/>
      <c r="B1232" s="87"/>
      <c r="C1232" s="88"/>
      <c r="D1232" s="89"/>
      <c r="E1232" s="90"/>
      <c r="F1232" s="91"/>
    </row>
    <row r="1233" spans="1:6">
      <c r="A1233" s="183"/>
      <c r="B1233" s="87"/>
      <c r="C1233" s="88"/>
      <c r="D1233" s="89"/>
      <c r="E1233" s="90"/>
      <c r="F1233" s="91"/>
    </row>
    <row r="1234" spans="1:6">
      <c r="A1234" s="183"/>
      <c r="B1234" s="87"/>
      <c r="C1234" s="88"/>
      <c r="D1234" s="89"/>
      <c r="E1234" s="90"/>
      <c r="F1234" s="91"/>
    </row>
    <row r="1235" spans="1:6">
      <c r="A1235" s="183"/>
      <c r="B1235" s="87"/>
      <c r="C1235" s="88"/>
      <c r="D1235" s="89"/>
      <c r="E1235" s="90"/>
      <c r="F1235" s="91"/>
    </row>
    <row r="1236" spans="1:6">
      <c r="A1236" s="183"/>
      <c r="B1236" s="87"/>
      <c r="C1236" s="88"/>
      <c r="D1236" s="89"/>
      <c r="E1236" s="90"/>
      <c r="F1236" s="91"/>
    </row>
    <row r="1237" spans="1:6">
      <c r="A1237" s="183"/>
      <c r="B1237" s="87"/>
      <c r="C1237" s="88"/>
      <c r="D1237" s="89"/>
      <c r="E1237" s="90"/>
      <c r="F1237" s="91"/>
    </row>
    <row r="1238" spans="1:6">
      <c r="A1238" s="183"/>
      <c r="B1238" s="87"/>
      <c r="C1238" s="88"/>
      <c r="D1238" s="89"/>
      <c r="E1238" s="90"/>
      <c r="F1238" s="91"/>
    </row>
    <row r="1239" spans="1:6">
      <c r="A1239" s="183"/>
      <c r="B1239" s="87"/>
      <c r="C1239" s="88"/>
      <c r="D1239" s="89"/>
      <c r="E1239" s="90"/>
      <c r="F1239" s="91"/>
    </row>
    <row r="1240" spans="1:6">
      <c r="A1240" s="183"/>
      <c r="B1240" s="87"/>
      <c r="C1240" s="88"/>
      <c r="D1240" s="89"/>
      <c r="E1240" s="90"/>
      <c r="F1240" s="91"/>
    </row>
    <row r="1241" spans="1:6">
      <c r="A1241" s="183"/>
      <c r="B1241" s="87"/>
      <c r="C1241" s="88"/>
      <c r="D1241" s="89"/>
      <c r="E1241" s="90"/>
      <c r="F1241" s="91"/>
    </row>
    <row r="1242" spans="1:6">
      <c r="A1242" s="183"/>
      <c r="B1242" s="87"/>
      <c r="C1242" s="88"/>
      <c r="D1242" s="89"/>
      <c r="E1242" s="90"/>
      <c r="F1242" s="91"/>
    </row>
    <row r="1243" spans="1:6">
      <c r="A1243" s="183"/>
      <c r="B1243" s="87"/>
      <c r="C1243" s="88"/>
      <c r="D1243" s="89"/>
      <c r="E1243" s="90"/>
      <c r="F1243" s="91"/>
    </row>
    <row r="1244" spans="1:6">
      <c r="A1244" s="183"/>
      <c r="B1244" s="87"/>
      <c r="C1244" s="88"/>
      <c r="D1244" s="89"/>
      <c r="E1244" s="90"/>
      <c r="F1244" s="91"/>
    </row>
    <row r="1245" spans="1:6">
      <c r="A1245" s="183"/>
      <c r="B1245" s="87"/>
      <c r="C1245" s="88"/>
      <c r="D1245" s="89"/>
      <c r="E1245" s="90"/>
      <c r="F1245" s="91"/>
    </row>
    <row r="1246" spans="1:6">
      <c r="A1246" s="183"/>
      <c r="B1246" s="87"/>
      <c r="C1246" s="88"/>
      <c r="D1246" s="89"/>
      <c r="E1246" s="90"/>
      <c r="F1246" s="91"/>
    </row>
    <row r="1247" spans="1:6">
      <c r="A1247" s="183"/>
      <c r="B1247" s="87"/>
      <c r="C1247" s="88"/>
      <c r="D1247" s="89"/>
      <c r="E1247" s="90"/>
      <c r="F1247" s="91"/>
    </row>
    <row r="1248" spans="1:6">
      <c r="A1248" s="183"/>
      <c r="B1248" s="87"/>
      <c r="C1248" s="88"/>
      <c r="D1248" s="89"/>
      <c r="E1248" s="90"/>
      <c r="F1248" s="91"/>
    </row>
    <row r="1249" spans="1:6">
      <c r="A1249" s="183"/>
      <c r="B1249" s="87"/>
      <c r="C1249" s="88"/>
      <c r="D1249" s="89"/>
      <c r="E1249" s="90"/>
      <c r="F1249" s="91"/>
    </row>
    <row r="1250" spans="1:6">
      <c r="A1250" s="183"/>
      <c r="B1250" s="87"/>
      <c r="C1250" s="88"/>
      <c r="D1250" s="89"/>
      <c r="E1250" s="90"/>
      <c r="F1250" s="91"/>
    </row>
    <row r="1251" spans="1:6">
      <c r="A1251" s="183"/>
      <c r="B1251" s="87"/>
      <c r="C1251" s="88"/>
      <c r="D1251" s="89"/>
      <c r="E1251" s="90"/>
      <c r="F1251" s="91"/>
    </row>
    <row r="1252" spans="1:6">
      <c r="A1252" s="183"/>
      <c r="B1252" s="87"/>
      <c r="C1252" s="88"/>
      <c r="D1252" s="89"/>
      <c r="E1252" s="90"/>
      <c r="F1252" s="91"/>
    </row>
    <row r="1253" spans="1:6">
      <c r="A1253" s="183"/>
      <c r="B1253" s="87"/>
      <c r="C1253" s="88"/>
      <c r="D1253" s="89"/>
      <c r="E1253" s="90"/>
      <c r="F1253" s="91"/>
    </row>
    <row r="1254" spans="1:6">
      <c r="A1254" s="183"/>
      <c r="B1254" s="87"/>
      <c r="C1254" s="88"/>
      <c r="D1254" s="89"/>
      <c r="E1254" s="90"/>
      <c r="F1254" s="91"/>
    </row>
    <row r="1255" spans="1:6">
      <c r="A1255" s="183"/>
      <c r="B1255" s="87"/>
      <c r="C1255" s="88"/>
      <c r="D1255" s="89"/>
      <c r="E1255" s="90"/>
      <c r="F1255" s="91"/>
    </row>
    <row r="1256" spans="1:6">
      <c r="A1256" s="183"/>
      <c r="B1256" s="87"/>
      <c r="C1256" s="88"/>
      <c r="D1256" s="89"/>
      <c r="E1256" s="90"/>
      <c r="F1256" s="91"/>
    </row>
    <row r="1257" spans="1:6">
      <c r="A1257" s="183"/>
      <c r="B1257" s="87"/>
      <c r="C1257" s="88"/>
      <c r="D1257" s="89"/>
      <c r="E1257" s="90"/>
      <c r="F1257" s="91"/>
    </row>
    <row r="1258" spans="1:6">
      <c r="A1258" s="183"/>
      <c r="B1258" s="87"/>
      <c r="C1258" s="88"/>
      <c r="D1258" s="89"/>
      <c r="E1258" s="90"/>
      <c r="F1258" s="91"/>
    </row>
    <row r="1259" spans="1:6">
      <c r="A1259" s="183"/>
      <c r="B1259" s="87"/>
      <c r="C1259" s="88"/>
      <c r="D1259" s="89"/>
      <c r="E1259" s="90"/>
      <c r="F1259" s="91"/>
    </row>
    <row r="1260" spans="1:6">
      <c r="A1260" s="183"/>
      <c r="B1260" s="87"/>
      <c r="C1260" s="88"/>
      <c r="D1260" s="89"/>
      <c r="E1260" s="90"/>
      <c r="F1260" s="91"/>
    </row>
    <row r="1261" spans="1:6">
      <c r="A1261" s="183"/>
      <c r="B1261" s="87"/>
      <c r="C1261" s="88"/>
      <c r="D1261" s="89"/>
      <c r="E1261" s="90"/>
      <c r="F1261" s="91"/>
    </row>
    <row r="1262" spans="1:6">
      <c r="A1262" s="183"/>
      <c r="B1262" s="87"/>
      <c r="C1262" s="88"/>
      <c r="D1262" s="89"/>
      <c r="E1262" s="90"/>
      <c r="F1262" s="91"/>
    </row>
    <row r="1263" spans="1:6">
      <c r="A1263" s="183"/>
      <c r="B1263" s="87"/>
      <c r="C1263" s="88"/>
      <c r="D1263" s="89"/>
      <c r="E1263" s="90"/>
      <c r="F1263" s="91"/>
    </row>
    <row r="1264" spans="1:6">
      <c r="A1264" s="183"/>
      <c r="B1264" s="87"/>
      <c r="C1264" s="88"/>
      <c r="D1264" s="89"/>
      <c r="E1264" s="90"/>
      <c r="F1264" s="91"/>
    </row>
    <row r="1265" spans="1:6">
      <c r="A1265" s="183"/>
      <c r="B1265" s="87"/>
      <c r="C1265" s="88"/>
      <c r="D1265" s="89"/>
      <c r="E1265" s="90"/>
      <c r="F1265" s="91"/>
    </row>
    <row r="1266" spans="1:6">
      <c r="A1266" s="183"/>
      <c r="B1266" s="87"/>
      <c r="C1266" s="88"/>
      <c r="D1266" s="89"/>
      <c r="E1266" s="90"/>
      <c r="F1266" s="91"/>
    </row>
    <row r="1267" spans="1:6">
      <c r="A1267" s="183"/>
      <c r="B1267" s="87"/>
      <c r="C1267" s="88"/>
      <c r="D1267" s="89"/>
      <c r="E1267" s="90"/>
      <c r="F1267" s="91"/>
    </row>
    <row r="1268" spans="1:6">
      <c r="A1268" s="183"/>
      <c r="B1268" s="87"/>
      <c r="C1268" s="88"/>
      <c r="D1268" s="89"/>
      <c r="E1268" s="90"/>
      <c r="F1268" s="91"/>
    </row>
    <row r="1269" spans="1:6">
      <c r="A1269" s="183"/>
      <c r="B1269" s="87"/>
      <c r="C1269" s="88"/>
      <c r="D1269" s="89"/>
      <c r="E1269" s="90"/>
      <c r="F1269" s="91"/>
    </row>
    <row r="1270" spans="1:6">
      <c r="A1270" s="183"/>
      <c r="B1270" s="87"/>
      <c r="C1270" s="88"/>
      <c r="D1270" s="89"/>
      <c r="E1270" s="90"/>
      <c r="F1270" s="91"/>
    </row>
    <row r="1271" spans="1:6">
      <c r="A1271" s="183"/>
      <c r="B1271" s="87"/>
      <c r="C1271" s="88"/>
      <c r="D1271" s="89"/>
      <c r="E1271" s="90"/>
      <c r="F1271" s="91"/>
    </row>
    <row r="1272" spans="1:6">
      <c r="A1272" s="183"/>
      <c r="B1272" s="87"/>
      <c r="C1272" s="88"/>
      <c r="D1272" s="89"/>
      <c r="E1272" s="90"/>
      <c r="F1272" s="91"/>
    </row>
    <row r="1273" spans="1:6">
      <c r="A1273" s="183"/>
      <c r="B1273" s="87"/>
      <c r="C1273" s="88"/>
      <c r="D1273" s="89"/>
      <c r="E1273" s="90"/>
      <c r="F1273" s="91"/>
    </row>
    <row r="1274" spans="1:6">
      <c r="A1274" s="183"/>
      <c r="B1274" s="87"/>
      <c r="C1274" s="88"/>
      <c r="D1274" s="89"/>
      <c r="E1274" s="90"/>
      <c r="F1274" s="91"/>
    </row>
    <row r="1275" spans="1:6">
      <c r="A1275" s="183"/>
      <c r="B1275" s="87"/>
      <c r="C1275" s="88"/>
      <c r="D1275" s="89"/>
      <c r="E1275" s="90"/>
      <c r="F1275" s="91"/>
    </row>
    <row r="1276" spans="1:6">
      <c r="A1276" s="183"/>
      <c r="B1276" s="87"/>
      <c r="C1276" s="88"/>
      <c r="D1276" s="89"/>
      <c r="E1276" s="90"/>
      <c r="F1276" s="91"/>
    </row>
    <row r="1277" spans="1:6">
      <c r="A1277" s="183"/>
      <c r="B1277" s="87"/>
      <c r="C1277" s="88"/>
      <c r="D1277" s="89"/>
      <c r="E1277" s="90"/>
      <c r="F1277" s="91"/>
    </row>
    <row r="1278" spans="1:6">
      <c r="A1278" s="183"/>
      <c r="B1278" s="87"/>
      <c r="C1278" s="88"/>
      <c r="D1278" s="89"/>
      <c r="E1278" s="90"/>
      <c r="F1278" s="91"/>
    </row>
    <row r="1279" spans="1:6">
      <c r="A1279" s="183"/>
      <c r="B1279" s="87"/>
      <c r="C1279" s="88"/>
      <c r="D1279" s="89"/>
      <c r="E1279" s="90"/>
      <c r="F1279" s="91"/>
    </row>
    <row r="1280" spans="1:6">
      <c r="A1280" s="183"/>
      <c r="B1280" s="87"/>
      <c r="C1280" s="88"/>
      <c r="D1280" s="89"/>
      <c r="E1280" s="90"/>
      <c r="F1280" s="91"/>
    </row>
    <row r="1281" spans="1:6">
      <c r="A1281" s="183"/>
      <c r="B1281" s="87"/>
      <c r="C1281" s="88"/>
      <c r="D1281" s="89"/>
      <c r="E1281" s="90"/>
      <c r="F1281" s="91"/>
    </row>
    <row r="1282" spans="1:6">
      <c r="A1282" s="183"/>
      <c r="B1282" s="87"/>
      <c r="C1282" s="88"/>
      <c r="D1282" s="89"/>
      <c r="E1282" s="90"/>
      <c r="F1282" s="91"/>
    </row>
    <row r="1283" spans="1:6">
      <c r="A1283" s="183"/>
      <c r="B1283" s="87"/>
      <c r="C1283" s="88"/>
      <c r="D1283" s="89"/>
      <c r="E1283" s="90"/>
      <c r="F1283" s="91"/>
    </row>
    <row r="1284" spans="1:6">
      <c r="A1284" s="183"/>
      <c r="B1284" s="87"/>
      <c r="C1284" s="88"/>
      <c r="D1284" s="89"/>
      <c r="E1284" s="90"/>
      <c r="F1284" s="91"/>
    </row>
    <row r="1285" spans="1:6">
      <c r="A1285" s="183"/>
      <c r="B1285" s="87"/>
      <c r="C1285" s="88"/>
      <c r="D1285" s="89"/>
      <c r="E1285" s="90"/>
      <c r="F1285" s="91"/>
    </row>
    <row r="1286" spans="1:6">
      <c r="A1286" s="183"/>
      <c r="B1286" s="87"/>
      <c r="C1286" s="88"/>
      <c r="D1286" s="89"/>
      <c r="E1286" s="90"/>
      <c r="F1286" s="91"/>
    </row>
    <row r="1287" spans="1:6">
      <c r="A1287" s="183"/>
      <c r="B1287" s="87"/>
      <c r="C1287" s="88"/>
      <c r="D1287" s="89"/>
      <c r="E1287" s="90"/>
      <c r="F1287" s="91"/>
    </row>
    <row r="1288" spans="1:6">
      <c r="A1288" s="183"/>
      <c r="B1288" s="87"/>
      <c r="C1288" s="88"/>
      <c r="D1288" s="89"/>
      <c r="E1288" s="90"/>
      <c r="F1288" s="91"/>
    </row>
    <row r="1289" spans="1:6">
      <c r="A1289" s="183"/>
      <c r="B1289" s="87"/>
      <c r="C1289" s="88"/>
      <c r="D1289" s="89"/>
      <c r="E1289" s="90"/>
      <c r="F1289" s="91"/>
    </row>
    <row r="1290" spans="1:6">
      <c r="A1290" s="183"/>
      <c r="B1290" s="87"/>
      <c r="C1290" s="88"/>
      <c r="D1290" s="89"/>
      <c r="E1290" s="90"/>
      <c r="F1290" s="91"/>
    </row>
    <row r="1291" spans="1:6">
      <c r="A1291" s="183"/>
      <c r="B1291" s="87"/>
      <c r="C1291" s="88"/>
      <c r="D1291" s="89"/>
      <c r="E1291" s="90"/>
      <c r="F1291" s="91"/>
    </row>
    <row r="1292" spans="1:6">
      <c r="A1292" s="183"/>
      <c r="B1292" s="87"/>
      <c r="C1292" s="88"/>
      <c r="D1292" s="89"/>
      <c r="E1292" s="90"/>
      <c r="F1292" s="91"/>
    </row>
    <row r="1293" spans="1:6">
      <c r="A1293" s="183"/>
      <c r="B1293" s="87"/>
      <c r="C1293" s="88"/>
      <c r="D1293" s="89"/>
      <c r="E1293" s="90"/>
      <c r="F1293" s="91"/>
    </row>
    <row r="1294" spans="1:6">
      <c r="A1294" s="183"/>
      <c r="B1294" s="87"/>
      <c r="C1294" s="88"/>
      <c r="D1294" s="89"/>
      <c r="E1294" s="90"/>
      <c r="F1294" s="91"/>
    </row>
    <row r="1295" spans="1:6">
      <c r="A1295" s="183"/>
      <c r="B1295" s="87"/>
      <c r="C1295" s="88"/>
      <c r="D1295" s="89"/>
      <c r="E1295" s="90"/>
      <c r="F1295" s="91"/>
    </row>
    <row r="1296" spans="1:6">
      <c r="A1296" s="183"/>
      <c r="B1296" s="87"/>
      <c r="C1296" s="88"/>
      <c r="D1296" s="89"/>
      <c r="E1296" s="90"/>
      <c r="F1296" s="91"/>
    </row>
    <row r="1297" spans="1:6">
      <c r="A1297" s="183"/>
      <c r="B1297" s="87"/>
      <c r="C1297" s="88"/>
      <c r="D1297" s="89"/>
      <c r="E1297" s="90"/>
      <c r="F1297" s="91"/>
    </row>
    <row r="1298" spans="1:6">
      <c r="A1298" s="183"/>
      <c r="B1298" s="87"/>
      <c r="C1298" s="88"/>
      <c r="D1298" s="89"/>
      <c r="E1298" s="90"/>
      <c r="F1298" s="91"/>
    </row>
    <row r="1299" spans="1:6">
      <c r="A1299" s="183"/>
      <c r="B1299" s="87"/>
      <c r="C1299" s="88"/>
      <c r="D1299" s="89"/>
      <c r="E1299" s="90"/>
      <c r="F1299" s="91"/>
    </row>
    <row r="1300" spans="1:6">
      <c r="A1300" s="183"/>
      <c r="B1300" s="87"/>
      <c r="C1300" s="88"/>
      <c r="D1300" s="89"/>
      <c r="E1300" s="90"/>
      <c r="F1300" s="91"/>
    </row>
    <row r="1301" spans="1:6">
      <c r="A1301" s="183"/>
      <c r="B1301" s="87"/>
      <c r="C1301" s="88"/>
      <c r="D1301" s="89"/>
      <c r="E1301" s="90"/>
      <c r="F1301" s="91"/>
    </row>
    <row r="1302" spans="1:6">
      <c r="A1302" s="183"/>
      <c r="B1302" s="87"/>
      <c r="C1302" s="88"/>
      <c r="D1302" s="89"/>
      <c r="E1302" s="90"/>
      <c r="F1302" s="91"/>
    </row>
    <row r="1303" spans="1:6">
      <c r="A1303" s="183"/>
      <c r="B1303" s="87"/>
      <c r="C1303" s="88"/>
      <c r="D1303" s="89"/>
      <c r="E1303" s="90"/>
      <c r="F1303" s="91"/>
    </row>
    <row r="1304" spans="1:6">
      <c r="A1304" s="183"/>
      <c r="B1304" s="87"/>
      <c r="C1304" s="88"/>
      <c r="D1304" s="89"/>
      <c r="E1304" s="90"/>
      <c r="F1304" s="91"/>
    </row>
    <row r="1305" spans="1:6">
      <c r="A1305" s="183"/>
      <c r="B1305" s="87"/>
      <c r="C1305" s="88"/>
      <c r="D1305" s="89"/>
      <c r="E1305" s="90"/>
      <c r="F1305" s="91"/>
    </row>
    <row r="1306" spans="1:6">
      <c r="A1306" s="183"/>
      <c r="B1306" s="87"/>
      <c r="C1306" s="88"/>
      <c r="D1306" s="89"/>
      <c r="E1306" s="90"/>
      <c r="F1306" s="91"/>
    </row>
    <row r="1307" spans="1:6">
      <c r="A1307" s="183"/>
      <c r="B1307" s="87"/>
      <c r="C1307" s="88"/>
      <c r="D1307" s="89"/>
      <c r="E1307" s="90"/>
      <c r="F1307" s="91"/>
    </row>
    <row r="1308" spans="1:6">
      <c r="A1308" s="183"/>
      <c r="B1308" s="87"/>
      <c r="C1308" s="88"/>
      <c r="D1308" s="89"/>
      <c r="E1308" s="90"/>
      <c r="F1308" s="91"/>
    </row>
    <row r="1309" spans="1:6">
      <c r="A1309" s="183"/>
      <c r="B1309" s="87"/>
      <c r="C1309" s="88"/>
      <c r="D1309" s="89"/>
      <c r="E1309" s="90"/>
      <c r="F1309" s="91"/>
    </row>
    <row r="1310" spans="1:6">
      <c r="A1310" s="183"/>
      <c r="B1310" s="87"/>
      <c r="C1310" s="88"/>
      <c r="D1310" s="89"/>
      <c r="E1310" s="90"/>
      <c r="F1310" s="91"/>
    </row>
    <row r="1311" spans="1:6">
      <c r="A1311" s="183"/>
      <c r="B1311" s="87"/>
      <c r="C1311" s="88"/>
      <c r="D1311" s="89"/>
      <c r="E1311" s="90"/>
      <c r="F1311" s="91"/>
    </row>
    <row r="1312" spans="1:6">
      <c r="A1312" s="183"/>
      <c r="B1312" s="87"/>
      <c r="C1312" s="88"/>
      <c r="D1312" s="89"/>
      <c r="E1312" s="90"/>
      <c r="F1312" s="91"/>
    </row>
    <row r="1313" spans="1:6">
      <c r="A1313" s="183"/>
      <c r="B1313" s="87"/>
      <c r="C1313" s="88"/>
      <c r="D1313" s="89"/>
      <c r="E1313" s="90"/>
      <c r="F1313" s="91"/>
    </row>
    <row r="1314" spans="1:6">
      <c r="A1314" s="183"/>
      <c r="B1314" s="87"/>
      <c r="C1314" s="88"/>
      <c r="D1314" s="89"/>
      <c r="E1314" s="90"/>
      <c r="F1314" s="91"/>
    </row>
    <row r="1315" spans="1:6">
      <c r="A1315" s="183"/>
      <c r="B1315" s="87"/>
      <c r="C1315" s="88"/>
      <c r="D1315" s="89"/>
      <c r="E1315" s="90"/>
      <c r="F1315" s="91"/>
    </row>
    <row r="1316" spans="1:6">
      <c r="A1316" s="183"/>
      <c r="B1316" s="87"/>
      <c r="C1316" s="88"/>
      <c r="D1316" s="89"/>
      <c r="E1316" s="90"/>
      <c r="F1316" s="91"/>
    </row>
    <row r="1317" spans="1:6">
      <c r="A1317" s="183"/>
      <c r="B1317" s="87"/>
      <c r="C1317" s="88"/>
      <c r="D1317" s="89"/>
      <c r="E1317" s="90"/>
      <c r="F1317" s="91"/>
    </row>
    <row r="1318" spans="1:6">
      <c r="A1318" s="183"/>
      <c r="B1318" s="87"/>
      <c r="C1318" s="88"/>
      <c r="D1318" s="89"/>
      <c r="E1318" s="90"/>
      <c r="F1318" s="91"/>
    </row>
    <row r="1319" spans="1:6">
      <c r="A1319" s="183"/>
      <c r="B1319" s="87"/>
      <c r="C1319" s="88"/>
      <c r="D1319" s="89"/>
      <c r="E1319" s="90"/>
      <c r="F1319" s="91"/>
    </row>
    <row r="1320" spans="1:6">
      <c r="A1320" s="183"/>
      <c r="B1320" s="87"/>
      <c r="C1320" s="88"/>
      <c r="D1320" s="89"/>
      <c r="E1320" s="90"/>
      <c r="F1320" s="91"/>
    </row>
    <row r="1321" spans="1:6">
      <c r="A1321" s="183"/>
      <c r="B1321" s="87"/>
      <c r="C1321" s="88"/>
      <c r="D1321" s="89"/>
      <c r="E1321" s="90"/>
      <c r="F1321" s="91"/>
    </row>
    <row r="1322" spans="1:6">
      <c r="A1322" s="183"/>
      <c r="B1322" s="87"/>
      <c r="C1322" s="88"/>
      <c r="D1322" s="89"/>
      <c r="E1322" s="90"/>
      <c r="F1322" s="91"/>
    </row>
    <row r="1323" spans="1:6">
      <c r="A1323" s="183"/>
      <c r="B1323" s="87"/>
      <c r="C1323" s="88"/>
      <c r="D1323" s="89"/>
      <c r="E1323" s="90"/>
      <c r="F1323" s="91"/>
    </row>
    <row r="1324" spans="1:6">
      <c r="A1324" s="183"/>
      <c r="B1324" s="87"/>
      <c r="C1324" s="88"/>
      <c r="D1324" s="89"/>
      <c r="E1324" s="90"/>
      <c r="F1324" s="91"/>
    </row>
    <row r="1325" spans="1:6">
      <c r="A1325" s="183"/>
      <c r="B1325" s="87"/>
      <c r="C1325" s="88"/>
      <c r="D1325" s="89"/>
      <c r="E1325" s="90"/>
      <c r="F1325" s="91"/>
    </row>
    <row r="1326" spans="1:6">
      <c r="A1326" s="183"/>
      <c r="B1326" s="87"/>
      <c r="C1326" s="88"/>
      <c r="D1326" s="89"/>
      <c r="E1326" s="90"/>
      <c r="F1326" s="91"/>
    </row>
    <row r="1327" spans="1:6">
      <c r="A1327" s="183"/>
      <c r="B1327" s="87"/>
      <c r="C1327" s="88"/>
      <c r="D1327" s="89"/>
      <c r="E1327" s="90"/>
      <c r="F1327" s="91"/>
    </row>
    <row r="1328" spans="1:6">
      <c r="A1328" s="183"/>
      <c r="B1328" s="87"/>
      <c r="C1328" s="88"/>
      <c r="D1328" s="89"/>
      <c r="E1328" s="90"/>
      <c r="F1328" s="91"/>
    </row>
    <row r="1329" spans="1:6">
      <c r="A1329" s="183"/>
      <c r="B1329" s="87"/>
      <c r="C1329" s="88"/>
      <c r="D1329" s="89"/>
      <c r="E1329" s="90"/>
      <c r="F1329" s="91"/>
    </row>
    <row r="1330" spans="1:6">
      <c r="A1330" s="183"/>
      <c r="B1330" s="87"/>
      <c r="C1330" s="88"/>
      <c r="D1330" s="89"/>
      <c r="E1330" s="90"/>
      <c r="F1330" s="91"/>
    </row>
    <row r="1331" spans="1:6">
      <c r="A1331" s="183"/>
      <c r="B1331" s="87"/>
      <c r="C1331" s="88"/>
      <c r="D1331" s="89"/>
      <c r="E1331" s="90"/>
      <c r="F1331" s="91"/>
    </row>
    <row r="1332" spans="1:6">
      <c r="A1332" s="183"/>
      <c r="B1332" s="87"/>
      <c r="C1332" s="88"/>
      <c r="D1332" s="89"/>
      <c r="E1332" s="90"/>
      <c r="F1332" s="91"/>
    </row>
    <row r="1333" spans="1:6">
      <c r="A1333" s="183"/>
      <c r="B1333" s="87"/>
      <c r="C1333" s="88"/>
      <c r="D1333" s="89"/>
      <c r="E1333" s="90"/>
      <c r="F1333" s="91"/>
    </row>
    <row r="1334" spans="1:6">
      <c r="A1334" s="183"/>
      <c r="B1334" s="87"/>
      <c r="C1334" s="88"/>
      <c r="D1334" s="89"/>
      <c r="E1334" s="90"/>
      <c r="F1334" s="91"/>
    </row>
    <row r="1335" spans="1:6">
      <c r="A1335" s="183"/>
      <c r="B1335" s="87"/>
      <c r="C1335" s="88"/>
      <c r="D1335" s="89"/>
      <c r="E1335" s="90"/>
      <c r="F1335" s="91"/>
    </row>
    <row r="1336" spans="1:6">
      <c r="A1336" s="183"/>
      <c r="B1336" s="87"/>
      <c r="C1336" s="88"/>
      <c r="D1336" s="89"/>
      <c r="E1336" s="90"/>
      <c r="F1336" s="91"/>
    </row>
    <row r="1337" spans="1:6">
      <c r="A1337" s="183"/>
      <c r="B1337" s="87"/>
      <c r="C1337" s="88"/>
      <c r="D1337" s="89"/>
      <c r="E1337" s="90"/>
      <c r="F1337" s="91"/>
    </row>
    <row r="1338" spans="1:6">
      <c r="A1338" s="183"/>
      <c r="B1338" s="87"/>
      <c r="C1338" s="88"/>
      <c r="D1338" s="89"/>
      <c r="E1338" s="90"/>
      <c r="F1338" s="91"/>
    </row>
    <row r="1339" spans="1:6">
      <c r="A1339" s="183"/>
      <c r="B1339" s="87"/>
      <c r="C1339" s="88"/>
      <c r="D1339" s="89"/>
      <c r="E1339" s="90"/>
      <c r="F1339" s="91"/>
    </row>
    <row r="1340" spans="1:6">
      <c r="A1340" s="183"/>
      <c r="B1340" s="87"/>
      <c r="C1340" s="88"/>
      <c r="D1340" s="89"/>
      <c r="E1340" s="90"/>
      <c r="F1340" s="91"/>
    </row>
    <row r="1341" spans="1:6">
      <c r="A1341" s="183"/>
      <c r="B1341" s="87"/>
      <c r="C1341" s="88"/>
      <c r="D1341" s="89"/>
      <c r="E1341" s="90"/>
      <c r="F1341" s="91"/>
    </row>
    <row r="1342" spans="1:6">
      <c r="A1342" s="183"/>
      <c r="B1342" s="87"/>
      <c r="C1342" s="88"/>
      <c r="D1342" s="89"/>
      <c r="E1342" s="90"/>
      <c r="F1342" s="91"/>
    </row>
    <row r="1343" spans="1:6">
      <c r="A1343" s="183"/>
      <c r="B1343" s="87"/>
      <c r="C1343" s="88"/>
      <c r="D1343" s="89"/>
      <c r="E1343" s="90"/>
      <c r="F1343" s="91"/>
    </row>
    <row r="1344" spans="1:6">
      <c r="A1344" s="183"/>
      <c r="B1344" s="87"/>
      <c r="C1344" s="88"/>
      <c r="D1344" s="89"/>
      <c r="E1344" s="90"/>
      <c r="F1344" s="91"/>
    </row>
    <row r="1345" spans="1:6">
      <c r="A1345" s="183"/>
      <c r="B1345" s="87"/>
      <c r="C1345" s="88"/>
      <c r="D1345" s="89"/>
      <c r="E1345" s="90"/>
      <c r="F1345" s="91"/>
    </row>
    <row r="1346" spans="1:6">
      <c r="A1346" s="183"/>
      <c r="B1346" s="87"/>
      <c r="C1346" s="88"/>
      <c r="D1346" s="89"/>
      <c r="E1346" s="90"/>
      <c r="F1346" s="91"/>
    </row>
    <row r="1347" spans="1:6">
      <c r="A1347" s="183"/>
      <c r="B1347" s="87"/>
      <c r="C1347" s="88"/>
      <c r="D1347" s="89"/>
      <c r="E1347" s="90"/>
      <c r="F1347" s="91"/>
    </row>
    <row r="1348" spans="1:6">
      <c r="A1348" s="183"/>
      <c r="B1348" s="87"/>
      <c r="C1348" s="88"/>
      <c r="D1348" s="89"/>
      <c r="E1348" s="90"/>
      <c r="F1348" s="91"/>
    </row>
    <row r="1349" spans="1:6">
      <c r="A1349" s="183"/>
      <c r="B1349" s="87"/>
      <c r="C1349" s="88"/>
      <c r="D1349" s="89"/>
      <c r="E1349" s="90"/>
      <c r="F1349" s="91"/>
    </row>
    <row r="1350" spans="1:6">
      <c r="A1350" s="183"/>
      <c r="B1350" s="87"/>
      <c r="C1350" s="88"/>
      <c r="D1350" s="89"/>
      <c r="E1350" s="90"/>
      <c r="F1350" s="91"/>
    </row>
    <row r="1351" spans="1:6">
      <c r="A1351" s="183"/>
      <c r="B1351" s="87"/>
      <c r="C1351" s="88"/>
      <c r="D1351" s="89"/>
      <c r="E1351" s="90"/>
      <c r="F1351" s="91"/>
    </row>
    <row r="1352" spans="1:6">
      <c r="A1352" s="183"/>
      <c r="B1352" s="87"/>
      <c r="C1352" s="88"/>
      <c r="D1352" s="89"/>
      <c r="E1352" s="90"/>
      <c r="F1352" s="91"/>
    </row>
    <row r="1353" spans="1:6">
      <c r="A1353" s="183"/>
      <c r="B1353" s="87"/>
      <c r="C1353" s="88"/>
      <c r="D1353" s="89"/>
      <c r="E1353" s="90"/>
      <c r="F1353" s="91"/>
    </row>
    <row r="1354" spans="1:6">
      <c r="A1354" s="183"/>
      <c r="B1354" s="87"/>
      <c r="C1354" s="88"/>
      <c r="D1354" s="89"/>
      <c r="E1354" s="90"/>
      <c r="F1354" s="91"/>
    </row>
    <row r="1355" spans="1:6">
      <c r="A1355" s="183"/>
      <c r="B1355" s="87"/>
      <c r="C1355" s="88"/>
      <c r="D1355" s="89"/>
      <c r="E1355" s="90"/>
      <c r="F1355" s="91"/>
    </row>
    <row r="1356" spans="1:6">
      <c r="A1356" s="183"/>
      <c r="B1356" s="87"/>
      <c r="C1356" s="88"/>
      <c r="D1356" s="89"/>
      <c r="E1356" s="90"/>
      <c r="F1356" s="91"/>
    </row>
    <row r="1357" spans="1:6">
      <c r="A1357" s="183"/>
      <c r="B1357" s="87"/>
      <c r="C1357" s="88"/>
      <c r="D1357" s="89"/>
      <c r="E1357" s="90"/>
      <c r="F1357" s="91"/>
    </row>
    <row r="1358" spans="1:6">
      <c r="A1358" s="183"/>
      <c r="B1358" s="87"/>
      <c r="C1358" s="88"/>
      <c r="D1358" s="89"/>
      <c r="E1358" s="90"/>
      <c r="F1358" s="91"/>
    </row>
    <row r="1359" spans="1:6">
      <c r="A1359" s="183"/>
      <c r="B1359" s="87"/>
      <c r="C1359" s="88"/>
      <c r="D1359" s="89"/>
      <c r="E1359" s="90"/>
      <c r="F1359" s="91"/>
    </row>
    <row r="1360" spans="1:6">
      <c r="A1360" s="183"/>
      <c r="B1360" s="87"/>
      <c r="C1360" s="88"/>
      <c r="D1360" s="89"/>
      <c r="E1360" s="90"/>
      <c r="F1360" s="91"/>
    </row>
    <row r="1361" spans="1:6">
      <c r="A1361" s="183"/>
      <c r="B1361" s="87"/>
      <c r="C1361" s="88"/>
      <c r="D1361" s="89"/>
      <c r="E1361" s="90"/>
      <c r="F1361" s="91"/>
    </row>
    <row r="1362" spans="1:6">
      <c r="A1362" s="183"/>
      <c r="B1362" s="87"/>
      <c r="C1362" s="88"/>
      <c r="D1362" s="89"/>
      <c r="E1362" s="90"/>
      <c r="F1362" s="91"/>
    </row>
    <row r="1363" spans="1:6">
      <c r="A1363" s="183"/>
      <c r="B1363" s="87"/>
      <c r="C1363" s="88"/>
      <c r="D1363" s="89"/>
      <c r="E1363" s="90"/>
      <c r="F1363" s="91"/>
    </row>
    <row r="1364" spans="1:6">
      <c r="A1364" s="183"/>
      <c r="B1364" s="87"/>
      <c r="C1364" s="88"/>
      <c r="D1364" s="89"/>
      <c r="E1364" s="90"/>
      <c r="F1364" s="91"/>
    </row>
    <row r="1365" spans="1:6">
      <c r="A1365" s="183"/>
      <c r="B1365" s="87"/>
      <c r="C1365" s="88"/>
      <c r="D1365" s="89"/>
      <c r="E1365" s="90"/>
      <c r="F1365" s="91"/>
    </row>
    <row r="1366" spans="1:6">
      <c r="A1366" s="183"/>
      <c r="B1366" s="87"/>
      <c r="C1366" s="88"/>
      <c r="D1366" s="89"/>
      <c r="E1366" s="90"/>
      <c r="F1366" s="91"/>
    </row>
    <row r="1367" spans="1:6">
      <c r="A1367" s="183"/>
      <c r="B1367" s="87"/>
      <c r="C1367" s="88"/>
      <c r="D1367" s="89"/>
      <c r="E1367" s="90"/>
      <c r="F1367" s="91"/>
    </row>
    <row r="1368" spans="1:6">
      <c r="A1368" s="183"/>
      <c r="B1368" s="87"/>
      <c r="C1368" s="88"/>
      <c r="D1368" s="89"/>
      <c r="E1368" s="90"/>
      <c r="F1368" s="91"/>
    </row>
    <row r="1369" spans="1:6">
      <c r="A1369" s="183"/>
      <c r="B1369" s="87"/>
      <c r="C1369" s="88"/>
      <c r="D1369" s="89"/>
      <c r="E1369" s="90"/>
      <c r="F1369" s="91"/>
    </row>
    <row r="1370" spans="1:6">
      <c r="A1370" s="183"/>
      <c r="B1370" s="87"/>
      <c r="C1370" s="88"/>
      <c r="D1370" s="89"/>
      <c r="E1370" s="90"/>
      <c r="F1370" s="91"/>
    </row>
    <row r="1371" spans="1:6">
      <c r="A1371" s="183"/>
      <c r="B1371" s="87"/>
      <c r="C1371" s="88"/>
      <c r="D1371" s="89"/>
      <c r="E1371" s="90"/>
      <c r="F1371" s="91"/>
    </row>
    <row r="1372" spans="1:6">
      <c r="A1372" s="183"/>
      <c r="B1372" s="87"/>
      <c r="C1372" s="88"/>
      <c r="D1372" s="89"/>
      <c r="E1372" s="90"/>
      <c r="F1372" s="91"/>
    </row>
    <row r="1373" spans="1:6">
      <c r="A1373" s="183"/>
      <c r="B1373" s="87"/>
      <c r="C1373" s="88"/>
      <c r="D1373" s="89"/>
      <c r="E1373" s="90"/>
      <c r="F1373" s="91"/>
    </row>
    <row r="1374" spans="1:6">
      <c r="A1374" s="183"/>
      <c r="B1374" s="87"/>
      <c r="C1374" s="88"/>
      <c r="D1374" s="89"/>
      <c r="E1374" s="90"/>
      <c r="F1374" s="91"/>
    </row>
    <row r="1375" spans="1:6">
      <c r="A1375" s="183"/>
      <c r="B1375" s="87"/>
      <c r="C1375" s="88"/>
      <c r="D1375" s="89"/>
      <c r="E1375" s="90"/>
      <c r="F1375" s="91"/>
    </row>
    <row r="1376" spans="1:6">
      <c r="A1376" s="183"/>
      <c r="B1376" s="87"/>
      <c r="C1376" s="88"/>
      <c r="D1376" s="89"/>
      <c r="E1376" s="90"/>
      <c r="F1376" s="91"/>
    </row>
    <row r="1377" spans="1:6">
      <c r="A1377" s="183"/>
      <c r="B1377" s="87"/>
      <c r="C1377" s="88"/>
      <c r="D1377" s="89"/>
      <c r="E1377" s="90"/>
      <c r="F1377" s="91"/>
    </row>
    <row r="1378" spans="1:6">
      <c r="A1378" s="183"/>
      <c r="B1378" s="87"/>
      <c r="C1378" s="88"/>
      <c r="D1378" s="89"/>
      <c r="E1378" s="90"/>
      <c r="F1378" s="91"/>
    </row>
    <row r="1379" spans="1:6">
      <c r="A1379" s="183"/>
      <c r="B1379" s="87"/>
      <c r="C1379" s="88"/>
      <c r="D1379" s="89"/>
      <c r="E1379" s="90"/>
      <c r="F1379" s="91"/>
    </row>
    <row r="1380" spans="1:6">
      <c r="A1380" s="183"/>
      <c r="B1380" s="87"/>
      <c r="C1380" s="88"/>
      <c r="D1380" s="89"/>
      <c r="E1380" s="90"/>
      <c r="F1380" s="91"/>
    </row>
    <row r="1381" spans="1:6">
      <c r="A1381" s="183"/>
      <c r="B1381" s="87"/>
      <c r="C1381" s="88"/>
      <c r="D1381" s="89"/>
      <c r="E1381" s="90"/>
      <c r="F1381" s="91"/>
    </row>
    <row r="1382" spans="1:6">
      <c r="A1382" s="183"/>
      <c r="B1382" s="87"/>
      <c r="C1382" s="88"/>
      <c r="D1382" s="89"/>
      <c r="E1382" s="90"/>
      <c r="F1382" s="91"/>
    </row>
    <row r="1383" spans="1:6">
      <c r="A1383" s="183"/>
      <c r="B1383" s="87"/>
      <c r="C1383" s="88"/>
      <c r="D1383" s="89"/>
      <c r="E1383" s="90"/>
      <c r="F1383" s="91"/>
    </row>
    <row r="1384" spans="1:6">
      <c r="A1384" s="183"/>
      <c r="B1384" s="87"/>
      <c r="C1384" s="88"/>
      <c r="D1384" s="89"/>
      <c r="E1384" s="90"/>
      <c r="F1384" s="91"/>
    </row>
    <row r="1385" spans="1:6">
      <c r="A1385" s="183"/>
      <c r="B1385" s="87"/>
      <c r="C1385" s="88"/>
      <c r="D1385" s="89"/>
      <c r="E1385" s="90"/>
      <c r="F1385" s="91"/>
    </row>
    <row r="1386" spans="1:6">
      <c r="A1386" s="183"/>
      <c r="B1386" s="87"/>
      <c r="C1386" s="88"/>
      <c r="D1386" s="89"/>
      <c r="E1386" s="90"/>
      <c r="F1386" s="91"/>
    </row>
    <row r="1387" spans="1:6">
      <c r="A1387" s="183"/>
      <c r="B1387" s="87"/>
      <c r="C1387" s="88"/>
      <c r="D1387" s="89"/>
      <c r="E1387" s="90"/>
      <c r="F1387" s="91"/>
    </row>
    <row r="1388" spans="1:6">
      <c r="A1388" s="183"/>
      <c r="B1388" s="87"/>
      <c r="C1388" s="88"/>
      <c r="D1388" s="89"/>
      <c r="E1388" s="90"/>
      <c r="F1388" s="91"/>
    </row>
    <row r="1389" spans="1:6">
      <c r="A1389" s="183"/>
      <c r="B1389" s="87"/>
      <c r="C1389" s="88"/>
      <c r="D1389" s="89"/>
      <c r="E1389" s="90"/>
      <c r="F1389" s="91"/>
    </row>
    <row r="1390" spans="1:6">
      <c r="A1390" s="183"/>
      <c r="B1390" s="87"/>
      <c r="C1390" s="88"/>
      <c r="D1390" s="89"/>
      <c r="E1390" s="90"/>
      <c r="F1390" s="91"/>
    </row>
    <row r="1391" spans="1:6">
      <c r="A1391" s="183"/>
      <c r="B1391" s="87"/>
      <c r="C1391" s="88"/>
      <c r="D1391" s="89"/>
      <c r="E1391" s="90"/>
      <c r="F1391" s="91"/>
    </row>
    <row r="1392" spans="1:6">
      <c r="A1392" s="183"/>
      <c r="B1392" s="87"/>
      <c r="C1392" s="88"/>
      <c r="D1392" s="89"/>
      <c r="E1392" s="90"/>
      <c r="F1392" s="91"/>
    </row>
    <row r="1393" spans="1:6">
      <c r="A1393" s="183"/>
      <c r="B1393" s="87"/>
      <c r="C1393" s="88"/>
      <c r="D1393" s="89"/>
      <c r="E1393" s="90"/>
      <c r="F1393" s="91"/>
    </row>
    <row r="1394" spans="1:6">
      <c r="A1394" s="183"/>
      <c r="B1394" s="87"/>
      <c r="C1394" s="88"/>
      <c r="D1394" s="89"/>
      <c r="E1394" s="90"/>
      <c r="F1394" s="91"/>
    </row>
    <row r="1395" spans="1:6">
      <c r="A1395" s="183"/>
      <c r="B1395" s="87"/>
      <c r="C1395" s="88"/>
      <c r="D1395" s="89"/>
      <c r="E1395" s="90"/>
      <c r="F1395" s="91"/>
    </row>
    <row r="1396" spans="1:6">
      <c r="A1396" s="183"/>
      <c r="B1396" s="87"/>
      <c r="C1396" s="88"/>
      <c r="D1396" s="89"/>
      <c r="E1396" s="90"/>
      <c r="F1396" s="91"/>
    </row>
    <row r="1397" spans="1:6">
      <c r="A1397" s="183"/>
      <c r="B1397" s="87"/>
      <c r="C1397" s="88"/>
      <c r="D1397" s="89"/>
      <c r="E1397" s="90"/>
      <c r="F1397" s="91"/>
    </row>
    <row r="1398" spans="1:6">
      <c r="A1398" s="183"/>
      <c r="B1398" s="87"/>
      <c r="C1398" s="88"/>
      <c r="D1398" s="89"/>
      <c r="E1398" s="90"/>
      <c r="F1398" s="91"/>
    </row>
    <row r="1399" spans="1:6">
      <c r="A1399" s="183"/>
      <c r="B1399" s="87"/>
      <c r="C1399" s="88"/>
      <c r="D1399" s="89"/>
      <c r="E1399" s="90"/>
      <c r="F1399" s="91"/>
    </row>
    <row r="1400" spans="1:6">
      <c r="A1400" s="183"/>
      <c r="B1400" s="87"/>
      <c r="C1400" s="88"/>
      <c r="D1400" s="89"/>
      <c r="E1400" s="90"/>
      <c r="F1400" s="91"/>
    </row>
    <row r="1401" spans="1:6">
      <c r="A1401" s="183"/>
      <c r="B1401" s="87"/>
      <c r="C1401" s="88"/>
      <c r="D1401" s="89"/>
      <c r="E1401" s="90"/>
      <c r="F1401" s="91"/>
    </row>
    <row r="1402" spans="1:6">
      <c r="A1402" s="183"/>
      <c r="B1402" s="87"/>
      <c r="C1402" s="88"/>
      <c r="D1402" s="89"/>
      <c r="E1402" s="90"/>
      <c r="F1402" s="91"/>
    </row>
    <row r="1403" spans="1:6">
      <c r="A1403" s="183"/>
      <c r="B1403" s="87"/>
      <c r="C1403" s="88"/>
      <c r="D1403" s="89"/>
      <c r="E1403" s="90"/>
      <c r="F1403" s="91"/>
    </row>
    <row r="1404" spans="1:6">
      <c r="A1404" s="183"/>
      <c r="B1404" s="87"/>
      <c r="C1404" s="88"/>
      <c r="D1404" s="89"/>
      <c r="E1404" s="90"/>
      <c r="F1404" s="91"/>
    </row>
    <row r="1405" spans="1:6">
      <c r="A1405" s="183"/>
      <c r="B1405" s="87"/>
      <c r="C1405" s="88"/>
      <c r="D1405" s="89"/>
      <c r="E1405" s="90"/>
      <c r="F1405" s="91"/>
    </row>
    <row r="1406" spans="1:6">
      <c r="A1406" s="183"/>
      <c r="B1406" s="87"/>
      <c r="C1406" s="88"/>
      <c r="D1406" s="89"/>
      <c r="E1406" s="90"/>
      <c r="F1406" s="91"/>
    </row>
    <row r="1407" spans="1:6">
      <c r="A1407" s="183"/>
      <c r="B1407" s="87"/>
      <c r="C1407" s="88"/>
      <c r="D1407" s="89"/>
      <c r="E1407" s="90"/>
      <c r="F1407" s="91"/>
    </row>
    <row r="1408" spans="1:6">
      <c r="A1408" s="183"/>
      <c r="B1408" s="87"/>
      <c r="C1408" s="88"/>
      <c r="D1408" s="89"/>
      <c r="E1408" s="90"/>
      <c r="F1408" s="91"/>
    </row>
    <row r="1409" spans="1:6">
      <c r="A1409" s="183"/>
      <c r="B1409" s="87"/>
      <c r="C1409" s="88"/>
      <c r="D1409" s="89"/>
      <c r="E1409" s="90"/>
      <c r="F1409" s="91"/>
    </row>
    <row r="1410" spans="1:6">
      <c r="A1410" s="183"/>
      <c r="B1410" s="87"/>
      <c r="C1410" s="88"/>
      <c r="D1410" s="89"/>
      <c r="E1410" s="90"/>
      <c r="F1410" s="91"/>
    </row>
    <row r="1411" spans="1:6">
      <c r="A1411" s="183"/>
      <c r="B1411" s="87"/>
      <c r="C1411" s="88"/>
      <c r="D1411" s="89"/>
      <c r="E1411" s="90"/>
      <c r="F1411" s="91"/>
    </row>
    <row r="1412" spans="1:6">
      <c r="A1412" s="183"/>
      <c r="B1412" s="87"/>
      <c r="C1412" s="88"/>
      <c r="D1412" s="89"/>
      <c r="E1412" s="90"/>
      <c r="F1412" s="91"/>
    </row>
    <row r="1413" spans="1:6">
      <c r="A1413" s="183"/>
      <c r="B1413" s="87"/>
      <c r="C1413" s="88"/>
      <c r="D1413" s="89"/>
      <c r="E1413" s="90"/>
      <c r="F1413" s="91"/>
    </row>
    <row r="1414" spans="1:6">
      <c r="A1414" s="183"/>
      <c r="B1414" s="87"/>
      <c r="C1414" s="88"/>
      <c r="D1414" s="89"/>
      <c r="E1414" s="90"/>
      <c r="F1414" s="91"/>
    </row>
    <row r="1415" spans="1:6">
      <c r="A1415" s="183"/>
      <c r="B1415" s="87"/>
      <c r="C1415" s="88"/>
      <c r="D1415" s="89"/>
      <c r="E1415" s="90"/>
      <c r="F1415" s="91"/>
    </row>
    <row r="1416" spans="1:6">
      <c r="A1416" s="183"/>
      <c r="B1416" s="87"/>
      <c r="C1416" s="88"/>
      <c r="D1416" s="89"/>
      <c r="E1416" s="90"/>
      <c r="F1416" s="91"/>
    </row>
    <row r="1417" spans="1:6">
      <c r="A1417" s="183"/>
      <c r="B1417" s="87"/>
      <c r="C1417" s="88"/>
      <c r="D1417" s="89"/>
      <c r="E1417" s="90"/>
      <c r="F1417" s="91"/>
    </row>
    <row r="1418" spans="1:6">
      <c r="A1418" s="183"/>
      <c r="B1418" s="87"/>
      <c r="C1418" s="88"/>
      <c r="D1418" s="89"/>
      <c r="E1418" s="90"/>
      <c r="F1418" s="91"/>
    </row>
    <row r="1419" spans="1:6">
      <c r="A1419" s="183"/>
      <c r="B1419" s="87"/>
      <c r="C1419" s="88"/>
      <c r="D1419" s="89"/>
      <c r="E1419" s="90"/>
      <c r="F1419" s="91"/>
    </row>
    <row r="1420" spans="1:6">
      <c r="A1420" s="183"/>
      <c r="B1420" s="87"/>
      <c r="C1420" s="88"/>
      <c r="D1420" s="89"/>
      <c r="E1420" s="90"/>
      <c r="F1420" s="91"/>
    </row>
    <row r="1421" spans="1:6">
      <c r="A1421" s="183"/>
      <c r="B1421" s="87"/>
      <c r="C1421" s="88"/>
      <c r="D1421" s="89"/>
      <c r="E1421" s="90"/>
      <c r="F1421" s="91"/>
    </row>
    <row r="1422" spans="1:6">
      <c r="A1422" s="183"/>
      <c r="B1422" s="87"/>
      <c r="C1422" s="88"/>
      <c r="D1422" s="89"/>
      <c r="E1422" s="90"/>
      <c r="F1422" s="91"/>
    </row>
    <row r="1423" spans="1:6">
      <c r="A1423" s="183"/>
      <c r="B1423" s="87"/>
      <c r="C1423" s="88"/>
      <c r="D1423" s="89"/>
      <c r="E1423" s="90"/>
      <c r="F1423" s="91"/>
    </row>
    <row r="1424" spans="1:6">
      <c r="A1424" s="183"/>
      <c r="B1424" s="87"/>
      <c r="C1424" s="88"/>
      <c r="D1424" s="89"/>
      <c r="E1424" s="90"/>
      <c r="F1424" s="91"/>
    </row>
    <row r="1425" spans="1:6">
      <c r="A1425" s="183"/>
      <c r="B1425" s="87"/>
      <c r="C1425" s="88"/>
      <c r="D1425" s="89"/>
      <c r="E1425" s="90"/>
      <c r="F1425" s="91"/>
    </row>
    <row r="1426" spans="1:6">
      <c r="A1426" s="183"/>
      <c r="B1426" s="87"/>
      <c r="C1426" s="88"/>
      <c r="D1426" s="89"/>
      <c r="E1426" s="90"/>
      <c r="F1426" s="91"/>
    </row>
    <row r="1427" spans="1:6">
      <c r="A1427" s="183"/>
      <c r="B1427" s="87"/>
      <c r="C1427" s="88"/>
      <c r="D1427" s="89"/>
      <c r="E1427" s="90"/>
      <c r="F1427" s="91"/>
    </row>
    <row r="1428" spans="1:6">
      <c r="A1428" s="183"/>
      <c r="B1428" s="87"/>
      <c r="C1428" s="88"/>
      <c r="D1428" s="89"/>
      <c r="E1428" s="90"/>
      <c r="F1428" s="91"/>
    </row>
    <row r="1429" spans="1:6">
      <c r="A1429" s="183"/>
      <c r="B1429" s="87"/>
      <c r="C1429" s="88"/>
      <c r="D1429" s="89"/>
      <c r="E1429" s="90"/>
      <c r="F1429" s="91"/>
    </row>
    <row r="1430" spans="1:6">
      <c r="A1430" s="183"/>
      <c r="B1430" s="87"/>
      <c r="C1430" s="88"/>
      <c r="D1430" s="89"/>
      <c r="E1430" s="90"/>
      <c r="F1430" s="91"/>
    </row>
    <row r="1431" spans="1:6">
      <c r="A1431" s="183"/>
      <c r="B1431" s="87"/>
      <c r="C1431" s="88"/>
      <c r="D1431" s="89"/>
      <c r="E1431" s="90"/>
      <c r="F1431" s="91"/>
    </row>
    <row r="1432" spans="1:6">
      <c r="A1432" s="183"/>
      <c r="B1432" s="87"/>
      <c r="C1432" s="88"/>
      <c r="D1432" s="89"/>
      <c r="E1432" s="90"/>
      <c r="F1432" s="91"/>
    </row>
    <row r="1433" spans="1:6">
      <c r="A1433" s="183"/>
      <c r="B1433" s="87"/>
      <c r="C1433" s="88"/>
      <c r="D1433" s="89"/>
      <c r="E1433" s="90"/>
      <c r="F1433" s="91"/>
    </row>
    <row r="1434" spans="1:6">
      <c r="A1434" s="183"/>
      <c r="B1434" s="87"/>
      <c r="C1434" s="88"/>
      <c r="D1434" s="89"/>
      <c r="E1434" s="90"/>
      <c r="F1434" s="91"/>
    </row>
    <row r="1435" spans="1:6">
      <c r="A1435" s="183"/>
      <c r="B1435" s="87"/>
      <c r="C1435" s="88"/>
      <c r="D1435" s="89"/>
      <c r="E1435" s="90"/>
      <c r="F1435" s="91"/>
    </row>
    <row r="1436" spans="1:6">
      <c r="A1436" s="183"/>
      <c r="B1436" s="87"/>
      <c r="C1436" s="88"/>
      <c r="D1436" s="89"/>
      <c r="E1436" s="90"/>
      <c r="F1436" s="91"/>
    </row>
    <row r="1437" spans="1:6">
      <c r="A1437" s="183"/>
      <c r="B1437" s="87"/>
      <c r="C1437" s="88"/>
      <c r="D1437" s="89"/>
      <c r="E1437" s="90"/>
      <c r="F1437" s="91"/>
    </row>
    <row r="1438" spans="1:6">
      <c r="A1438" s="183"/>
      <c r="B1438" s="87"/>
      <c r="C1438" s="88"/>
      <c r="D1438" s="89"/>
      <c r="E1438" s="90"/>
      <c r="F1438" s="91"/>
    </row>
    <row r="1439" spans="1:6">
      <c r="A1439" s="183"/>
      <c r="B1439" s="87"/>
      <c r="C1439" s="88"/>
      <c r="D1439" s="89"/>
      <c r="E1439" s="90"/>
      <c r="F1439" s="91"/>
    </row>
    <row r="1440" spans="1:6">
      <c r="A1440" s="183"/>
      <c r="B1440" s="87"/>
      <c r="C1440" s="88"/>
      <c r="D1440" s="89"/>
      <c r="E1440" s="90"/>
      <c r="F1440" s="91"/>
    </row>
    <row r="1441" spans="1:6">
      <c r="A1441" s="183"/>
      <c r="B1441" s="87"/>
      <c r="C1441" s="88"/>
      <c r="D1441" s="89"/>
      <c r="E1441" s="90"/>
      <c r="F1441" s="91"/>
    </row>
    <row r="1442" spans="1:6">
      <c r="A1442" s="183"/>
      <c r="B1442" s="87"/>
      <c r="C1442" s="88"/>
      <c r="D1442" s="89"/>
      <c r="E1442" s="90"/>
      <c r="F1442" s="91"/>
    </row>
    <row r="1443" spans="1:6">
      <c r="A1443" s="183"/>
      <c r="B1443" s="87"/>
      <c r="C1443" s="88"/>
      <c r="D1443" s="89"/>
      <c r="E1443" s="90"/>
      <c r="F1443" s="91"/>
    </row>
    <row r="1444" spans="1:6">
      <c r="A1444" s="183"/>
      <c r="B1444" s="87"/>
      <c r="C1444" s="88"/>
      <c r="D1444" s="89"/>
      <c r="E1444" s="90"/>
      <c r="F1444" s="91"/>
    </row>
    <row r="1445" spans="1:6">
      <c r="A1445" s="183"/>
      <c r="B1445" s="87"/>
      <c r="C1445" s="88"/>
      <c r="D1445" s="89"/>
      <c r="E1445" s="90"/>
      <c r="F1445" s="91"/>
    </row>
    <row r="1446" spans="1:6">
      <c r="A1446" s="183"/>
      <c r="B1446" s="87"/>
      <c r="C1446" s="88"/>
      <c r="D1446" s="89"/>
      <c r="E1446" s="90"/>
      <c r="F1446" s="91"/>
    </row>
    <row r="1447" spans="1:6">
      <c r="A1447" s="183"/>
      <c r="B1447" s="87"/>
      <c r="C1447" s="88"/>
      <c r="D1447" s="89"/>
      <c r="E1447" s="90"/>
      <c r="F1447" s="91"/>
    </row>
    <row r="1448" spans="1:6">
      <c r="A1448" s="183"/>
      <c r="B1448" s="87"/>
      <c r="C1448" s="88"/>
      <c r="D1448" s="89"/>
      <c r="E1448" s="90"/>
      <c r="F1448" s="91"/>
    </row>
    <row r="1449" spans="1:6">
      <c r="A1449" s="183"/>
      <c r="B1449" s="87"/>
      <c r="C1449" s="88"/>
      <c r="D1449" s="89"/>
      <c r="E1449" s="90"/>
      <c r="F1449" s="91"/>
    </row>
    <row r="1450" spans="1:6">
      <c r="A1450" s="183"/>
      <c r="B1450" s="87"/>
      <c r="C1450" s="88"/>
      <c r="D1450" s="89"/>
      <c r="E1450" s="90"/>
      <c r="F1450" s="91"/>
    </row>
    <row r="1451" spans="1:6">
      <c r="A1451" s="183"/>
      <c r="B1451" s="87"/>
      <c r="C1451" s="88"/>
      <c r="D1451" s="89"/>
      <c r="E1451" s="90"/>
      <c r="F1451" s="91"/>
    </row>
    <row r="1452" spans="1:6">
      <c r="A1452" s="183"/>
      <c r="B1452" s="87"/>
      <c r="C1452" s="88"/>
      <c r="D1452" s="89"/>
      <c r="E1452" s="90"/>
      <c r="F1452" s="91"/>
    </row>
    <row r="1453" spans="1:6">
      <c r="A1453" s="183"/>
      <c r="B1453" s="87"/>
      <c r="C1453" s="88"/>
      <c r="D1453" s="89"/>
      <c r="E1453" s="90"/>
      <c r="F1453" s="91"/>
    </row>
    <row r="1454" spans="1:6">
      <c r="A1454" s="183"/>
      <c r="B1454" s="87"/>
      <c r="C1454" s="88"/>
      <c r="D1454" s="89"/>
      <c r="E1454" s="90"/>
      <c r="F1454" s="91"/>
    </row>
    <row r="1455" spans="1:6">
      <c r="A1455" s="183"/>
      <c r="B1455" s="87"/>
      <c r="C1455" s="88"/>
      <c r="D1455" s="89"/>
      <c r="E1455" s="90"/>
      <c r="F1455" s="91"/>
    </row>
    <row r="1456" spans="1:6">
      <c r="A1456" s="183"/>
      <c r="B1456" s="87"/>
      <c r="C1456" s="88"/>
      <c r="D1456" s="89"/>
      <c r="E1456" s="90"/>
      <c r="F1456" s="91"/>
    </row>
    <row r="1457" spans="1:6">
      <c r="A1457" s="183"/>
      <c r="B1457" s="87"/>
      <c r="C1457" s="88"/>
      <c r="D1457" s="89"/>
      <c r="E1457" s="90"/>
      <c r="F1457" s="91"/>
    </row>
    <row r="1458" spans="1:6">
      <c r="A1458" s="183"/>
      <c r="B1458" s="87"/>
      <c r="C1458" s="88"/>
      <c r="D1458" s="89"/>
      <c r="E1458" s="90"/>
      <c r="F1458" s="91"/>
    </row>
    <row r="1459" spans="1:6">
      <c r="A1459" s="183"/>
      <c r="B1459" s="87"/>
      <c r="C1459" s="88"/>
      <c r="D1459" s="89"/>
      <c r="E1459" s="90"/>
      <c r="F1459" s="91"/>
    </row>
    <row r="1460" spans="1:6">
      <c r="A1460" s="183"/>
      <c r="B1460" s="87"/>
      <c r="C1460" s="88"/>
      <c r="D1460" s="89"/>
      <c r="E1460" s="90"/>
      <c r="F1460" s="91"/>
    </row>
    <row r="1461" spans="1:6">
      <c r="A1461" s="183"/>
      <c r="B1461" s="87"/>
      <c r="C1461" s="88"/>
      <c r="D1461" s="89"/>
      <c r="E1461" s="90"/>
      <c r="F1461" s="91"/>
    </row>
    <row r="1462" spans="1:6">
      <c r="A1462" s="183"/>
      <c r="B1462" s="87"/>
      <c r="C1462" s="88"/>
      <c r="D1462" s="89"/>
      <c r="E1462" s="90"/>
      <c r="F1462" s="91"/>
    </row>
    <row r="1463" spans="1:6">
      <c r="A1463" s="183"/>
      <c r="B1463" s="87"/>
      <c r="C1463" s="88"/>
      <c r="D1463" s="89"/>
      <c r="E1463" s="90"/>
      <c r="F1463" s="91"/>
    </row>
    <row r="1464" spans="1:6">
      <c r="A1464" s="183"/>
      <c r="B1464" s="87"/>
      <c r="C1464" s="88"/>
      <c r="D1464" s="89"/>
      <c r="E1464" s="90"/>
      <c r="F1464" s="91"/>
    </row>
    <row r="1465" spans="1:6">
      <c r="A1465" s="183"/>
      <c r="B1465" s="87"/>
      <c r="C1465" s="88"/>
      <c r="D1465" s="89"/>
      <c r="E1465" s="90"/>
      <c r="F1465" s="91"/>
    </row>
    <row r="1466" spans="1:6">
      <c r="A1466" s="183"/>
      <c r="B1466" s="87"/>
      <c r="C1466" s="88"/>
      <c r="D1466" s="89"/>
      <c r="E1466" s="90"/>
      <c r="F1466" s="91"/>
    </row>
    <row r="1467" spans="1:6">
      <c r="A1467" s="183"/>
      <c r="B1467" s="87"/>
      <c r="C1467" s="88"/>
      <c r="D1467" s="89"/>
      <c r="E1467" s="90"/>
      <c r="F1467" s="91"/>
    </row>
    <row r="1468" spans="1:6">
      <c r="A1468" s="183"/>
      <c r="B1468" s="87"/>
      <c r="C1468" s="88"/>
      <c r="D1468" s="89"/>
      <c r="E1468" s="90"/>
      <c r="F1468" s="91"/>
    </row>
    <row r="1469" spans="1:6">
      <c r="A1469" s="183"/>
      <c r="B1469" s="87"/>
      <c r="C1469" s="88"/>
      <c r="D1469" s="89"/>
      <c r="E1469" s="90"/>
      <c r="F1469" s="91"/>
    </row>
    <row r="1470" spans="1:6">
      <c r="A1470" s="183"/>
      <c r="B1470" s="87"/>
      <c r="C1470" s="88"/>
      <c r="D1470" s="89"/>
      <c r="E1470" s="90"/>
      <c r="F1470" s="91"/>
    </row>
    <row r="1471" spans="1:6">
      <c r="A1471" s="183"/>
      <c r="B1471" s="87"/>
      <c r="C1471" s="88"/>
      <c r="D1471" s="89"/>
      <c r="E1471" s="90"/>
      <c r="F1471" s="91"/>
    </row>
    <row r="1472" spans="1:6">
      <c r="A1472" s="183"/>
      <c r="B1472" s="87"/>
      <c r="C1472" s="88"/>
      <c r="D1472" s="89"/>
      <c r="E1472" s="90"/>
      <c r="F1472" s="91"/>
    </row>
    <row r="1473" spans="1:6">
      <c r="A1473" s="183"/>
      <c r="B1473" s="87"/>
      <c r="C1473" s="88"/>
      <c r="D1473" s="89"/>
      <c r="E1473" s="90"/>
      <c r="F1473" s="91"/>
    </row>
    <row r="1474" spans="1:6">
      <c r="A1474" s="183"/>
      <c r="B1474" s="87"/>
      <c r="C1474" s="88"/>
      <c r="D1474" s="89"/>
      <c r="E1474" s="90"/>
      <c r="F1474" s="91"/>
    </row>
    <row r="1475" spans="1:6">
      <c r="A1475" s="183"/>
      <c r="B1475" s="87"/>
      <c r="C1475" s="88"/>
      <c r="D1475" s="89"/>
      <c r="E1475" s="90"/>
      <c r="F1475" s="91"/>
    </row>
    <row r="1476" spans="1:6">
      <c r="A1476" s="183"/>
      <c r="B1476" s="87"/>
      <c r="C1476" s="88"/>
      <c r="D1476" s="89"/>
      <c r="E1476" s="90"/>
      <c r="F1476" s="91"/>
    </row>
    <row r="1477" spans="1:6">
      <c r="A1477" s="183"/>
      <c r="B1477" s="87"/>
      <c r="C1477" s="88"/>
      <c r="D1477" s="89"/>
      <c r="E1477" s="90"/>
      <c r="F1477" s="91"/>
    </row>
    <row r="1478" spans="1:6">
      <c r="A1478" s="183"/>
      <c r="B1478" s="87"/>
      <c r="C1478" s="88"/>
      <c r="D1478" s="89"/>
      <c r="E1478" s="90"/>
      <c r="F1478" s="91"/>
    </row>
    <row r="1479" spans="1:6">
      <c r="A1479" s="183"/>
      <c r="B1479" s="87"/>
      <c r="C1479" s="88"/>
      <c r="D1479" s="89"/>
      <c r="E1479" s="90"/>
      <c r="F1479" s="91"/>
    </row>
    <row r="1480" spans="1:6">
      <c r="A1480" s="183"/>
      <c r="B1480" s="87"/>
      <c r="C1480" s="88"/>
      <c r="D1480" s="89"/>
      <c r="E1480" s="90"/>
      <c r="F1480" s="91"/>
    </row>
    <row r="1481" spans="1:6">
      <c r="A1481" s="183"/>
      <c r="B1481" s="87"/>
      <c r="C1481" s="88"/>
      <c r="D1481" s="89"/>
      <c r="E1481" s="90"/>
      <c r="F1481" s="91"/>
    </row>
    <row r="1482" spans="1:6">
      <c r="A1482" s="183"/>
      <c r="B1482" s="87"/>
      <c r="C1482" s="88"/>
      <c r="D1482" s="89"/>
      <c r="E1482" s="90"/>
      <c r="F1482" s="91"/>
    </row>
    <row r="1483" spans="1:6">
      <c r="A1483" s="183"/>
      <c r="B1483" s="87"/>
      <c r="C1483" s="88"/>
      <c r="D1483" s="89"/>
      <c r="E1483" s="90"/>
      <c r="F1483" s="91"/>
    </row>
    <row r="1484" spans="1:6">
      <c r="A1484" s="183"/>
      <c r="B1484" s="87"/>
      <c r="C1484" s="88"/>
      <c r="D1484" s="89"/>
      <c r="E1484" s="90"/>
      <c r="F1484" s="91"/>
    </row>
    <row r="1485" spans="1:6">
      <c r="A1485" s="183"/>
      <c r="B1485" s="87"/>
      <c r="C1485" s="88"/>
      <c r="D1485" s="89"/>
      <c r="E1485" s="90"/>
      <c r="F1485" s="91"/>
    </row>
    <row r="1486" spans="1:6">
      <c r="A1486" s="183"/>
      <c r="B1486" s="87"/>
      <c r="C1486" s="88"/>
      <c r="D1486" s="89"/>
      <c r="E1486" s="90"/>
      <c r="F1486" s="91"/>
    </row>
    <row r="1487" spans="1:6">
      <c r="A1487" s="183"/>
      <c r="B1487" s="87"/>
      <c r="C1487" s="88"/>
      <c r="D1487" s="89"/>
      <c r="E1487" s="90"/>
      <c r="F1487" s="91"/>
    </row>
    <row r="1488" spans="1:6">
      <c r="A1488" s="183"/>
      <c r="B1488" s="87"/>
      <c r="C1488" s="88"/>
      <c r="D1488" s="89"/>
      <c r="E1488" s="90"/>
      <c r="F1488" s="91"/>
    </row>
    <row r="1489" spans="1:6">
      <c r="A1489" s="183"/>
      <c r="B1489" s="87"/>
      <c r="C1489" s="88"/>
      <c r="D1489" s="89"/>
      <c r="E1489" s="90"/>
      <c r="F1489" s="91"/>
    </row>
    <row r="1490" spans="1:6">
      <c r="A1490" s="183"/>
      <c r="B1490" s="87"/>
      <c r="C1490" s="88"/>
      <c r="D1490" s="89"/>
      <c r="E1490" s="90"/>
      <c r="F1490" s="91"/>
    </row>
    <row r="1491" spans="1:6">
      <c r="A1491" s="183"/>
      <c r="B1491" s="87"/>
      <c r="C1491" s="88"/>
      <c r="D1491" s="89"/>
      <c r="E1491" s="90"/>
      <c r="F1491" s="91"/>
    </row>
    <row r="1492" spans="1:6">
      <c r="A1492" s="183"/>
      <c r="B1492" s="87"/>
      <c r="C1492" s="88"/>
      <c r="D1492" s="89"/>
      <c r="E1492" s="90"/>
      <c r="F1492" s="91"/>
    </row>
    <row r="1493" spans="1:6">
      <c r="A1493" s="183"/>
      <c r="B1493" s="87"/>
      <c r="C1493" s="88"/>
      <c r="D1493" s="89"/>
      <c r="E1493" s="90"/>
      <c r="F1493" s="91"/>
    </row>
    <row r="1494" spans="1:6">
      <c r="A1494" s="183"/>
      <c r="B1494" s="87"/>
      <c r="C1494" s="88"/>
      <c r="D1494" s="89"/>
      <c r="E1494" s="90"/>
      <c r="F1494" s="91"/>
    </row>
    <row r="1495" spans="1:6">
      <c r="A1495" s="183"/>
      <c r="B1495" s="87"/>
      <c r="C1495" s="88"/>
      <c r="D1495" s="89"/>
      <c r="E1495" s="90"/>
      <c r="F1495" s="91"/>
    </row>
    <row r="1496" spans="1:6">
      <c r="A1496" s="183"/>
      <c r="B1496" s="87"/>
      <c r="C1496" s="88"/>
      <c r="D1496" s="89"/>
      <c r="E1496" s="90"/>
      <c r="F1496" s="91"/>
    </row>
    <row r="1497" spans="1:6">
      <c r="A1497" s="183"/>
      <c r="B1497" s="87"/>
      <c r="C1497" s="88"/>
      <c r="D1497" s="89"/>
      <c r="E1497" s="90"/>
      <c r="F1497" s="91"/>
    </row>
    <row r="1498" spans="1:6">
      <c r="A1498" s="183"/>
      <c r="B1498" s="87"/>
      <c r="C1498" s="88"/>
      <c r="D1498" s="89"/>
      <c r="E1498" s="90"/>
      <c r="F1498" s="91"/>
    </row>
    <row r="1499" spans="1:6">
      <c r="A1499" s="183"/>
      <c r="B1499" s="87"/>
      <c r="C1499" s="88"/>
      <c r="D1499" s="89"/>
      <c r="E1499" s="90"/>
      <c r="F1499" s="91"/>
    </row>
    <row r="1500" spans="1:6">
      <c r="A1500" s="183"/>
      <c r="B1500" s="87"/>
      <c r="C1500" s="88"/>
      <c r="D1500" s="89"/>
      <c r="E1500" s="90"/>
      <c r="F1500" s="91"/>
    </row>
    <row r="1501" spans="1:6">
      <c r="A1501" s="183"/>
      <c r="B1501" s="87"/>
      <c r="C1501" s="88"/>
      <c r="D1501" s="89"/>
      <c r="E1501" s="90"/>
      <c r="F1501" s="91"/>
    </row>
    <row r="1502" spans="1:6">
      <c r="A1502" s="183"/>
      <c r="B1502" s="87"/>
      <c r="C1502" s="88"/>
      <c r="D1502" s="89"/>
      <c r="E1502" s="90"/>
      <c r="F1502" s="91"/>
    </row>
    <row r="1503" spans="1:6">
      <c r="A1503" s="183"/>
      <c r="B1503" s="87"/>
      <c r="C1503" s="88"/>
      <c r="D1503" s="89"/>
      <c r="E1503" s="90"/>
      <c r="F1503" s="91"/>
    </row>
    <row r="1504" spans="1:6">
      <c r="A1504" s="183"/>
      <c r="B1504" s="87"/>
      <c r="C1504" s="88"/>
      <c r="D1504" s="89"/>
      <c r="E1504" s="90"/>
      <c r="F1504" s="91"/>
    </row>
    <row r="1505" spans="1:6">
      <c r="A1505" s="183"/>
      <c r="B1505" s="87"/>
      <c r="C1505" s="88"/>
      <c r="D1505" s="89"/>
      <c r="E1505" s="90"/>
      <c r="F1505" s="91"/>
    </row>
    <row r="1506" spans="1:6">
      <c r="A1506" s="183"/>
      <c r="B1506" s="87"/>
      <c r="C1506" s="88"/>
      <c r="D1506" s="89"/>
      <c r="E1506" s="90"/>
      <c r="F1506" s="91"/>
    </row>
    <row r="1507" spans="1:6">
      <c r="A1507" s="183"/>
      <c r="B1507" s="87"/>
      <c r="C1507" s="88"/>
      <c r="D1507" s="89"/>
      <c r="E1507" s="90"/>
      <c r="F1507" s="91"/>
    </row>
    <row r="1508" spans="1:6">
      <c r="A1508" s="183"/>
      <c r="B1508" s="87"/>
      <c r="C1508" s="88"/>
      <c r="D1508" s="89"/>
      <c r="E1508" s="90"/>
      <c r="F1508" s="91"/>
    </row>
    <row r="1509" spans="1:6">
      <c r="A1509" s="183"/>
      <c r="B1509" s="87"/>
      <c r="C1509" s="88"/>
      <c r="D1509" s="89"/>
      <c r="E1509" s="90"/>
      <c r="F1509" s="91"/>
    </row>
    <row r="1510" spans="1:6">
      <c r="A1510" s="183"/>
      <c r="B1510" s="87"/>
      <c r="C1510" s="88"/>
      <c r="D1510" s="89"/>
      <c r="E1510" s="90"/>
      <c r="F1510" s="91"/>
    </row>
    <row r="1511" spans="1:6">
      <c r="A1511" s="183"/>
      <c r="B1511" s="87"/>
      <c r="C1511" s="88"/>
      <c r="D1511" s="89"/>
      <c r="E1511" s="90"/>
      <c r="F1511" s="91"/>
    </row>
    <row r="1512" spans="1:6">
      <c r="A1512" s="183"/>
      <c r="B1512" s="87"/>
      <c r="C1512" s="88"/>
      <c r="D1512" s="89"/>
      <c r="E1512" s="90"/>
      <c r="F1512" s="91"/>
    </row>
    <row r="1513" spans="1:6">
      <c r="A1513" s="183"/>
      <c r="B1513" s="87"/>
      <c r="C1513" s="88"/>
      <c r="D1513" s="89"/>
      <c r="E1513" s="90"/>
      <c r="F1513" s="91"/>
    </row>
    <row r="1514" spans="1:6">
      <c r="A1514" s="183"/>
      <c r="B1514" s="87"/>
      <c r="C1514" s="88"/>
      <c r="D1514" s="89"/>
      <c r="E1514" s="90"/>
      <c r="F1514" s="91"/>
    </row>
    <row r="1515" spans="1:6">
      <c r="A1515" s="183"/>
      <c r="B1515" s="87"/>
      <c r="C1515" s="88"/>
      <c r="D1515" s="89"/>
      <c r="E1515" s="90"/>
      <c r="F1515" s="91"/>
    </row>
    <row r="1516" spans="1:6">
      <c r="A1516" s="183"/>
      <c r="B1516" s="87"/>
      <c r="C1516" s="88"/>
      <c r="D1516" s="89"/>
      <c r="E1516" s="90"/>
      <c r="F1516" s="91"/>
    </row>
    <row r="1517" spans="1:6">
      <c r="A1517" s="183"/>
      <c r="B1517" s="87"/>
      <c r="C1517" s="88"/>
      <c r="D1517" s="89"/>
      <c r="E1517" s="90"/>
      <c r="F1517" s="91"/>
    </row>
    <row r="1518" spans="1:6">
      <c r="A1518" s="183"/>
      <c r="B1518" s="87"/>
      <c r="C1518" s="88"/>
      <c r="D1518" s="89"/>
      <c r="E1518" s="90"/>
      <c r="F1518" s="91"/>
    </row>
    <row r="1519" spans="1:6">
      <c r="A1519" s="183"/>
      <c r="B1519" s="87"/>
      <c r="C1519" s="88"/>
      <c r="D1519" s="89"/>
      <c r="E1519" s="90"/>
      <c r="F1519" s="91"/>
    </row>
    <row r="1520" spans="1:6">
      <c r="A1520" s="183"/>
      <c r="B1520" s="87"/>
      <c r="C1520" s="88"/>
      <c r="D1520" s="89"/>
      <c r="E1520" s="90"/>
      <c r="F1520" s="91"/>
    </row>
    <row r="1521" spans="1:6">
      <c r="A1521" s="183"/>
      <c r="B1521" s="87"/>
      <c r="C1521" s="88"/>
      <c r="D1521" s="89"/>
      <c r="E1521" s="90"/>
      <c r="F1521" s="91"/>
    </row>
    <row r="1522" spans="1:6">
      <c r="A1522" s="183"/>
      <c r="B1522" s="87"/>
      <c r="C1522" s="88"/>
      <c r="D1522" s="89"/>
      <c r="E1522" s="90"/>
      <c r="F1522" s="91"/>
    </row>
    <row r="1523" spans="1:6">
      <c r="A1523" s="183"/>
      <c r="B1523" s="87"/>
      <c r="C1523" s="88"/>
      <c r="D1523" s="89"/>
      <c r="E1523" s="90"/>
      <c r="F1523" s="91"/>
    </row>
    <row r="1524" spans="1:6">
      <c r="A1524" s="183"/>
      <c r="B1524" s="87"/>
      <c r="C1524" s="88"/>
      <c r="D1524" s="89"/>
      <c r="E1524" s="90"/>
      <c r="F1524" s="91"/>
    </row>
    <row r="1525" spans="1:6">
      <c r="A1525" s="183"/>
      <c r="B1525" s="87"/>
      <c r="C1525" s="88"/>
      <c r="D1525" s="89"/>
      <c r="E1525" s="90"/>
      <c r="F1525" s="91"/>
    </row>
    <row r="1526" spans="1:6">
      <c r="A1526" s="183"/>
      <c r="B1526" s="87"/>
      <c r="C1526" s="88"/>
      <c r="D1526" s="89"/>
      <c r="E1526" s="90"/>
      <c r="F1526" s="91"/>
    </row>
    <row r="1527" spans="1:6">
      <c r="A1527" s="183"/>
      <c r="B1527" s="87"/>
      <c r="C1527" s="88"/>
      <c r="D1527" s="89"/>
      <c r="E1527" s="90"/>
      <c r="F1527" s="91"/>
    </row>
    <row r="1528" spans="1:6">
      <c r="A1528" s="183"/>
      <c r="B1528" s="87"/>
      <c r="C1528" s="88"/>
      <c r="D1528" s="89"/>
      <c r="E1528" s="90"/>
      <c r="F1528" s="91"/>
    </row>
    <row r="1529" spans="1:6">
      <c r="A1529" s="183"/>
      <c r="B1529" s="87"/>
      <c r="C1529" s="88"/>
      <c r="D1529" s="89"/>
      <c r="E1529" s="90"/>
      <c r="F1529" s="91"/>
    </row>
    <row r="1530" spans="1:6">
      <c r="A1530" s="183"/>
      <c r="B1530" s="87"/>
      <c r="C1530" s="88"/>
      <c r="D1530" s="89"/>
      <c r="E1530" s="90"/>
      <c r="F1530" s="91"/>
    </row>
    <row r="1531" spans="1:6">
      <c r="A1531" s="183"/>
      <c r="B1531" s="87"/>
      <c r="C1531" s="88"/>
      <c r="D1531" s="89"/>
      <c r="E1531" s="90"/>
      <c r="F1531" s="91"/>
    </row>
    <row r="1532" spans="1:6">
      <c r="A1532" s="183"/>
      <c r="B1532" s="87"/>
      <c r="C1532" s="88"/>
      <c r="D1532" s="89"/>
      <c r="E1532" s="90"/>
      <c r="F1532" s="91"/>
    </row>
    <row r="1533" spans="1:6">
      <c r="A1533" s="183"/>
      <c r="B1533" s="87"/>
      <c r="C1533" s="88"/>
      <c r="D1533" s="89"/>
      <c r="E1533" s="90"/>
      <c r="F1533" s="91"/>
    </row>
    <row r="1534" spans="1:6">
      <c r="A1534" s="183"/>
      <c r="B1534" s="87"/>
      <c r="C1534" s="88"/>
      <c r="D1534" s="89"/>
      <c r="E1534" s="90"/>
      <c r="F1534" s="91"/>
    </row>
    <row r="1535" spans="1:6">
      <c r="A1535" s="183"/>
      <c r="B1535" s="87"/>
      <c r="C1535" s="88"/>
      <c r="D1535" s="89"/>
      <c r="E1535" s="90"/>
      <c r="F1535" s="91"/>
    </row>
    <row r="1536" spans="1:6">
      <c r="A1536" s="183"/>
      <c r="B1536" s="87"/>
      <c r="C1536" s="88"/>
      <c r="D1536" s="89"/>
      <c r="E1536" s="90"/>
      <c r="F1536" s="91"/>
    </row>
    <row r="1537" spans="1:6">
      <c r="A1537" s="183"/>
      <c r="B1537" s="87"/>
      <c r="C1537" s="88"/>
      <c r="D1537" s="89"/>
      <c r="E1537" s="90"/>
      <c r="F1537" s="91"/>
    </row>
    <row r="1538" spans="1:6">
      <c r="A1538" s="183"/>
      <c r="B1538" s="87"/>
      <c r="C1538" s="88"/>
      <c r="D1538" s="89"/>
      <c r="E1538" s="90"/>
      <c r="F1538" s="91"/>
    </row>
    <row r="1539" spans="1:6">
      <c r="A1539" s="183"/>
      <c r="B1539" s="87"/>
      <c r="C1539" s="88"/>
      <c r="D1539" s="89"/>
      <c r="E1539" s="90"/>
      <c r="F1539" s="91"/>
    </row>
    <row r="1540" spans="1:6">
      <c r="A1540" s="183"/>
      <c r="B1540" s="87"/>
      <c r="C1540" s="88"/>
      <c r="D1540" s="89"/>
      <c r="E1540" s="90"/>
      <c r="F1540" s="91"/>
    </row>
    <row r="1541" spans="1:6">
      <c r="A1541" s="183"/>
      <c r="B1541" s="87"/>
      <c r="C1541" s="88"/>
      <c r="D1541" s="89"/>
      <c r="E1541" s="90"/>
      <c r="F1541" s="91"/>
    </row>
    <row r="1542" spans="1:6">
      <c r="A1542" s="183"/>
      <c r="B1542" s="87"/>
      <c r="C1542" s="88"/>
      <c r="D1542" s="89"/>
      <c r="E1542" s="90"/>
      <c r="F1542" s="91"/>
    </row>
    <row r="1543" spans="1:6">
      <c r="A1543" s="183"/>
      <c r="B1543" s="87"/>
      <c r="C1543" s="88"/>
      <c r="D1543" s="89"/>
      <c r="E1543" s="90"/>
      <c r="F1543" s="91"/>
    </row>
    <row r="1544" spans="1:6">
      <c r="A1544" s="183"/>
      <c r="B1544" s="87"/>
      <c r="C1544" s="88"/>
      <c r="D1544" s="89"/>
      <c r="E1544" s="90"/>
      <c r="F1544" s="91"/>
    </row>
    <row r="1545" spans="1:6">
      <c r="A1545" s="183"/>
      <c r="B1545" s="87"/>
      <c r="C1545" s="88"/>
      <c r="D1545" s="89"/>
      <c r="E1545" s="90"/>
      <c r="F1545" s="91"/>
    </row>
    <row r="1546" spans="1:6">
      <c r="A1546" s="183"/>
      <c r="B1546" s="87"/>
      <c r="C1546" s="88"/>
      <c r="D1546" s="89"/>
      <c r="E1546" s="90"/>
      <c r="F1546" s="91"/>
    </row>
    <row r="1547" spans="1:6">
      <c r="A1547" s="183"/>
      <c r="B1547" s="87"/>
      <c r="C1547" s="88"/>
      <c r="D1547" s="89"/>
      <c r="E1547" s="90"/>
      <c r="F1547" s="91"/>
    </row>
    <row r="1548" spans="1:6">
      <c r="A1548" s="183"/>
      <c r="B1548" s="87"/>
      <c r="C1548" s="88"/>
      <c r="D1548" s="89"/>
      <c r="E1548" s="90"/>
      <c r="F1548" s="91"/>
    </row>
    <row r="1549" spans="1:6">
      <c r="A1549" s="183"/>
      <c r="B1549" s="87"/>
      <c r="C1549" s="88"/>
      <c r="D1549" s="89"/>
      <c r="E1549" s="90"/>
      <c r="F1549" s="91"/>
    </row>
    <row r="1550" spans="1:6">
      <c r="A1550" s="183"/>
      <c r="B1550" s="87"/>
      <c r="C1550" s="88"/>
      <c r="D1550" s="89"/>
      <c r="E1550" s="90"/>
      <c r="F1550" s="91"/>
    </row>
    <row r="1551" spans="1:6">
      <c r="A1551" s="183"/>
      <c r="B1551" s="87"/>
      <c r="C1551" s="88"/>
      <c r="D1551" s="89"/>
      <c r="E1551" s="90"/>
      <c r="F1551" s="91"/>
    </row>
    <row r="1552" spans="1:6">
      <c r="A1552" s="183"/>
      <c r="B1552" s="87"/>
      <c r="C1552" s="88"/>
      <c r="D1552" s="89"/>
      <c r="E1552" s="90"/>
      <c r="F1552" s="91"/>
    </row>
    <row r="1553" spans="1:6">
      <c r="A1553" s="183"/>
      <c r="B1553" s="87"/>
      <c r="C1553" s="88"/>
      <c r="D1553" s="89"/>
      <c r="E1553" s="90"/>
      <c r="F1553" s="91"/>
    </row>
    <row r="1554" spans="1:6">
      <c r="A1554" s="183"/>
      <c r="B1554" s="87"/>
      <c r="C1554" s="88"/>
      <c r="D1554" s="89"/>
      <c r="E1554" s="90"/>
      <c r="F1554" s="91"/>
    </row>
    <row r="1555" spans="1:6">
      <c r="A1555" s="183"/>
      <c r="B1555" s="87"/>
      <c r="C1555" s="88"/>
      <c r="D1555" s="89"/>
      <c r="E1555" s="90"/>
      <c r="F1555" s="91"/>
    </row>
    <row r="1556" spans="1:6">
      <c r="A1556" s="183"/>
      <c r="B1556" s="87"/>
      <c r="C1556" s="88"/>
      <c r="D1556" s="89"/>
      <c r="E1556" s="90"/>
      <c r="F1556" s="91"/>
    </row>
    <row r="1557" spans="1:6">
      <c r="A1557" s="183"/>
      <c r="B1557" s="87"/>
      <c r="C1557" s="88"/>
      <c r="D1557" s="89"/>
      <c r="E1557" s="90"/>
      <c r="F1557" s="91"/>
    </row>
    <row r="1558" spans="1:6">
      <c r="A1558" s="183"/>
      <c r="B1558" s="87"/>
      <c r="C1558" s="88"/>
      <c r="D1558" s="89"/>
      <c r="E1558" s="90"/>
      <c r="F1558" s="91"/>
    </row>
    <row r="1559" spans="1:6">
      <c r="A1559" s="183"/>
      <c r="B1559" s="87"/>
      <c r="C1559" s="88"/>
      <c r="D1559" s="89"/>
      <c r="E1559" s="90"/>
      <c r="F1559" s="91"/>
    </row>
    <row r="1560" spans="1:6">
      <c r="A1560" s="183"/>
      <c r="B1560" s="87"/>
      <c r="C1560" s="88"/>
      <c r="D1560" s="89"/>
      <c r="E1560" s="90"/>
      <c r="F1560" s="91"/>
    </row>
    <row r="1561" spans="1:6">
      <c r="A1561" s="183"/>
      <c r="B1561" s="87"/>
      <c r="C1561" s="88"/>
      <c r="D1561" s="89"/>
      <c r="E1561" s="90"/>
      <c r="F1561" s="91"/>
    </row>
    <row r="1562" spans="1:6">
      <c r="A1562" s="183"/>
      <c r="B1562" s="87"/>
      <c r="C1562" s="88"/>
      <c r="D1562" s="89"/>
      <c r="E1562" s="90"/>
      <c r="F1562" s="91"/>
    </row>
    <row r="1563" spans="1:6">
      <c r="A1563" s="183"/>
      <c r="B1563" s="87"/>
      <c r="C1563" s="88"/>
      <c r="D1563" s="89"/>
      <c r="E1563" s="90"/>
      <c r="F1563" s="91"/>
    </row>
    <row r="1564" spans="1:6">
      <c r="A1564" s="183"/>
      <c r="B1564" s="87"/>
      <c r="C1564" s="88"/>
      <c r="D1564" s="89"/>
      <c r="E1564" s="90"/>
      <c r="F1564" s="91"/>
    </row>
    <row r="1565" spans="1:6">
      <c r="A1565" s="183"/>
      <c r="B1565" s="87"/>
      <c r="C1565" s="88"/>
      <c r="D1565" s="89"/>
      <c r="E1565" s="90"/>
      <c r="F1565" s="91"/>
    </row>
    <row r="1566" spans="1:6">
      <c r="A1566" s="183"/>
      <c r="B1566" s="87"/>
      <c r="C1566" s="88"/>
      <c r="D1566" s="89"/>
      <c r="E1566" s="90"/>
      <c r="F1566" s="91"/>
    </row>
    <row r="1567" spans="1:6">
      <c r="A1567" s="183"/>
      <c r="B1567" s="87"/>
      <c r="C1567" s="88"/>
      <c r="D1567" s="89"/>
      <c r="E1567" s="90"/>
      <c r="F1567" s="91"/>
    </row>
    <row r="1568" spans="1:6">
      <c r="A1568" s="183"/>
      <c r="B1568" s="87"/>
      <c r="C1568" s="88"/>
      <c r="D1568" s="89"/>
      <c r="E1568" s="90"/>
      <c r="F1568" s="91"/>
    </row>
    <row r="1569" spans="1:6">
      <c r="A1569" s="183"/>
      <c r="B1569" s="87"/>
      <c r="C1569" s="88"/>
      <c r="D1569" s="89"/>
      <c r="E1569" s="90"/>
      <c r="F1569" s="91"/>
    </row>
    <row r="1570" spans="1:6">
      <c r="A1570" s="183"/>
      <c r="B1570" s="87"/>
      <c r="C1570" s="88"/>
      <c r="D1570" s="89"/>
      <c r="E1570" s="90"/>
      <c r="F1570" s="91"/>
    </row>
    <row r="1571" spans="1:6">
      <c r="A1571" s="183"/>
      <c r="B1571" s="87"/>
      <c r="C1571" s="88"/>
      <c r="D1571" s="89"/>
      <c r="E1571" s="90"/>
      <c r="F1571" s="91"/>
    </row>
    <row r="1572" spans="1:6">
      <c r="A1572" s="183"/>
      <c r="B1572" s="87"/>
      <c r="C1572" s="88"/>
      <c r="D1572" s="89"/>
      <c r="E1572" s="90"/>
      <c r="F1572" s="91"/>
    </row>
    <row r="1573" spans="1:6">
      <c r="A1573" s="183"/>
      <c r="B1573" s="87"/>
      <c r="C1573" s="88"/>
      <c r="D1573" s="89"/>
      <c r="E1573" s="90"/>
      <c r="F1573" s="91"/>
    </row>
    <row r="1574" spans="1:6">
      <c r="A1574" s="183"/>
      <c r="B1574" s="87"/>
      <c r="C1574" s="88"/>
      <c r="D1574" s="89"/>
      <c r="E1574" s="90"/>
      <c r="F1574" s="91"/>
    </row>
    <row r="1575" spans="1:6">
      <c r="A1575" s="183"/>
      <c r="B1575" s="87"/>
      <c r="C1575" s="88"/>
      <c r="D1575" s="89"/>
      <c r="E1575" s="90"/>
      <c r="F1575" s="91"/>
    </row>
    <row r="1576" spans="1:6">
      <c r="A1576" s="183"/>
      <c r="B1576" s="87"/>
      <c r="C1576" s="88"/>
      <c r="D1576" s="89"/>
      <c r="E1576" s="90"/>
      <c r="F1576" s="91"/>
    </row>
    <row r="1577" spans="1:6">
      <c r="A1577" s="183"/>
      <c r="B1577" s="87"/>
      <c r="C1577" s="88"/>
      <c r="D1577" s="89"/>
      <c r="E1577" s="90"/>
      <c r="F1577" s="91"/>
    </row>
    <row r="1578" spans="1:6">
      <c r="A1578" s="183"/>
      <c r="B1578" s="87"/>
      <c r="C1578" s="88"/>
      <c r="D1578" s="89"/>
      <c r="E1578" s="90"/>
      <c r="F1578" s="91"/>
    </row>
    <row r="1579" spans="1:6">
      <c r="A1579" s="183"/>
      <c r="B1579" s="87"/>
      <c r="C1579" s="88"/>
      <c r="D1579" s="89"/>
      <c r="E1579" s="90"/>
      <c r="F1579" s="91"/>
    </row>
    <row r="1580" spans="1:6">
      <c r="A1580" s="183"/>
      <c r="B1580" s="87"/>
      <c r="C1580" s="88"/>
      <c r="D1580" s="89"/>
      <c r="E1580" s="90"/>
      <c r="F1580" s="91"/>
    </row>
    <row r="1581" spans="1:6">
      <c r="A1581" s="183"/>
      <c r="B1581" s="87"/>
      <c r="C1581" s="88"/>
      <c r="D1581" s="89"/>
      <c r="E1581" s="90"/>
      <c r="F1581" s="91"/>
    </row>
    <row r="1582" spans="1:6">
      <c r="A1582" s="183"/>
      <c r="B1582" s="87"/>
      <c r="C1582" s="88"/>
      <c r="D1582" s="89"/>
      <c r="E1582" s="90"/>
      <c r="F1582" s="91"/>
    </row>
    <row r="1583" spans="1:6">
      <c r="A1583" s="183"/>
      <c r="B1583" s="87"/>
      <c r="C1583" s="88"/>
      <c r="D1583" s="89"/>
      <c r="E1583" s="90"/>
      <c r="F1583" s="91"/>
    </row>
    <row r="1584" spans="1:6">
      <c r="A1584" s="183"/>
      <c r="B1584" s="87"/>
      <c r="C1584" s="88"/>
      <c r="D1584" s="89"/>
      <c r="E1584" s="90"/>
      <c r="F1584" s="91"/>
    </row>
    <row r="1585" spans="1:6">
      <c r="A1585" s="183"/>
      <c r="B1585" s="87"/>
      <c r="C1585" s="88"/>
      <c r="D1585" s="89"/>
      <c r="E1585" s="90"/>
      <c r="F1585" s="91"/>
    </row>
    <row r="1586" spans="1:6">
      <c r="A1586" s="183"/>
      <c r="B1586" s="87"/>
      <c r="C1586" s="88"/>
      <c r="D1586" s="89"/>
      <c r="E1586" s="90"/>
      <c r="F1586" s="91"/>
    </row>
    <row r="1587" spans="1:6">
      <c r="A1587" s="183"/>
      <c r="B1587" s="87"/>
      <c r="C1587" s="88"/>
      <c r="D1587" s="89"/>
      <c r="E1587" s="90"/>
      <c r="F1587" s="91"/>
    </row>
    <row r="1588" spans="1:6">
      <c r="A1588" s="183"/>
      <c r="B1588" s="87"/>
      <c r="C1588" s="88"/>
      <c r="D1588" s="89"/>
      <c r="E1588" s="90"/>
      <c r="F1588" s="91"/>
    </row>
    <row r="1589" spans="1:6">
      <c r="A1589" s="183"/>
      <c r="B1589" s="87"/>
      <c r="C1589" s="88"/>
      <c r="D1589" s="89"/>
      <c r="E1589" s="90"/>
      <c r="F1589" s="91"/>
    </row>
    <row r="1590" spans="1:6">
      <c r="A1590" s="183"/>
      <c r="B1590" s="87"/>
      <c r="C1590" s="88"/>
      <c r="D1590" s="89"/>
      <c r="E1590" s="90"/>
      <c r="F1590" s="91"/>
    </row>
    <row r="1591" spans="1:6">
      <c r="A1591" s="183"/>
      <c r="B1591" s="87"/>
      <c r="C1591" s="88"/>
      <c r="D1591" s="89"/>
      <c r="E1591" s="90"/>
      <c r="F1591" s="91"/>
    </row>
    <row r="1592" spans="1:6">
      <c r="A1592" s="183"/>
      <c r="B1592" s="87"/>
      <c r="C1592" s="88"/>
      <c r="D1592" s="89"/>
      <c r="E1592" s="90"/>
      <c r="F1592" s="91"/>
    </row>
    <row r="1593" spans="1:6">
      <c r="A1593" s="183"/>
      <c r="B1593" s="87"/>
      <c r="C1593" s="88"/>
      <c r="D1593" s="89"/>
      <c r="E1593" s="90"/>
      <c r="F1593" s="91"/>
    </row>
    <row r="1594" spans="1:6">
      <c r="A1594" s="183"/>
      <c r="B1594" s="87"/>
      <c r="C1594" s="88"/>
      <c r="D1594" s="89"/>
      <c r="E1594" s="90"/>
      <c r="F1594" s="91"/>
    </row>
    <row r="1595" spans="1:6">
      <c r="A1595" s="183"/>
      <c r="B1595" s="87"/>
      <c r="C1595" s="88"/>
      <c r="D1595" s="89"/>
      <c r="E1595" s="90"/>
      <c r="F1595" s="91"/>
    </row>
    <row r="1596" spans="1:6">
      <c r="A1596" s="183"/>
      <c r="B1596" s="87"/>
      <c r="C1596" s="88"/>
      <c r="D1596" s="89"/>
      <c r="E1596" s="90"/>
      <c r="F1596" s="91"/>
    </row>
    <row r="1597" spans="1:6">
      <c r="A1597" s="183"/>
      <c r="B1597" s="87"/>
      <c r="C1597" s="88"/>
      <c r="D1597" s="89"/>
      <c r="E1597" s="90"/>
      <c r="F1597" s="91"/>
    </row>
    <row r="1598" spans="1:6">
      <c r="A1598" s="183"/>
      <c r="B1598" s="87"/>
      <c r="C1598" s="88"/>
      <c r="D1598" s="89"/>
      <c r="E1598" s="90"/>
      <c r="F1598" s="91"/>
    </row>
    <row r="1599" spans="1:6">
      <c r="A1599" s="183"/>
      <c r="B1599" s="87"/>
      <c r="C1599" s="88"/>
      <c r="D1599" s="89"/>
      <c r="E1599" s="90"/>
      <c r="F1599" s="91"/>
    </row>
    <row r="1600" spans="1:6">
      <c r="A1600" s="183"/>
      <c r="B1600" s="87"/>
      <c r="C1600" s="88"/>
      <c r="D1600" s="89"/>
      <c r="E1600" s="90"/>
      <c r="F1600" s="91"/>
    </row>
    <row r="1601" spans="1:6">
      <c r="A1601" s="183"/>
      <c r="B1601" s="87"/>
      <c r="C1601" s="88"/>
      <c r="D1601" s="89"/>
      <c r="E1601" s="90"/>
      <c r="F1601" s="91"/>
    </row>
    <row r="1602" spans="1:6">
      <c r="A1602" s="183"/>
      <c r="B1602" s="87"/>
      <c r="C1602" s="88"/>
      <c r="D1602" s="89"/>
      <c r="E1602" s="90"/>
      <c r="F1602" s="91"/>
    </row>
    <row r="1603" spans="1:6">
      <c r="A1603" s="183"/>
      <c r="B1603" s="87"/>
      <c r="C1603" s="88"/>
      <c r="D1603" s="89"/>
      <c r="E1603" s="90"/>
      <c r="F1603" s="91"/>
    </row>
    <row r="1604" spans="1:6">
      <c r="A1604" s="183"/>
      <c r="B1604" s="87"/>
      <c r="C1604" s="88"/>
      <c r="D1604" s="89"/>
      <c r="E1604" s="90"/>
      <c r="F1604" s="91"/>
    </row>
    <row r="1605" spans="1:6">
      <c r="A1605" s="183"/>
      <c r="B1605" s="87"/>
      <c r="C1605" s="88"/>
      <c r="D1605" s="89"/>
      <c r="E1605" s="90"/>
      <c r="F1605" s="91"/>
    </row>
    <row r="1606" spans="1:6">
      <c r="A1606" s="183"/>
      <c r="B1606" s="87"/>
      <c r="C1606" s="88"/>
      <c r="D1606" s="89"/>
      <c r="E1606" s="90"/>
      <c r="F1606" s="91"/>
    </row>
    <row r="1607" spans="1:6">
      <c r="A1607" s="183"/>
      <c r="B1607" s="87"/>
      <c r="C1607" s="88"/>
      <c r="D1607" s="89"/>
      <c r="E1607" s="90"/>
      <c r="F1607" s="91"/>
    </row>
    <row r="1608" spans="1:6">
      <c r="A1608" s="183"/>
      <c r="B1608" s="87"/>
      <c r="C1608" s="88"/>
      <c r="D1608" s="89"/>
      <c r="E1608" s="90"/>
      <c r="F1608" s="91"/>
    </row>
    <row r="1609" spans="1:6">
      <c r="A1609" s="183"/>
      <c r="B1609" s="87"/>
      <c r="C1609" s="88"/>
      <c r="D1609" s="89"/>
      <c r="E1609" s="90"/>
      <c r="F1609" s="91"/>
    </row>
    <row r="1610" spans="1:6">
      <c r="A1610" s="183"/>
      <c r="B1610" s="87"/>
      <c r="C1610" s="88"/>
      <c r="D1610" s="89"/>
      <c r="E1610" s="90"/>
      <c r="F1610" s="91"/>
    </row>
    <row r="1611" spans="1:6">
      <c r="A1611" s="183"/>
      <c r="B1611" s="87"/>
      <c r="C1611" s="88"/>
      <c r="D1611" s="89"/>
      <c r="E1611" s="90"/>
      <c r="F1611" s="91"/>
    </row>
    <row r="1612" spans="1:6">
      <c r="A1612" s="183"/>
      <c r="B1612" s="87"/>
      <c r="C1612" s="88"/>
      <c r="D1612" s="89"/>
      <c r="E1612" s="90"/>
      <c r="F1612" s="91"/>
    </row>
    <row r="1613" spans="1:6">
      <c r="A1613" s="183"/>
      <c r="B1613" s="87"/>
      <c r="C1613" s="88"/>
      <c r="D1613" s="89"/>
      <c r="E1613" s="90"/>
      <c r="F1613" s="91"/>
    </row>
    <row r="1614" spans="1:6">
      <c r="A1614" s="183"/>
      <c r="B1614" s="87"/>
      <c r="C1614" s="88"/>
      <c r="D1614" s="89"/>
      <c r="E1614" s="90"/>
      <c r="F1614" s="91"/>
    </row>
    <row r="1615" spans="1:6">
      <c r="A1615" s="183"/>
      <c r="B1615" s="87"/>
      <c r="C1615" s="88"/>
      <c r="D1615" s="89"/>
      <c r="E1615" s="90"/>
      <c r="F1615" s="91"/>
    </row>
    <row r="1616" spans="1:6">
      <c r="A1616" s="183"/>
      <c r="B1616" s="87"/>
      <c r="C1616" s="88"/>
      <c r="D1616" s="89"/>
      <c r="E1616" s="90"/>
      <c r="F1616" s="91"/>
    </row>
    <row r="1617" spans="1:6">
      <c r="A1617" s="183"/>
      <c r="B1617" s="87"/>
      <c r="C1617" s="88"/>
      <c r="D1617" s="89"/>
      <c r="E1617" s="90"/>
      <c r="F1617" s="91"/>
    </row>
    <row r="1618" spans="1:6">
      <c r="A1618" s="183"/>
      <c r="B1618" s="87"/>
      <c r="C1618" s="88"/>
      <c r="D1618" s="89"/>
      <c r="E1618" s="90"/>
      <c r="F1618" s="91"/>
    </row>
    <row r="1619" spans="1:6">
      <c r="A1619" s="183"/>
      <c r="B1619" s="87"/>
      <c r="C1619" s="88"/>
      <c r="D1619" s="89"/>
      <c r="E1619" s="90"/>
      <c r="F1619" s="91"/>
    </row>
    <row r="1620" spans="1:6">
      <c r="A1620" s="183"/>
      <c r="B1620" s="87"/>
      <c r="C1620" s="88"/>
      <c r="D1620" s="89"/>
      <c r="E1620" s="90"/>
      <c r="F1620" s="91"/>
    </row>
    <row r="1621" spans="1:6">
      <c r="A1621" s="183"/>
      <c r="B1621" s="87"/>
      <c r="C1621" s="88"/>
      <c r="D1621" s="89"/>
      <c r="E1621" s="90"/>
      <c r="F1621" s="91"/>
    </row>
    <row r="1622" spans="1:6">
      <c r="A1622" s="183"/>
      <c r="B1622" s="87"/>
      <c r="C1622" s="88"/>
      <c r="D1622" s="89"/>
      <c r="E1622" s="90"/>
      <c r="F1622" s="91"/>
    </row>
    <row r="1623" spans="1:6">
      <c r="A1623" s="183"/>
      <c r="B1623" s="87"/>
      <c r="C1623" s="88"/>
      <c r="D1623" s="89"/>
      <c r="E1623" s="90"/>
      <c r="F1623" s="91"/>
    </row>
    <row r="1624" spans="1:6">
      <c r="A1624" s="183"/>
      <c r="B1624" s="87"/>
      <c r="C1624" s="88"/>
      <c r="D1624" s="89"/>
      <c r="E1624" s="90"/>
      <c r="F1624" s="91"/>
    </row>
    <row r="1625" spans="1:6">
      <c r="A1625" s="183"/>
      <c r="B1625" s="87"/>
      <c r="C1625" s="88"/>
      <c r="D1625" s="89"/>
      <c r="E1625" s="90"/>
      <c r="F1625" s="91"/>
    </row>
    <row r="1626" spans="1:6">
      <c r="A1626" s="183"/>
      <c r="B1626" s="87"/>
      <c r="C1626" s="88"/>
      <c r="D1626" s="89"/>
      <c r="E1626" s="90"/>
      <c r="F1626" s="91"/>
    </row>
    <row r="1627" spans="1:6">
      <c r="A1627" s="183"/>
      <c r="B1627" s="87"/>
      <c r="C1627" s="88"/>
      <c r="D1627" s="89"/>
      <c r="E1627" s="90"/>
      <c r="F1627" s="91"/>
    </row>
    <row r="1628" spans="1:6">
      <c r="A1628" s="183"/>
      <c r="B1628" s="87"/>
      <c r="C1628" s="88"/>
      <c r="D1628" s="89"/>
      <c r="E1628" s="90"/>
      <c r="F1628" s="91"/>
    </row>
    <row r="1629" spans="1:6">
      <c r="A1629" s="183"/>
      <c r="B1629" s="87"/>
      <c r="C1629" s="88"/>
      <c r="D1629" s="89"/>
      <c r="E1629" s="90"/>
      <c r="F1629" s="91"/>
    </row>
    <row r="1630" spans="1:6">
      <c r="A1630" s="183"/>
      <c r="B1630" s="87"/>
      <c r="C1630" s="88"/>
      <c r="D1630" s="89"/>
      <c r="E1630" s="90"/>
      <c r="F1630" s="91"/>
    </row>
    <row r="1631" spans="1:6">
      <c r="A1631" s="183"/>
      <c r="B1631" s="87"/>
      <c r="C1631" s="88"/>
      <c r="D1631" s="89"/>
      <c r="E1631" s="90"/>
      <c r="F1631" s="91"/>
    </row>
    <row r="1632" spans="1:6">
      <c r="A1632" s="183"/>
      <c r="B1632" s="87"/>
      <c r="C1632" s="88"/>
      <c r="D1632" s="89"/>
      <c r="E1632" s="90"/>
      <c r="F1632" s="91"/>
    </row>
    <row r="1633" spans="1:6">
      <c r="A1633" s="183"/>
      <c r="B1633" s="87"/>
      <c r="C1633" s="88"/>
      <c r="D1633" s="89"/>
      <c r="E1633" s="90"/>
      <c r="F1633" s="91"/>
    </row>
    <row r="1634" spans="1:6">
      <c r="A1634" s="183"/>
      <c r="B1634" s="87"/>
      <c r="C1634" s="88"/>
      <c r="D1634" s="89"/>
      <c r="E1634" s="90"/>
      <c r="F1634" s="91"/>
    </row>
    <row r="1635" spans="1:6">
      <c r="A1635" s="183"/>
      <c r="B1635" s="87"/>
      <c r="C1635" s="88"/>
      <c r="D1635" s="89"/>
      <c r="E1635" s="90"/>
      <c r="F1635" s="91"/>
    </row>
    <row r="1636" spans="1:6">
      <c r="A1636" s="183"/>
      <c r="B1636" s="87"/>
      <c r="C1636" s="88"/>
      <c r="D1636" s="89"/>
      <c r="E1636" s="90"/>
      <c r="F1636" s="91"/>
    </row>
    <row r="1637" spans="1:6">
      <c r="A1637" s="183"/>
      <c r="B1637" s="87"/>
      <c r="C1637" s="88"/>
      <c r="D1637" s="89"/>
      <c r="E1637" s="90"/>
      <c r="F1637" s="91"/>
    </row>
    <row r="1638" spans="1:6">
      <c r="A1638" s="183"/>
      <c r="B1638" s="87"/>
      <c r="C1638" s="88"/>
      <c r="D1638" s="89"/>
      <c r="E1638" s="90"/>
      <c r="F1638" s="91"/>
    </row>
    <row r="1639" spans="1:6">
      <c r="A1639" s="183"/>
      <c r="B1639" s="87"/>
      <c r="C1639" s="88"/>
      <c r="D1639" s="89"/>
      <c r="E1639" s="90"/>
      <c r="F1639" s="91"/>
    </row>
    <row r="1640" spans="1:6">
      <c r="A1640" s="183"/>
      <c r="B1640" s="87"/>
      <c r="C1640" s="88"/>
      <c r="D1640" s="89"/>
      <c r="E1640" s="90"/>
      <c r="F1640" s="91"/>
    </row>
    <row r="1641" spans="1:6">
      <c r="A1641" s="183"/>
      <c r="B1641" s="87"/>
      <c r="C1641" s="88"/>
      <c r="D1641" s="89"/>
      <c r="E1641" s="90"/>
      <c r="F1641" s="91"/>
    </row>
    <row r="1642" spans="1:6">
      <c r="A1642" s="183"/>
      <c r="B1642" s="87"/>
      <c r="C1642" s="88"/>
      <c r="D1642" s="89"/>
      <c r="E1642" s="90"/>
      <c r="F1642" s="91"/>
    </row>
    <row r="1643" spans="1:6">
      <c r="A1643" s="183"/>
      <c r="B1643" s="87"/>
      <c r="C1643" s="88"/>
      <c r="D1643" s="89"/>
      <c r="E1643" s="90"/>
      <c r="F1643" s="91"/>
    </row>
    <row r="1644" spans="1:6">
      <c r="A1644" s="183"/>
      <c r="B1644" s="87"/>
      <c r="C1644" s="88"/>
      <c r="D1644" s="89"/>
      <c r="E1644" s="90"/>
      <c r="F1644" s="91"/>
    </row>
    <row r="1645" spans="1:6">
      <c r="A1645" s="183"/>
      <c r="B1645" s="87"/>
      <c r="C1645" s="88"/>
      <c r="D1645" s="89"/>
      <c r="E1645" s="90"/>
      <c r="F1645" s="91"/>
    </row>
    <row r="1646" spans="1:6">
      <c r="A1646" s="183"/>
      <c r="B1646" s="87"/>
      <c r="C1646" s="88"/>
      <c r="D1646" s="89"/>
      <c r="E1646" s="90"/>
      <c r="F1646" s="91"/>
    </row>
    <row r="1647" spans="1:6">
      <c r="A1647" s="183"/>
      <c r="B1647" s="87"/>
      <c r="C1647" s="88"/>
      <c r="D1647" s="89"/>
      <c r="E1647" s="90"/>
      <c r="F1647" s="91"/>
    </row>
    <row r="1648" spans="1:6">
      <c r="A1648" s="183"/>
      <c r="B1648" s="87"/>
      <c r="C1648" s="88"/>
      <c r="D1648" s="89"/>
      <c r="E1648" s="90"/>
      <c r="F1648" s="91"/>
    </row>
    <row r="1649" spans="1:6">
      <c r="A1649" s="183"/>
      <c r="B1649" s="87"/>
      <c r="C1649" s="88"/>
      <c r="D1649" s="89"/>
      <c r="E1649" s="90"/>
      <c r="F1649" s="91"/>
    </row>
    <row r="1650" spans="1:6">
      <c r="A1650" s="183"/>
      <c r="B1650" s="87"/>
      <c r="C1650" s="88"/>
      <c r="D1650" s="89"/>
      <c r="E1650" s="90"/>
      <c r="F1650" s="91"/>
    </row>
    <row r="1651" spans="1:6">
      <c r="A1651" s="183"/>
      <c r="B1651" s="87"/>
      <c r="C1651" s="88"/>
      <c r="D1651" s="89"/>
      <c r="E1651" s="90"/>
      <c r="F1651" s="91"/>
    </row>
    <row r="1652" spans="1:6">
      <c r="A1652" s="183"/>
      <c r="B1652" s="87"/>
      <c r="C1652" s="88"/>
      <c r="D1652" s="89"/>
      <c r="E1652" s="90"/>
      <c r="F1652" s="91"/>
    </row>
    <row r="1653" spans="1:6">
      <c r="A1653" s="183"/>
      <c r="B1653" s="87"/>
      <c r="C1653" s="88"/>
      <c r="D1653" s="89"/>
      <c r="E1653" s="90"/>
      <c r="F1653" s="91"/>
    </row>
    <row r="1654" spans="1:6">
      <c r="A1654" s="183"/>
      <c r="B1654" s="87"/>
      <c r="C1654" s="88"/>
      <c r="D1654" s="89"/>
      <c r="E1654" s="90"/>
      <c r="F1654" s="91"/>
    </row>
    <row r="1655" spans="1:6">
      <c r="A1655" s="183"/>
      <c r="B1655" s="87"/>
      <c r="C1655" s="88"/>
      <c r="D1655" s="89"/>
      <c r="E1655" s="90"/>
      <c r="F1655" s="91"/>
    </row>
    <row r="1656" spans="1:6">
      <c r="A1656" s="183"/>
      <c r="B1656" s="87"/>
      <c r="C1656" s="88"/>
      <c r="D1656" s="89"/>
      <c r="E1656" s="90"/>
      <c r="F1656" s="91"/>
    </row>
    <row r="1657" spans="1:6">
      <c r="A1657" s="183"/>
      <c r="B1657" s="87"/>
      <c r="C1657" s="88"/>
      <c r="D1657" s="89"/>
      <c r="E1657" s="90"/>
      <c r="F1657" s="91"/>
    </row>
    <row r="1658" spans="1:6">
      <c r="A1658" s="183"/>
      <c r="B1658" s="87"/>
      <c r="C1658" s="88"/>
      <c r="D1658" s="89"/>
      <c r="E1658" s="90"/>
      <c r="F1658" s="91"/>
    </row>
    <row r="1659" spans="1:6">
      <c r="A1659" s="183"/>
      <c r="B1659" s="87"/>
      <c r="C1659" s="88"/>
      <c r="D1659" s="89"/>
      <c r="E1659" s="90"/>
      <c r="F1659" s="91"/>
    </row>
    <row r="1660" spans="1:6">
      <c r="A1660" s="183"/>
      <c r="B1660" s="87"/>
      <c r="C1660" s="88"/>
      <c r="D1660" s="89"/>
      <c r="E1660" s="90"/>
      <c r="F1660" s="91"/>
    </row>
    <row r="1661" spans="1:6">
      <c r="A1661" s="183"/>
      <c r="B1661" s="87"/>
      <c r="C1661" s="88"/>
      <c r="D1661" s="89"/>
      <c r="E1661" s="90"/>
      <c r="F1661" s="91"/>
    </row>
    <row r="1662" spans="1:6">
      <c r="A1662" s="183"/>
      <c r="B1662" s="87"/>
      <c r="C1662" s="88"/>
      <c r="D1662" s="89"/>
      <c r="E1662" s="90"/>
      <c r="F1662" s="91"/>
    </row>
    <row r="1663" spans="1:6">
      <c r="A1663" s="183"/>
      <c r="B1663" s="87"/>
      <c r="C1663" s="88"/>
      <c r="D1663" s="89"/>
      <c r="E1663" s="90"/>
      <c r="F1663" s="91"/>
    </row>
    <row r="1664" spans="1:6">
      <c r="A1664" s="183"/>
      <c r="B1664" s="87"/>
      <c r="C1664" s="88"/>
      <c r="D1664" s="89"/>
      <c r="E1664" s="90"/>
      <c r="F1664" s="91"/>
    </row>
    <row r="1665" spans="1:6">
      <c r="A1665" s="183"/>
      <c r="B1665" s="87"/>
      <c r="C1665" s="88"/>
      <c r="D1665" s="89"/>
      <c r="E1665" s="90"/>
      <c r="F1665" s="91"/>
    </row>
    <row r="1666" spans="1:6">
      <c r="A1666" s="183"/>
      <c r="B1666" s="87"/>
      <c r="C1666" s="88"/>
      <c r="D1666" s="89"/>
      <c r="E1666" s="90"/>
      <c r="F1666" s="91"/>
    </row>
    <row r="1667" spans="1:6">
      <c r="A1667" s="183"/>
      <c r="B1667" s="87"/>
      <c r="C1667" s="88"/>
      <c r="D1667" s="89"/>
      <c r="E1667" s="90"/>
      <c r="F1667" s="91"/>
    </row>
    <row r="1668" spans="1:6">
      <c r="A1668" s="183"/>
      <c r="B1668" s="87"/>
      <c r="C1668" s="88"/>
      <c r="D1668" s="89"/>
      <c r="E1668" s="90"/>
      <c r="F1668" s="91"/>
    </row>
    <row r="1669" spans="1:6">
      <c r="A1669" s="183"/>
      <c r="B1669" s="87"/>
      <c r="C1669" s="88"/>
      <c r="D1669" s="89"/>
      <c r="E1669" s="90"/>
      <c r="F1669" s="91"/>
    </row>
    <row r="1670" spans="1:6">
      <c r="A1670" s="183"/>
      <c r="B1670" s="87"/>
      <c r="C1670" s="88"/>
      <c r="D1670" s="89"/>
      <c r="E1670" s="90"/>
      <c r="F1670" s="91"/>
    </row>
    <row r="1671" spans="1:6">
      <c r="A1671" s="183"/>
      <c r="B1671" s="87"/>
      <c r="C1671" s="88"/>
      <c r="D1671" s="89"/>
      <c r="E1671" s="90"/>
      <c r="F1671" s="91"/>
    </row>
    <row r="1672" spans="1:6">
      <c r="A1672" s="183"/>
      <c r="B1672" s="87"/>
      <c r="C1672" s="88"/>
      <c r="D1672" s="89"/>
      <c r="E1672" s="90"/>
      <c r="F1672" s="91"/>
    </row>
    <row r="1673" spans="1:6">
      <c r="A1673" s="183"/>
      <c r="B1673" s="87"/>
      <c r="C1673" s="88"/>
      <c r="D1673" s="89"/>
      <c r="E1673" s="90"/>
      <c r="F1673" s="91"/>
    </row>
    <row r="1674" spans="1:6">
      <c r="A1674" s="183"/>
      <c r="B1674" s="87"/>
      <c r="C1674" s="88"/>
      <c r="D1674" s="89"/>
      <c r="E1674" s="90"/>
      <c r="F1674" s="91"/>
    </row>
    <row r="1675" spans="1:6">
      <c r="A1675" s="183"/>
      <c r="B1675" s="87"/>
      <c r="C1675" s="88"/>
      <c r="D1675" s="89"/>
      <c r="E1675" s="90"/>
      <c r="F1675" s="91"/>
    </row>
    <row r="1676" spans="1:6">
      <c r="A1676" s="183"/>
      <c r="B1676" s="87"/>
      <c r="C1676" s="88"/>
      <c r="D1676" s="89"/>
      <c r="E1676" s="90"/>
      <c r="F1676" s="91"/>
    </row>
    <row r="1677" spans="1:6">
      <c r="A1677" s="183"/>
      <c r="B1677" s="87"/>
      <c r="C1677" s="88"/>
      <c r="D1677" s="89"/>
      <c r="E1677" s="90"/>
      <c r="F1677" s="91"/>
    </row>
    <row r="1678" spans="1:6">
      <c r="A1678" s="183"/>
      <c r="B1678" s="87"/>
      <c r="C1678" s="88"/>
      <c r="D1678" s="89"/>
      <c r="E1678" s="90"/>
      <c r="F1678" s="91"/>
    </row>
    <row r="1679" spans="1:6">
      <c r="A1679" s="183"/>
      <c r="B1679" s="87"/>
      <c r="C1679" s="88"/>
      <c r="D1679" s="89"/>
      <c r="E1679" s="90"/>
      <c r="F1679" s="91"/>
    </row>
    <row r="1680" spans="1:6">
      <c r="A1680" s="183"/>
      <c r="B1680" s="87"/>
      <c r="C1680" s="88"/>
      <c r="D1680" s="89"/>
      <c r="E1680" s="90"/>
      <c r="F1680" s="91"/>
    </row>
    <row r="1681" spans="1:6">
      <c r="A1681" s="183"/>
      <c r="B1681" s="87"/>
      <c r="C1681" s="88"/>
      <c r="D1681" s="89"/>
      <c r="E1681" s="90"/>
      <c r="F1681" s="91"/>
    </row>
    <row r="1682" spans="1:6">
      <c r="A1682" s="183"/>
      <c r="B1682" s="87"/>
      <c r="C1682" s="88"/>
      <c r="D1682" s="89"/>
      <c r="E1682" s="90"/>
      <c r="F1682" s="91"/>
    </row>
    <row r="1683" spans="1:6">
      <c r="A1683" s="183"/>
      <c r="B1683" s="87"/>
      <c r="C1683" s="88"/>
      <c r="D1683" s="89"/>
      <c r="E1683" s="90"/>
      <c r="F1683" s="91"/>
    </row>
    <row r="1684" spans="1:6">
      <c r="A1684" s="183"/>
      <c r="B1684" s="87"/>
      <c r="C1684" s="88"/>
      <c r="D1684" s="89"/>
      <c r="E1684" s="90"/>
      <c r="F1684" s="91"/>
    </row>
    <row r="1685" spans="1:6">
      <c r="A1685" s="183"/>
      <c r="B1685" s="87"/>
      <c r="C1685" s="88"/>
      <c r="D1685" s="89"/>
      <c r="E1685" s="90"/>
      <c r="F1685" s="91"/>
    </row>
    <row r="1686" spans="1:6">
      <c r="A1686" s="183"/>
      <c r="B1686" s="87"/>
      <c r="C1686" s="88"/>
      <c r="D1686" s="89"/>
      <c r="E1686" s="90"/>
      <c r="F1686" s="91"/>
    </row>
    <row r="1687" spans="1:6">
      <c r="A1687" s="183"/>
      <c r="B1687" s="87"/>
      <c r="C1687" s="88"/>
      <c r="D1687" s="89"/>
      <c r="E1687" s="90"/>
      <c r="F1687" s="91"/>
    </row>
    <row r="1688" spans="1:6">
      <c r="A1688" s="183"/>
      <c r="B1688" s="87"/>
      <c r="C1688" s="88"/>
      <c r="D1688" s="89"/>
      <c r="E1688" s="90"/>
      <c r="F1688" s="91"/>
    </row>
    <row r="1689" spans="1:6">
      <c r="A1689" s="183"/>
      <c r="B1689" s="87"/>
      <c r="C1689" s="88"/>
      <c r="D1689" s="89"/>
      <c r="E1689" s="90"/>
      <c r="F1689" s="91"/>
    </row>
    <row r="1690" spans="1:6">
      <c r="A1690" s="183"/>
      <c r="B1690" s="87"/>
      <c r="C1690" s="88"/>
      <c r="D1690" s="89"/>
      <c r="E1690" s="90"/>
      <c r="F1690" s="91"/>
    </row>
    <row r="1691" spans="1:6">
      <c r="A1691" s="183"/>
      <c r="B1691" s="87"/>
      <c r="C1691" s="88"/>
      <c r="D1691" s="89"/>
      <c r="E1691" s="90"/>
      <c r="F1691" s="91"/>
    </row>
    <row r="1692" spans="1:6">
      <c r="A1692" s="183"/>
      <c r="B1692" s="87"/>
      <c r="C1692" s="88"/>
      <c r="D1692" s="89"/>
      <c r="E1692" s="90"/>
      <c r="F1692" s="91"/>
    </row>
    <row r="1693" spans="1:6">
      <c r="A1693" s="183"/>
      <c r="B1693" s="87"/>
      <c r="C1693" s="88"/>
      <c r="D1693" s="89"/>
      <c r="E1693" s="90"/>
      <c r="F1693" s="91"/>
    </row>
    <row r="1694" spans="1:6">
      <c r="A1694" s="183"/>
      <c r="B1694" s="87"/>
      <c r="C1694" s="88"/>
      <c r="D1694" s="89"/>
      <c r="E1694" s="90"/>
      <c r="F1694" s="91"/>
    </row>
    <row r="1695" spans="1:6">
      <c r="A1695" s="183"/>
      <c r="B1695" s="87"/>
      <c r="C1695" s="88"/>
      <c r="D1695" s="89"/>
      <c r="E1695" s="90"/>
      <c r="F1695" s="91"/>
    </row>
    <row r="1696" spans="1:6">
      <c r="A1696" s="183"/>
      <c r="B1696" s="87"/>
      <c r="C1696" s="88"/>
      <c r="D1696" s="89"/>
      <c r="E1696" s="90"/>
      <c r="F1696" s="91"/>
    </row>
    <row r="1697" spans="1:6">
      <c r="A1697" s="183"/>
      <c r="B1697" s="87"/>
      <c r="C1697" s="88"/>
      <c r="D1697" s="89"/>
      <c r="E1697" s="90"/>
      <c r="F1697" s="91"/>
    </row>
    <row r="1698" spans="1:6">
      <c r="A1698" s="183"/>
      <c r="B1698" s="87"/>
      <c r="C1698" s="88"/>
      <c r="D1698" s="89"/>
      <c r="E1698" s="90"/>
      <c r="F1698" s="91"/>
    </row>
    <row r="1699" spans="1:6">
      <c r="A1699" s="183"/>
      <c r="B1699" s="87"/>
      <c r="C1699" s="88"/>
      <c r="D1699" s="89"/>
      <c r="E1699" s="90"/>
      <c r="F1699" s="91"/>
    </row>
    <row r="1700" spans="1:6">
      <c r="A1700" s="183"/>
      <c r="B1700" s="87"/>
      <c r="C1700" s="88"/>
      <c r="D1700" s="89"/>
      <c r="E1700" s="90"/>
      <c r="F1700" s="91"/>
    </row>
    <row r="1701" spans="1:6">
      <c r="A1701" s="183"/>
      <c r="B1701" s="87"/>
      <c r="C1701" s="88"/>
      <c r="D1701" s="89"/>
      <c r="E1701" s="90"/>
      <c r="F1701" s="91"/>
    </row>
    <row r="1702" spans="1:6">
      <c r="A1702" s="183"/>
      <c r="B1702" s="87"/>
      <c r="C1702" s="88"/>
      <c r="D1702" s="89"/>
      <c r="E1702" s="90"/>
      <c r="F1702" s="91"/>
    </row>
    <row r="1703" spans="1:6">
      <c r="A1703" s="183"/>
      <c r="B1703" s="87"/>
      <c r="C1703" s="88"/>
      <c r="D1703" s="89"/>
      <c r="E1703" s="90"/>
      <c r="F1703" s="91"/>
    </row>
    <row r="1704" spans="1:6">
      <c r="A1704" s="183"/>
      <c r="B1704" s="87"/>
      <c r="C1704" s="88"/>
      <c r="D1704" s="89"/>
      <c r="E1704" s="90"/>
      <c r="F1704" s="91"/>
    </row>
    <row r="1705" spans="1:6">
      <c r="A1705" s="183"/>
      <c r="B1705" s="87"/>
      <c r="C1705" s="88"/>
      <c r="D1705" s="89"/>
      <c r="E1705" s="90"/>
      <c r="F1705" s="91"/>
    </row>
    <row r="1706" spans="1:6">
      <c r="A1706" s="183"/>
      <c r="B1706" s="87"/>
      <c r="C1706" s="88"/>
      <c r="D1706" s="89"/>
      <c r="E1706" s="90"/>
      <c r="F1706" s="91"/>
    </row>
    <row r="1707" spans="1:6">
      <c r="A1707" s="183"/>
      <c r="B1707" s="87"/>
      <c r="C1707" s="88"/>
      <c r="D1707" s="89"/>
      <c r="E1707" s="90"/>
      <c r="F1707" s="91"/>
    </row>
    <row r="1708" spans="1:6">
      <c r="A1708" s="183"/>
      <c r="B1708" s="87"/>
      <c r="C1708" s="88"/>
      <c r="D1708" s="89"/>
      <c r="E1708" s="90"/>
      <c r="F1708" s="91"/>
    </row>
    <row r="1709" spans="1:6">
      <c r="A1709" s="183"/>
      <c r="B1709" s="87"/>
      <c r="C1709" s="88"/>
      <c r="D1709" s="89"/>
      <c r="E1709" s="90"/>
      <c r="F1709" s="91"/>
    </row>
    <row r="1710" spans="1:6">
      <c r="A1710" s="183"/>
      <c r="B1710" s="87"/>
      <c r="C1710" s="88"/>
      <c r="D1710" s="89"/>
      <c r="E1710" s="90"/>
      <c r="F1710" s="91"/>
    </row>
    <row r="1711" spans="1:6">
      <c r="A1711" s="183"/>
      <c r="B1711" s="87"/>
      <c r="C1711" s="88"/>
      <c r="D1711" s="89"/>
      <c r="E1711" s="90"/>
      <c r="F1711" s="91"/>
    </row>
    <row r="1712" spans="1:6">
      <c r="A1712" s="183"/>
      <c r="B1712" s="87"/>
      <c r="C1712" s="88"/>
      <c r="D1712" s="89"/>
      <c r="E1712" s="90"/>
      <c r="F1712" s="91"/>
    </row>
    <row r="1713" spans="1:6">
      <c r="A1713" s="183"/>
      <c r="B1713" s="87"/>
      <c r="C1713" s="88"/>
      <c r="D1713" s="89"/>
      <c r="E1713" s="90"/>
      <c r="F1713" s="91"/>
    </row>
    <row r="1714" spans="1:6">
      <c r="A1714" s="183"/>
      <c r="B1714" s="87"/>
      <c r="C1714" s="88"/>
      <c r="D1714" s="89"/>
      <c r="E1714" s="90"/>
      <c r="F1714" s="91"/>
    </row>
    <row r="1715" spans="1:6">
      <c r="A1715" s="183"/>
      <c r="B1715" s="87"/>
      <c r="C1715" s="88"/>
      <c r="D1715" s="89"/>
      <c r="E1715" s="90"/>
      <c r="F1715" s="91"/>
    </row>
    <row r="1716" spans="1:6">
      <c r="A1716" s="183"/>
      <c r="B1716" s="87"/>
      <c r="C1716" s="88"/>
      <c r="D1716" s="89"/>
      <c r="E1716" s="90"/>
      <c r="F1716" s="91"/>
    </row>
    <row r="1717" spans="1:6">
      <c r="A1717" s="183"/>
      <c r="B1717" s="87"/>
      <c r="C1717" s="88"/>
      <c r="D1717" s="89"/>
      <c r="E1717" s="90"/>
      <c r="F1717" s="91"/>
    </row>
    <row r="1718" spans="1:6">
      <c r="A1718" s="183"/>
      <c r="B1718" s="87"/>
      <c r="C1718" s="88"/>
      <c r="D1718" s="89"/>
      <c r="E1718" s="90"/>
      <c r="F1718" s="91"/>
    </row>
    <row r="1719" spans="1:6">
      <c r="A1719" s="183"/>
      <c r="B1719" s="87"/>
      <c r="C1719" s="88"/>
      <c r="D1719" s="89"/>
      <c r="E1719" s="90"/>
      <c r="F1719" s="91"/>
    </row>
    <row r="1720" spans="1:6">
      <c r="A1720" s="183"/>
      <c r="B1720" s="87"/>
      <c r="C1720" s="88"/>
      <c r="D1720" s="89"/>
      <c r="E1720" s="90"/>
      <c r="F1720" s="91"/>
    </row>
    <row r="1721" spans="1:6">
      <c r="A1721" s="183"/>
      <c r="B1721" s="87"/>
      <c r="C1721" s="88"/>
      <c r="D1721" s="89"/>
      <c r="E1721" s="90"/>
      <c r="F1721" s="91"/>
    </row>
    <row r="1722" spans="1:6">
      <c r="A1722" s="183"/>
      <c r="B1722" s="87"/>
      <c r="C1722" s="88"/>
      <c r="D1722" s="89"/>
      <c r="E1722" s="90"/>
      <c r="F1722" s="91"/>
    </row>
    <row r="1723" spans="1:6">
      <c r="A1723" s="183"/>
      <c r="B1723" s="87"/>
      <c r="C1723" s="88"/>
      <c r="D1723" s="89"/>
      <c r="E1723" s="90"/>
      <c r="F1723" s="91"/>
    </row>
    <row r="1724" spans="1:6">
      <c r="A1724" s="183"/>
      <c r="B1724" s="87"/>
      <c r="C1724" s="88"/>
      <c r="D1724" s="89"/>
      <c r="E1724" s="90"/>
      <c r="F1724" s="91"/>
    </row>
    <row r="1725" spans="1:6">
      <c r="A1725" s="183"/>
      <c r="B1725" s="87"/>
      <c r="C1725" s="88"/>
      <c r="D1725" s="89"/>
      <c r="E1725" s="90"/>
      <c r="F1725" s="91"/>
    </row>
    <row r="1726" spans="1:6">
      <c r="A1726" s="183"/>
      <c r="B1726" s="87"/>
      <c r="C1726" s="88"/>
      <c r="D1726" s="89"/>
      <c r="E1726" s="90"/>
      <c r="F1726" s="91"/>
    </row>
    <row r="1727" spans="1:6">
      <c r="A1727" s="183"/>
      <c r="B1727" s="87"/>
      <c r="C1727" s="88"/>
      <c r="D1727" s="89"/>
      <c r="E1727" s="90"/>
      <c r="F1727" s="91"/>
    </row>
    <row r="1728" spans="1:6">
      <c r="A1728" s="183"/>
      <c r="B1728" s="87"/>
      <c r="C1728" s="88"/>
      <c r="D1728" s="89"/>
      <c r="E1728" s="90"/>
      <c r="F1728" s="91"/>
    </row>
    <row r="1729" spans="1:6">
      <c r="A1729" s="183"/>
      <c r="B1729" s="87"/>
      <c r="C1729" s="88"/>
      <c r="D1729" s="89"/>
      <c r="E1729" s="90"/>
      <c r="F1729" s="91"/>
    </row>
    <row r="1730" spans="1:6">
      <c r="A1730" s="183"/>
      <c r="B1730" s="87"/>
      <c r="C1730" s="88"/>
      <c r="D1730" s="89"/>
      <c r="E1730" s="90"/>
      <c r="F1730" s="91"/>
    </row>
    <row r="1731" spans="1:6">
      <c r="A1731" s="183"/>
      <c r="B1731" s="87"/>
      <c r="C1731" s="88"/>
      <c r="D1731" s="89"/>
      <c r="E1731" s="90"/>
      <c r="F1731" s="91"/>
    </row>
    <row r="1732" spans="1:6">
      <c r="A1732" s="183"/>
      <c r="B1732" s="87"/>
      <c r="C1732" s="88"/>
      <c r="D1732" s="89"/>
      <c r="E1732" s="90"/>
      <c r="F1732" s="91"/>
    </row>
    <row r="1733" spans="1:6">
      <c r="A1733" s="183"/>
      <c r="B1733" s="87"/>
      <c r="C1733" s="88"/>
      <c r="D1733" s="89"/>
      <c r="E1733" s="90"/>
      <c r="F1733" s="91"/>
    </row>
    <row r="1734" spans="1:6">
      <c r="A1734" s="183"/>
      <c r="B1734" s="87"/>
      <c r="C1734" s="88"/>
      <c r="D1734" s="89"/>
      <c r="E1734" s="90"/>
      <c r="F1734" s="91"/>
    </row>
    <row r="1735" spans="1:6">
      <c r="A1735" s="183"/>
      <c r="B1735" s="87"/>
      <c r="C1735" s="88"/>
      <c r="D1735" s="89"/>
      <c r="E1735" s="90"/>
      <c r="F1735" s="91"/>
    </row>
    <row r="1736" spans="1:6">
      <c r="A1736" s="183"/>
      <c r="B1736" s="87"/>
      <c r="C1736" s="88"/>
      <c r="D1736" s="89"/>
      <c r="E1736" s="90"/>
      <c r="F1736" s="91"/>
    </row>
    <row r="1737" spans="1:6">
      <c r="A1737" s="183"/>
      <c r="B1737" s="87"/>
      <c r="C1737" s="88"/>
      <c r="D1737" s="89"/>
      <c r="E1737" s="90"/>
      <c r="F1737" s="91"/>
    </row>
    <row r="1738" spans="1:6">
      <c r="A1738" s="183"/>
      <c r="B1738" s="87"/>
      <c r="C1738" s="88"/>
      <c r="D1738" s="89"/>
      <c r="E1738" s="90"/>
      <c r="F1738" s="91"/>
    </row>
    <row r="1739" spans="1:6">
      <c r="A1739" s="183"/>
      <c r="B1739" s="87"/>
      <c r="C1739" s="88"/>
      <c r="D1739" s="89"/>
      <c r="E1739" s="90"/>
      <c r="F1739" s="91"/>
    </row>
    <row r="1740" spans="1:6">
      <c r="A1740" s="183"/>
      <c r="B1740" s="87"/>
      <c r="C1740" s="88"/>
      <c r="D1740" s="89"/>
      <c r="E1740" s="90"/>
      <c r="F1740" s="91"/>
    </row>
    <row r="1741" spans="1:6">
      <c r="A1741" s="183"/>
      <c r="B1741" s="87"/>
      <c r="C1741" s="88"/>
      <c r="D1741" s="89"/>
      <c r="E1741" s="90"/>
      <c r="F1741" s="91"/>
    </row>
    <row r="1742" spans="1:6">
      <c r="A1742" s="183"/>
      <c r="B1742" s="87"/>
      <c r="C1742" s="88"/>
      <c r="D1742" s="89"/>
      <c r="E1742" s="90"/>
      <c r="F1742" s="91"/>
    </row>
    <row r="1743" spans="1:6">
      <c r="A1743" s="183"/>
      <c r="B1743" s="87"/>
      <c r="C1743" s="88"/>
      <c r="D1743" s="89"/>
      <c r="E1743" s="90"/>
      <c r="F1743" s="91"/>
    </row>
    <row r="1744" spans="1:6">
      <c r="A1744" s="183"/>
      <c r="B1744" s="87"/>
      <c r="C1744" s="88"/>
      <c r="D1744" s="89"/>
      <c r="E1744" s="90"/>
      <c r="F1744" s="91"/>
    </row>
    <row r="1745" spans="1:6">
      <c r="A1745" s="183"/>
      <c r="B1745" s="87"/>
      <c r="C1745" s="88"/>
      <c r="D1745" s="89"/>
      <c r="E1745" s="90"/>
      <c r="F1745" s="91"/>
    </row>
    <row r="1746" spans="1:6">
      <c r="A1746" s="183"/>
      <c r="B1746" s="87"/>
      <c r="C1746" s="88"/>
      <c r="D1746" s="89"/>
      <c r="E1746" s="90"/>
      <c r="F1746" s="91"/>
    </row>
    <row r="1747" spans="1:6">
      <c r="A1747" s="183"/>
      <c r="B1747" s="87"/>
      <c r="C1747" s="88"/>
      <c r="D1747" s="89"/>
      <c r="E1747" s="90"/>
      <c r="F1747" s="91"/>
    </row>
    <row r="1748" spans="1:6">
      <c r="A1748" s="183"/>
      <c r="B1748" s="87"/>
      <c r="C1748" s="88"/>
      <c r="D1748" s="89"/>
      <c r="E1748" s="90"/>
      <c r="F1748" s="91"/>
    </row>
    <row r="1749" spans="1:6">
      <c r="A1749" s="183"/>
      <c r="B1749" s="87"/>
      <c r="C1749" s="88"/>
      <c r="D1749" s="89"/>
      <c r="E1749" s="90"/>
      <c r="F1749" s="91"/>
    </row>
    <row r="1750" spans="1:6">
      <c r="A1750" s="183"/>
      <c r="B1750" s="87"/>
      <c r="C1750" s="88"/>
      <c r="D1750" s="89"/>
      <c r="E1750" s="90"/>
      <c r="F1750" s="91"/>
    </row>
    <row r="1751" spans="1:6">
      <c r="A1751" s="183"/>
      <c r="B1751" s="87"/>
      <c r="C1751" s="88"/>
      <c r="D1751" s="89"/>
      <c r="E1751" s="90"/>
      <c r="F1751" s="91"/>
    </row>
    <row r="1752" spans="1:6">
      <c r="A1752" s="183"/>
      <c r="B1752" s="87"/>
      <c r="C1752" s="88"/>
      <c r="D1752" s="89"/>
      <c r="E1752" s="90"/>
      <c r="F1752" s="91"/>
    </row>
    <row r="1753" spans="1:6">
      <c r="A1753" s="183"/>
      <c r="B1753" s="87"/>
      <c r="C1753" s="88"/>
      <c r="D1753" s="89"/>
      <c r="E1753" s="90"/>
      <c r="F1753" s="91"/>
    </row>
    <row r="1754" spans="1:6">
      <c r="A1754" s="183"/>
      <c r="B1754" s="87"/>
      <c r="C1754" s="88"/>
      <c r="D1754" s="89"/>
      <c r="E1754" s="90"/>
      <c r="F1754" s="91"/>
    </row>
    <row r="1755" spans="1:6">
      <c r="A1755" s="183"/>
      <c r="B1755" s="87"/>
      <c r="C1755" s="88"/>
      <c r="D1755" s="89"/>
      <c r="E1755" s="90"/>
      <c r="F1755" s="91"/>
    </row>
    <row r="1756" spans="1:6">
      <c r="A1756" s="183"/>
      <c r="B1756" s="87"/>
      <c r="C1756" s="88"/>
      <c r="D1756" s="89"/>
      <c r="E1756" s="90"/>
      <c r="F1756" s="91"/>
    </row>
    <row r="1757" spans="1:6">
      <c r="A1757" s="183"/>
      <c r="B1757" s="87"/>
      <c r="C1757" s="88"/>
      <c r="D1757" s="89"/>
      <c r="E1757" s="90"/>
      <c r="F1757" s="91"/>
    </row>
    <row r="1758" spans="1:6">
      <c r="A1758" s="183"/>
      <c r="B1758" s="87"/>
      <c r="C1758" s="88"/>
      <c r="D1758" s="89"/>
      <c r="E1758" s="90"/>
      <c r="F1758" s="91"/>
    </row>
    <row r="1759" spans="1:6">
      <c r="A1759" s="183"/>
      <c r="B1759" s="87"/>
      <c r="C1759" s="88"/>
      <c r="D1759" s="89"/>
      <c r="E1759" s="90"/>
      <c r="F1759" s="91"/>
    </row>
    <row r="1760" spans="1:6">
      <c r="A1760" s="183"/>
      <c r="B1760" s="87"/>
      <c r="C1760" s="88"/>
      <c r="D1760" s="89"/>
      <c r="E1760" s="90"/>
      <c r="F1760" s="91"/>
    </row>
    <row r="1761" spans="1:6">
      <c r="A1761" s="183"/>
      <c r="B1761" s="87"/>
      <c r="C1761" s="88"/>
      <c r="D1761" s="89"/>
      <c r="E1761" s="90"/>
      <c r="F1761" s="91"/>
    </row>
    <row r="1762" spans="1:6">
      <c r="A1762" s="183"/>
      <c r="B1762" s="87"/>
      <c r="C1762" s="88"/>
      <c r="D1762" s="89"/>
      <c r="E1762" s="90"/>
      <c r="F1762" s="91"/>
    </row>
    <row r="1763" spans="1:6">
      <c r="A1763" s="183"/>
      <c r="B1763" s="87"/>
      <c r="C1763" s="88"/>
      <c r="D1763" s="89"/>
      <c r="E1763" s="90"/>
      <c r="F1763" s="91"/>
    </row>
    <row r="1764" spans="1:6">
      <c r="A1764" s="183"/>
      <c r="B1764" s="87"/>
      <c r="C1764" s="88"/>
      <c r="D1764" s="89"/>
      <c r="E1764" s="90"/>
      <c r="F1764" s="91"/>
    </row>
    <row r="1765" spans="1:6">
      <c r="A1765" s="183"/>
      <c r="B1765" s="87"/>
      <c r="C1765" s="88"/>
      <c r="D1765" s="89"/>
      <c r="E1765" s="90"/>
      <c r="F1765" s="91"/>
    </row>
    <row r="1766" spans="1:6">
      <c r="A1766" s="183"/>
      <c r="B1766" s="87"/>
      <c r="C1766" s="88"/>
      <c r="D1766" s="89"/>
      <c r="E1766" s="90"/>
      <c r="F1766" s="91"/>
    </row>
    <row r="1767" spans="1:6">
      <c r="A1767" s="183"/>
      <c r="B1767" s="87"/>
      <c r="C1767" s="88"/>
      <c r="D1767" s="89"/>
      <c r="E1767" s="90"/>
      <c r="F1767" s="91"/>
    </row>
    <row r="1768" spans="1:6">
      <c r="A1768" s="183"/>
      <c r="B1768" s="87"/>
      <c r="C1768" s="88"/>
      <c r="D1768" s="89"/>
      <c r="E1768" s="90"/>
      <c r="F1768" s="91"/>
    </row>
    <row r="1769" spans="1:6">
      <c r="A1769" s="183"/>
      <c r="B1769" s="87"/>
      <c r="C1769" s="88"/>
      <c r="D1769" s="89"/>
      <c r="E1769" s="90"/>
      <c r="F1769" s="91"/>
    </row>
    <row r="1770" spans="1:6">
      <c r="A1770" s="183"/>
      <c r="B1770" s="87"/>
      <c r="C1770" s="88"/>
      <c r="D1770" s="89"/>
      <c r="E1770" s="90"/>
      <c r="F1770" s="91"/>
    </row>
    <row r="1771" spans="1:6">
      <c r="A1771" s="183"/>
      <c r="B1771" s="87"/>
      <c r="C1771" s="88"/>
      <c r="D1771" s="89"/>
      <c r="E1771" s="90"/>
      <c r="F1771" s="91"/>
    </row>
    <row r="1772" spans="1:6">
      <c r="A1772" s="183"/>
      <c r="B1772" s="87"/>
      <c r="C1772" s="88"/>
      <c r="D1772" s="89"/>
      <c r="E1772" s="90"/>
      <c r="F1772" s="91"/>
    </row>
    <row r="1773" spans="1:6">
      <c r="A1773" s="183"/>
      <c r="B1773" s="87"/>
      <c r="C1773" s="88"/>
      <c r="D1773" s="89"/>
      <c r="E1773" s="90"/>
      <c r="F1773" s="91"/>
    </row>
    <row r="1774" spans="1:6">
      <c r="A1774" s="183"/>
      <c r="B1774" s="87"/>
      <c r="C1774" s="88"/>
      <c r="D1774" s="89"/>
      <c r="E1774" s="90"/>
      <c r="F1774" s="91"/>
    </row>
    <row r="1775" spans="1:6">
      <c r="A1775" s="183"/>
      <c r="B1775" s="87"/>
      <c r="C1775" s="88"/>
      <c r="D1775" s="89"/>
      <c r="E1775" s="90"/>
      <c r="F1775" s="91"/>
    </row>
    <row r="1776" spans="1:6">
      <c r="A1776" s="183"/>
      <c r="B1776" s="87"/>
      <c r="C1776" s="88"/>
      <c r="D1776" s="89"/>
      <c r="E1776" s="90"/>
      <c r="F1776" s="91"/>
    </row>
    <row r="1777" spans="1:6">
      <c r="A1777" s="183"/>
      <c r="B1777" s="87"/>
      <c r="C1777" s="88"/>
      <c r="D1777" s="89"/>
      <c r="E1777" s="90"/>
      <c r="F1777" s="91"/>
    </row>
    <row r="1778" spans="1:6">
      <c r="A1778" s="183"/>
      <c r="B1778" s="87"/>
      <c r="C1778" s="88"/>
      <c r="D1778" s="89"/>
      <c r="E1778" s="90"/>
      <c r="F1778" s="91"/>
    </row>
    <row r="1779" spans="1:6">
      <c r="A1779" s="183"/>
      <c r="B1779" s="87"/>
      <c r="C1779" s="88"/>
      <c r="D1779" s="89"/>
      <c r="E1779" s="90"/>
      <c r="F1779" s="91"/>
    </row>
    <row r="1780" spans="1:6">
      <c r="A1780" s="183"/>
      <c r="B1780" s="87"/>
      <c r="C1780" s="88"/>
      <c r="D1780" s="89"/>
      <c r="E1780" s="90"/>
      <c r="F1780" s="91"/>
    </row>
    <row r="1781" spans="1:6">
      <c r="A1781" s="183"/>
      <c r="B1781" s="87"/>
      <c r="C1781" s="88"/>
      <c r="D1781" s="89"/>
      <c r="E1781" s="90"/>
      <c r="F1781" s="91"/>
    </row>
    <row r="1782" spans="1:6">
      <c r="A1782" s="183"/>
      <c r="B1782" s="87"/>
      <c r="C1782" s="88"/>
      <c r="D1782" s="89"/>
      <c r="E1782" s="90"/>
      <c r="F1782" s="91"/>
    </row>
    <row r="1783" spans="1:6">
      <c r="A1783" s="183"/>
      <c r="B1783" s="87"/>
      <c r="C1783" s="88"/>
      <c r="D1783" s="89"/>
      <c r="E1783" s="90"/>
      <c r="F1783" s="91"/>
    </row>
    <row r="1784" spans="1:6">
      <c r="A1784" s="183"/>
      <c r="B1784" s="87"/>
      <c r="C1784" s="88"/>
      <c r="D1784" s="89"/>
      <c r="E1784" s="90"/>
      <c r="F1784" s="91"/>
    </row>
    <row r="1785" spans="1:6">
      <c r="A1785" s="183"/>
      <c r="B1785" s="87"/>
      <c r="C1785" s="88"/>
      <c r="D1785" s="89"/>
      <c r="E1785" s="90"/>
      <c r="F1785" s="91"/>
    </row>
    <row r="1786" spans="1:6">
      <c r="A1786" s="183"/>
      <c r="B1786" s="87"/>
      <c r="C1786" s="88"/>
      <c r="D1786" s="89"/>
      <c r="E1786" s="90"/>
      <c r="F1786" s="91"/>
    </row>
    <row r="1787" spans="1:6">
      <c r="A1787" s="183"/>
      <c r="B1787" s="87"/>
      <c r="C1787" s="88"/>
      <c r="D1787" s="89"/>
      <c r="E1787" s="90"/>
      <c r="F1787" s="91"/>
    </row>
    <row r="1788" spans="1:6">
      <c r="A1788" s="183"/>
      <c r="B1788" s="87"/>
      <c r="C1788" s="88"/>
      <c r="D1788" s="89"/>
      <c r="E1788" s="90"/>
      <c r="F1788" s="91"/>
    </row>
    <row r="1789" spans="1:6">
      <c r="A1789" s="183"/>
      <c r="B1789" s="87"/>
      <c r="C1789" s="88"/>
      <c r="D1789" s="89"/>
      <c r="E1789" s="90"/>
      <c r="F1789" s="91"/>
    </row>
    <row r="1790" spans="1:6">
      <c r="A1790" s="183"/>
      <c r="B1790" s="87"/>
      <c r="C1790" s="88"/>
      <c r="D1790" s="89"/>
      <c r="E1790" s="90"/>
      <c r="F1790" s="91"/>
    </row>
    <row r="1791" spans="1:6">
      <c r="A1791" s="183"/>
      <c r="B1791" s="87"/>
      <c r="C1791" s="88"/>
      <c r="D1791" s="89"/>
      <c r="E1791" s="90"/>
      <c r="F1791" s="91"/>
    </row>
    <row r="1792" spans="1:6">
      <c r="A1792" s="183"/>
      <c r="B1792" s="87"/>
      <c r="C1792" s="88"/>
      <c r="D1792" s="89"/>
      <c r="E1792" s="90"/>
      <c r="F1792" s="91"/>
    </row>
    <row r="1793" spans="1:6">
      <c r="A1793" s="183"/>
      <c r="B1793" s="87"/>
      <c r="C1793" s="88"/>
      <c r="D1793" s="89"/>
      <c r="E1793" s="90"/>
      <c r="F1793" s="91"/>
    </row>
    <row r="1794" spans="1:6">
      <c r="A1794" s="183"/>
      <c r="B1794" s="87"/>
      <c r="C1794" s="88"/>
      <c r="D1794" s="89"/>
      <c r="E1794" s="90"/>
      <c r="F1794" s="91"/>
    </row>
    <row r="1795" spans="1:6">
      <c r="A1795" s="183"/>
      <c r="B1795" s="87"/>
      <c r="C1795" s="88"/>
      <c r="D1795" s="89"/>
      <c r="E1795" s="90"/>
      <c r="F1795" s="91"/>
    </row>
    <row r="1796" spans="1:6">
      <c r="A1796" s="183"/>
      <c r="B1796" s="87"/>
      <c r="C1796" s="88"/>
      <c r="D1796" s="89"/>
      <c r="E1796" s="90"/>
      <c r="F1796" s="91"/>
    </row>
    <row r="1797" spans="1:6">
      <c r="A1797" s="183"/>
      <c r="B1797" s="87"/>
      <c r="C1797" s="88"/>
      <c r="D1797" s="89"/>
      <c r="E1797" s="90"/>
      <c r="F1797" s="91"/>
    </row>
    <row r="1798" spans="1:6">
      <c r="A1798" s="183"/>
      <c r="B1798" s="87"/>
      <c r="C1798" s="88"/>
      <c r="D1798" s="89"/>
      <c r="E1798" s="90"/>
      <c r="F1798" s="91"/>
    </row>
    <row r="1799" spans="1:6">
      <c r="A1799" s="183"/>
      <c r="B1799" s="87"/>
      <c r="C1799" s="88"/>
      <c r="D1799" s="89"/>
      <c r="E1799" s="90"/>
      <c r="F1799" s="91"/>
    </row>
    <row r="1800" spans="1:6">
      <c r="A1800" s="183"/>
      <c r="B1800" s="87"/>
      <c r="C1800" s="88"/>
      <c r="D1800" s="89"/>
      <c r="E1800" s="90"/>
      <c r="F1800" s="91"/>
    </row>
    <row r="1801" spans="1:6">
      <c r="A1801" s="183"/>
      <c r="B1801" s="87"/>
      <c r="C1801" s="88"/>
      <c r="D1801" s="89"/>
      <c r="E1801" s="90"/>
      <c r="F1801" s="91"/>
    </row>
    <row r="1802" spans="1:6">
      <c r="A1802" s="183"/>
      <c r="B1802" s="87"/>
      <c r="C1802" s="88"/>
      <c r="D1802" s="89"/>
      <c r="E1802" s="90"/>
      <c r="F1802" s="91"/>
    </row>
    <row r="1803" spans="1:6">
      <c r="A1803" s="183"/>
      <c r="B1803" s="87"/>
      <c r="C1803" s="88"/>
      <c r="D1803" s="89"/>
      <c r="E1803" s="90"/>
      <c r="F1803" s="91"/>
    </row>
    <row r="1804" spans="1:6">
      <c r="A1804" s="183"/>
      <c r="B1804" s="87"/>
      <c r="C1804" s="88"/>
      <c r="D1804" s="89"/>
      <c r="E1804" s="90"/>
      <c r="F1804" s="91"/>
    </row>
    <row r="1805" spans="1:6">
      <c r="A1805" s="183"/>
      <c r="B1805" s="87"/>
      <c r="C1805" s="88"/>
      <c r="D1805" s="89"/>
      <c r="E1805" s="90"/>
      <c r="F1805" s="91"/>
    </row>
    <row r="1806" spans="1:6">
      <c r="A1806" s="183"/>
      <c r="B1806" s="87"/>
      <c r="C1806" s="88"/>
      <c r="D1806" s="89"/>
      <c r="E1806" s="90"/>
      <c r="F1806" s="91"/>
    </row>
    <row r="1807" spans="1:6">
      <c r="A1807" s="183"/>
      <c r="B1807" s="87"/>
      <c r="C1807" s="88"/>
      <c r="D1807" s="89"/>
      <c r="E1807" s="90"/>
      <c r="F1807" s="91"/>
    </row>
    <row r="1808" spans="1:6">
      <c r="A1808" s="183"/>
      <c r="B1808" s="87"/>
      <c r="C1808" s="88"/>
      <c r="D1808" s="89"/>
      <c r="E1808" s="90"/>
      <c r="F1808" s="91"/>
    </row>
    <row r="1809" spans="1:6">
      <c r="A1809" s="183"/>
      <c r="B1809" s="87"/>
      <c r="C1809" s="88"/>
      <c r="D1809" s="89"/>
      <c r="E1809" s="90"/>
      <c r="F1809" s="91"/>
    </row>
    <row r="1810" spans="1:6">
      <c r="A1810" s="183"/>
      <c r="B1810" s="87"/>
      <c r="C1810" s="88"/>
      <c r="D1810" s="89"/>
      <c r="E1810" s="90"/>
      <c r="F1810" s="91"/>
    </row>
    <row r="1811" spans="1:6">
      <c r="A1811" s="183"/>
      <c r="B1811" s="87"/>
      <c r="C1811" s="88"/>
      <c r="D1811" s="89"/>
      <c r="E1811" s="90"/>
      <c r="F1811" s="91"/>
    </row>
    <row r="1812" spans="1:6">
      <c r="A1812" s="183"/>
      <c r="B1812" s="87"/>
      <c r="C1812" s="88"/>
      <c r="D1812" s="89"/>
      <c r="E1812" s="90"/>
      <c r="F1812" s="91"/>
    </row>
    <row r="1813" spans="1:6">
      <c r="A1813" s="183"/>
      <c r="B1813" s="87"/>
      <c r="C1813" s="88"/>
      <c r="D1813" s="89"/>
      <c r="E1813" s="90"/>
      <c r="F1813" s="91"/>
    </row>
    <row r="1814" spans="1:6">
      <c r="A1814" s="183"/>
      <c r="B1814" s="87"/>
      <c r="C1814" s="88"/>
      <c r="D1814" s="89"/>
      <c r="E1814" s="90"/>
      <c r="F1814" s="91"/>
    </row>
    <row r="1815" spans="1:6">
      <c r="A1815" s="183"/>
      <c r="B1815" s="87"/>
      <c r="C1815" s="88"/>
      <c r="D1815" s="89"/>
      <c r="E1815" s="90"/>
      <c r="F1815" s="91"/>
    </row>
    <row r="1816" spans="1:6">
      <c r="A1816" s="183"/>
      <c r="B1816" s="87"/>
      <c r="C1816" s="88"/>
      <c r="D1816" s="89"/>
      <c r="E1816" s="90"/>
      <c r="F1816" s="91"/>
    </row>
    <row r="1817" spans="1:6">
      <c r="A1817" s="183"/>
      <c r="B1817" s="87"/>
      <c r="C1817" s="88"/>
      <c r="D1817" s="89"/>
      <c r="E1817" s="90"/>
      <c r="F1817" s="91"/>
    </row>
    <row r="1818" spans="1:6">
      <c r="A1818" s="183"/>
      <c r="B1818" s="87"/>
      <c r="C1818" s="88"/>
      <c r="D1818" s="89"/>
      <c r="E1818" s="90"/>
      <c r="F1818" s="91"/>
    </row>
    <row r="1819" spans="1:6">
      <c r="A1819" s="183"/>
      <c r="B1819" s="87"/>
      <c r="C1819" s="88"/>
      <c r="D1819" s="89"/>
      <c r="E1819" s="90"/>
      <c r="F1819" s="91"/>
    </row>
    <row r="1820" spans="1:6">
      <c r="A1820" s="183"/>
      <c r="B1820" s="87"/>
      <c r="C1820" s="88"/>
      <c r="D1820" s="89"/>
      <c r="E1820" s="90"/>
      <c r="F1820" s="91"/>
    </row>
    <row r="1821" spans="1:6">
      <c r="A1821" s="183"/>
      <c r="B1821" s="87"/>
      <c r="C1821" s="88"/>
      <c r="D1821" s="89"/>
      <c r="E1821" s="90"/>
      <c r="F1821" s="91"/>
    </row>
    <row r="1822" spans="1:6">
      <c r="A1822" s="183"/>
      <c r="B1822" s="87"/>
      <c r="C1822" s="88"/>
      <c r="D1822" s="89"/>
      <c r="E1822" s="90"/>
      <c r="F1822" s="91"/>
    </row>
    <row r="1823" spans="1:6">
      <c r="A1823" s="183"/>
      <c r="B1823" s="87"/>
      <c r="C1823" s="88"/>
      <c r="D1823" s="89"/>
      <c r="E1823" s="90"/>
      <c r="F1823" s="91"/>
    </row>
    <row r="1824" spans="1:6">
      <c r="A1824" s="183"/>
      <c r="B1824" s="87"/>
      <c r="C1824" s="88"/>
      <c r="D1824" s="89"/>
      <c r="E1824" s="90"/>
      <c r="F1824" s="91"/>
    </row>
    <row r="1825" spans="1:6">
      <c r="A1825" s="183"/>
      <c r="B1825" s="87"/>
      <c r="C1825" s="88"/>
      <c r="D1825" s="89"/>
      <c r="E1825" s="90"/>
      <c r="F1825" s="91"/>
    </row>
    <row r="1826" spans="1:6">
      <c r="A1826" s="183"/>
      <c r="B1826" s="87"/>
      <c r="C1826" s="88"/>
      <c r="D1826" s="89"/>
      <c r="E1826" s="90"/>
      <c r="F1826" s="91"/>
    </row>
    <row r="1827" spans="1:6">
      <c r="A1827" s="183"/>
      <c r="B1827" s="87"/>
      <c r="C1827" s="88"/>
      <c r="D1827" s="89"/>
      <c r="E1827" s="90"/>
      <c r="F1827" s="91"/>
    </row>
    <row r="1828" spans="1:6">
      <c r="A1828" s="183"/>
      <c r="B1828" s="87"/>
      <c r="C1828" s="88"/>
      <c r="D1828" s="89"/>
      <c r="E1828" s="90"/>
      <c r="F1828" s="91"/>
    </row>
    <row r="1829" spans="1:6">
      <c r="A1829" s="183"/>
      <c r="B1829" s="87"/>
      <c r="C1829" s="88"/>
      <c r="D1829" s="89"/>
      <c r="E1829" s="90"/>
      <c r="F1829" s="91"/>
    </row>
    <row r="1830" spans="1:6">
      <c r="A1830" s="183"/>
      <c r="B1830" s="87"/>
      <c r="C1830" s="88"/>
      <c r="D1830" s="89"/>
      <c r="E1830" s="90"/>
      <c r="F1830" s="91"/>
    </row>
    <row r="1831" spans="1:6">
      <c r="A1831" s="183"/>
      <c r="B1831" s="87"/>
      <c r="C1831" s="88"/>
      <c r="D1831" s="89"/>
      <c r="E1831" s="90"/>
      <c r="F1831" s="91"/>
    </row>
    <row r="1832" spans="1:6">
      <c r="A1832" s="183"/>
      <c r="B1832" s="87"/>
      <c r="C1832" s="88"/>
      <c r="D1832" s="89"/>
      <c r="E1832" s="90"/>
      <c r="F1832" s="91"/>
    </row>
    <row r="1833" spans="1:6">
      <c r="A1833" s="183"/>
      <c r="B1833" s="87"/>
      <c r="C1833" s="88"/>
      <c r="D1833" s="89"/>
      <c r="E1833" s="90"/>
      <c r="F1833" s="91"/>
    </row>
    <row r="1834" spans="1:6">
      <c r="A1834" s="183"/>
      <c r="B1834" s="87"/>
      <c r="C1834" s="88"/>
      <c r="D1834" s="89"/>
      <c r="E1834" s="90"/>
      <c r="F1834" s="91"/>
    </row>
    <row r="1835" spans="1:6">
      <c r="A1835" s="183"/>
      <c r="B1835" s="87"/>
      <c r="C1835" s="88"/>
      <c r="D1835" s="89"/>
      <c r="E1835" s="90"/>
      <c r="F1835" s="91"/>
    </row>
    <row r="1836" spans="1:6">
      <c r="A1836" s="183"/>
      <c r="B1836" s="87"/>
      <c r="C1836" s="88"/>
      <c r="D1836" s="89"/>
      <c r="E1836" s="90"/>
      <c r="F1836" s="91"/>
    </row>
    <row r="1837" spans="1:6">
      <c r="A1837" s="183"/>
      <c r="B1837" s="87"/>
      <c r="C1837" s="88"/>
      <c r="D1837" s="89"/>
      <c r="E1837" s="90"/>
      <c r="F1837" s="91"/>
    </row>
    <row r="1838" spans="1:6">
      <c r="A1838" s="183"/>
      <c r="B1838" s="87"/>
      <c r="C1838" s="88"/>
      <c r="D1838" s="89"/>
      <c r="E1838" s="90"/>
      <c r="F1838" s="91"/>
    </row>
    <row r="1839" spans="1:6">
      <c r="A1839" s="183"/>
      <c r="B1839" s="87"/>
      <c r="C1839" s="88"/>
      <c r="D1839" s="89"/>
      <c r="E1839" s="90"/>
      <c r="F1839" s="91"/>
    </row>
    <row r="1840" spans="1:6">
      <c r="A1840" s="183"/>
      <c r="B1840" s="87"/>
      <c r="C1840" s="88"/>
      <c r="D1840" s="89"/>
      <c r="E1840" s="90"/>
      <c r="F1840" s="91"/>
    </row>
    <row r="1841" spans="1:6">
      <c r="A1841" s="183"/>
      <c r="B1841" s="87"/>
      <c r="C1841" s="88"/>
      <c r="D1841" s="89"/>
      <c r="E1841" s="90"/>
      <c r="F1841" s="91"/>
    </row>
    <row r="1842" spans="1:6">
      <c r="A1842" s="183"/>
      <c r="B1842" s="87"/>
      <c r="C1842" s="88"/>
      <c r="D1842" s="89"/>
      <c r="E1842" s="90"/>
      <c r="F1842" s="91"/>
    </row>
    <row r="1843" spans="1:6">
      <c r="A1843" s="183"/>
      <c r="B1843" s="87"/>
      <c r="C1843" s="88"/>
      <c r="D1843" s="89"/>
      <c r="E1843" s="90"/>
      <c r="F1843" s="91"/>
    </row>
    <row r="1844" spans="1:6">
      <c r="A1844" s="183"/>
      <c r="B1844" s="87"/>
      <c r="C1844" s="88"/>
      <c r="D1844" s="89"/>
      <c r="E1844" s="90"/>
      <c r="F1844" s="91"/>
    </row>
    <row r="1845" spans="1:6">
      <c r="A1845" s="183"/>
      <c r="B1845" s="87"/>
      <c r="C1845" s="88"/>
      <c r="D1845" s="89"/>
      <c r="E1845" s="90"/>
      <c r="F1845" s="91"/>
    </row>
    <row r="1846" spans="1:6">
      <c r="A1846" s="183"/>
      <c r="B1846" s="87"/>
      <c r="C1846" s="88"/>
      <c r="D1846" s="89"/>
      <c r="E1846" s="90"/>
      <c r="F1846" s="91"/>
    </row>
    <row r="1847" spans="1:6">
      <c r="A1847" s="183"/>
      <c r="B1847" s="87"/>
      <c r="C1847" s="88"/>
      <c r="D1847" s="89"/>
      <c r="E1847" s="90"/>
      <c r="F1847" s="91"/>
    </row>
  </sheetData>
  <sheetProtection algorithmName="SHA-512" hashValue="pj8GwXy8YHJbHmfXscj0GsKYdfluKEcfwa85M9zTbZYYBO4BEX/H1JLl7rCZndf0TR+4M0IBSe3XG2S1Nc4ZYQ==" saltValue="+oZy76J9UzZr9C+xZMUDqg==" spinCount="100000" sheet="1" objects="1" scenarios="1"/>
  <mergeCells count="1">
    <mergeCell ref="A22:B22"/>
  </mergeCells>
  <dataValidations count="1">
    <dataValidation type="custom" showInputMessage="1" showErrorMessage="1" errorTitle="Nepravilen vnos cene" error="Cena mora biti nenegativno število z največ dvema decimalkama!" sqref="E12:E21 E8:E10">
      <formula1>AND(ISNUMBER(E8),E8&gt;=0,ROUND(E8*100,6)-INT(E8*100)=0,NOT(ISBLANK(E8)))</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G1932"/>
  <sheetViews>
    <sheetView view="pageBreakPreview" zoomScaleNormal="145" zoomScaleSheetLayoutView="100" zoomScalePageLayoutView="115" workbookViewId="0">
      <selection activeCell="E23" activeCellId="8" sqref="E8 E9 E10 E12 E13 E14 E15:E19 E21 E23"/>
    </sheetView>
  </sheetViews>
  <sheetFormatPr defaultRowHeight="12.75"/>
  <cols>
    <col min="1" max="1" width="9.42578125" style="188" customWidth="1"/>
    <col min="2" max="2" width="78" style="189" customWidth="1"/>
    <col min="3" max="3" width="9.140625" style="190" customWidth="1"/>
    <col min="4" max="4" width="11.42578125" style="191" customWidth="1"/>
    <col min="5" max="5" width="12.7109375" style="192" customWidth="1"/>
    <col min="6" max="6" width="13.5703125" style="193" customWidth="1"/>
    <col min="7" max="16384" width="9.140625" style="87"/>
  </cols>
  <sheetData>
    <row r="1" spans="1:7">
      <c r="A1" s="183"/>
      <c r="B1" s="87"/>
      <c r="C1" s="88"/>
      <c r="D1" s="89"/>
      <c r="E1" s="90"/>
      <c r="F1" s="91"/>
    </row>
    <row r="2" spans="1:7">
      <c r="A2" s="183"/>
      <c r="B2" s="87"/>
      <c r="C2" s="88"/>
      <c r="D2" s="89"/>
      <c r="E2" s="90"/>
      <c r="F2" s="91"/>
    </row>
    <row r="3" spans="1:7" ht="13.5" thickBot="1">
      <c r="A3" s="183"/>
      <c r="B3" s="87"/>
      <c r="C3" s="88"/>
      <c r="D3" s="89"/>
      <c r="E3" s="90"/>
      <c r="F3" s="91"/>
    </row>
    <row r="4" spans="1:7" ht="32.25" customHeight="1">
      <c r="A4" s="256" t="s">
        <v>7</v>
      </c>
      <c r="B4" s="257" t="s">
        <v>12</v>
      </c>
      <c r="C4" s="258" t="s">
        <v>8</v>
      </c>
      <c r="D4" s="259" t="s">
        <v>9</v>
      </c>
      <c r="E4" s="260" t="s">
        <v>10</v>
      </c>
      <c r="F4" s="261" t="s">
        <v>11</v>
      </c>
    </row>
    <row r="5" spans="1:7" ht="15">
      <c r="A5" s="362" t="s">
        <v>162</v>
      </c>
      <c r="B5" s="142" t="s">
        <v>708</v>
      </c>
      <c r="C5" s="423"/>
      <c r="D5" s="424"/>
      <c r="E5" s="425"/>
      <c r="F5" s="426"/>
    </row>
    <row r="6" spans="1:7" ht="15">
      <c r="A6" s="429"/>
      <c r="B6" s="428"/>
      <c r="C6" s="394"/>
      <c r="D6" s="395"/>
      <c r="E6" s="396"/>
      <c r="F6" s="397"/>
    </row>
    <row r="7" spans="1:7" ht="15">
      <c r="A7" s="464" t="s">
        <v>164</v>
      </c>
      <c r="B7" s="431" t="s">
        <v>368</v>
      </c>
      <c r="C7" s="394"/>
      <c r="D7" s="395"/>
      <c r="E7" s="396"/>
      <c r="F7" s="397"/>
    </row>
    <row r="8" spans="1:7" ht="45">
      <c r="A8" s="429"/>
      <c r="B8" s="431" t="s">
        <v>345</v>
      </c>
      <c r="C8" s="365" t="s">
        <v>18</v>
      </c>
      <c r="D8" s="366">
        <v>4</v>
      </c>
      <c r="E8" s="367"/>
      <c r="F8" s="368">
        <f>ROUND(D8*E8,2)</f>
        <v>0</v>
      </c>
      <c r="G8" s="279"/>
    </row>
    <row r="9" spans="1:7">
      <c r="A9" s="429"/>
      <c r="B9" s="431" t="s">
        <v>394</v>
      </c>
      <c r="C9" s="365" t="s">
        <v>24</v>
      </c>
      <c r="D9" s="366">
        <v>6</v>
      </c>
      <c r="E9" s="367"/>
      <c r="F9" s="368">
        <f>ROUND(D9*E9,2)</f>
        <v>0</v>
      </c>
    </row>
    <row r="10" spans="1:7" ht="45">
      <c r="A10" s="464" t="s">
        <v>165</v>
      </c>
      <c r="B10" s="180" t="s">
        <v>341</v>
      </c>
      <c r="C10" s="166" t="s">
        <v>24</v>
      </c>
      <c r="D10" s="172">
        <f>3*5</f>
        <v>15</v>
      </c>
      <c r="E10" s="340"/>
      <c r="F10" s="164">
        <f t="shared" ref="F10" si="0">ROUND(D10*E10,2)</f>
        <v>0</v>
      </c>
    </row>
    <row r="11" spans="1:7" s="107" customFormat="1" ht="78.75">
      <c r="A11" s="464"/>
      <c r="B11" s="136" t="s">
        <v>1146</v>
      </c>
      <c r="C11" s="394"/>
      <c r="D11" s="395"/>
      <c r="E11" s="396"/>
      <c r="F11" s="397"/>
    </row>
    <row r="12" spans="1:7" s="107" customFormat="1" ht="23.25" customHeight="1">
      <c r="A12" s="464"/>
      <c r="B12" s="431" t="s">
        <v>638</v>
      </c>
      <c r="C12" s="365" t="s">
        <v>18</v>
      </c>
      <c r="D12" s="366">
        <v>3</v>
      </c>
      <c r="E12" s="367"/>
      <c r="F12" s="368">
        <f t="shared" ref="F12:F18" si="1">ROUND(D12*E12,2)</f>
        <v>0</v>
      </c>
    </row>
    <row r="13" spans="1:7" s="107" customFormat="1" ht="22.5">
      <c r="A13" s="464"/>
      <c r="B13" s="431" t="s">
        <v>464</v>
      </c>
      <c r="C13" s="365" t="s">
        <v>18</v>
      </c>
      <c r="D13" s="366">
        <v>1.5</v>
      </c>
      <c r="E13" s="367"/>
      <c r="F13" s="368">
        <f t="shared" si="1"/>
        <v>0</v>
      </c>
    </row>
    <row r="14" spans="1:7" s="107" customFormat="1" ht="22.5">
      <c r="A14" s="464"/>
      <c r="B14" s="431" t="s">
        <v>392</v>
      </c>
      <c r="C14" s="365" t="s">
        <v>18</v>
      </c>
      <c r="D14" s="366">
        <v>3</v>
      </c>
      <c r="E14" s="367"/>
      <c r="F14" s="368">
        <f t="shared" si="1"/>
        <v>0</v>
      </c>
    </row>
    <row r="15" spans="1:7" ht="22.5">
      <c r="A15" s="429"/>
      <c r="B15" s="431" t="s">
        <v>982</v>
      </c>
      <c r="C15" s="365" t="s">
        <v>18</v>
      </c>
      <c r="D15" s="366">
        <v>1</v>
      </c>
      <c r="E15" s="367"/>
      <c r="F15" s="368">
        <f t="shared" si="1"/>
        <v>0</v>
      </c>
      <c r="G15" s="279"/>
    </row>
    <row r="16" spans="1:7">
      <c r="A16" s="137"/>
      <c r="B16" s="136" t="s">
        <v>1050</v>
      </c>
      <c r="C16" s="365" t="s">
        <v>18</v>
      </c>
      <c r="D16" s="366">
        <v>0.3</v>
      </c>
      <c r="E16" s="367"/>
      <c r="F16" s="368">
        <f t="shared" si="1"/>
        <v>0</v>
      </c>
    </row>
    <row r="17" spans="1:6">
      <c r="A17" s="137"/>
      <c r="B17" s="136" t="s">
        <v>554</v>
      </c>
      <c r="C17" s="365" t="s">
        <v>3</v>
      </c>
      <c r="D17" s="366">
        <v>2</v>
      </c>
      <c r="E17" s="367"/>
      <c r="F17" s="368">
        <f t="shared" si="1"/>
        <v>0</v>
      </c>
    </row>
    <row r="18" spans="1:6" ht="13.5" customHeight="1">
      <c r="A18" s="137"/>
      <c r="B18" s="136" t="s">
        <v>989</v>
      </c>
      <c r="C18" s="365" t="s">
        <v>48</v>
      </c>
      <c r="D18" s="366">
        <v>20</v>
      </c>
      <c r="E18" s="367"/>
      <c r="F18" s="368">
        <f t="shared" si="1"/>
        <v>0</v>
      </c>
    </row>
    <row r="19" spans="1:6" s="107" customFormat="1" ht="33.75">
      <c r="A19" s="151" t="s">
        <v>717</v>
      </c>
      <c r="B19" s="152" t="s">
        <v>1199</v>
      </c>
      <c r="C19" s="365" t="s">
        <v>48</v>
      </c>
      <c r="D19" s="366">
        <v>40</v>
      </c>
      <c r="E19" s="367"/>
      <c r="F19" s="368">
        <f>ROUND(D19*E19,2)</f>
        <v>0</v>
      </c>
    </row>
    <row r="20" spans="1:6" s="107" customFormat="1" ht="22.5">
      <c r="A20" s="151" t="s">
        <v>1065</v>
      </c>
      <c r="B20" s="152" t="s">
        <v>997</v>
      </c>
      <c r="C20" s="79"/>
      <c r="D20" s="510"/>
      <c r="E20" s="153"/>
      <c r="F20" s="511"/>
    </row>
    <row r="21" spans="1:6" s="107" customFormat="1" ht="14.25">
      <c r="A21" s="513"/>
      <c r="B21" s="152" t="s">
        <v>722</v>
      </c>
      <c r="C21" s="79" t="s">
        <v>3</v>
      </c>
      <c r="D21" s="510">
        <v>2</v>
      </c>
      <c r="E21" s="56"/>
      <c r="F21" s="511">
        <f>ROUND(D21*E21,2)</f>
        <v>0</v>
      </c>
    </row>
    <row r="22" spans="1:6" s="107" customFormat="1" ht="22.5">
      <c r="A22" s="151" t="s">
        <v>1156</v>
      </c>
      <c r="B22" s="152" t="s">
        <v>695</v>
      </c>
      <c r="C22" s="79"/>
      <c r="D22" s="510"/>
      <c r="E22" s="153"/>
      <c r="F22" s="511"/>
    </row>
    <row r="23" spans="1:6" s="107" customFormat="1" ht="15" thickBot="1">
      <c r="A23" s="513"/>
      <c r="B23" s="152" t="s">
        <v>696</v>
      </c>
      <c r="C23" s="79" t="s">
        <v>3</v>
      </c>
      <c r="D23" s="510">
        <v>2</v>
      </c>
      <c r="E23" s="56"/>
      <c r="F23" s="511">
        <f>ROUND(D23*E23,2)</f>
        <v>0</v>
      </c>
    </row>
    <row r="24" spans="1:6" s="155" customFormat="1" ht="13.5" customHeight="1" thickBot="1">
      <c r="A24" s="724" t="s">
        <v>369</v>
      </c>
      <c r="B24" s="725"/>
      <c r="C24" s="409"/>
      <c r="D24" s="409"/>
      <c r="E24" s="409"/>
      <c r="F24" s="326">
        <f>SUM(F8:F23)</f>
        <v>0</v>
      </c>
    </row>
    <row r="25" spans="1:6">
      <c r="A25" s="145"/>
      <c r="B25" s="115"/>
      <c r="C25" s="225"/>
      <c r="D25" s="89"/>
      <c r="E25" s="90"/>
      <c r="F25" s="91"/>
    </row>
    <row r="26" spans="1:6">
      <c r="A26" s="145"/>
      <c r="B26" s="115"/>
      <c r="C26" s="225"/>
      <c r="D26" s="89"/>
      <c r="E26" s="90"/>
      <c r="F26" s="91"/>
    </row>
    <row r="27" spans="1:6">
      <c r="A27" s="145"/>
      <c r="B27" s="115"/>
      <c r="C27" s="225"/>
      <c r="D27" s="89"/>
      <c r="E27" s="90"/>
      <c r="F27" s="91"/>
    </row>
    <row r="28" spans="1:6">
      <c r="A28" s="145"/>
      <c r="B28" s="113"/>
      <c r="C28" s="157"/>
      <c r="D28" s="89"/>
      <c r="E28" s="90"/>
      <c r="F28" s="91"/>
    </row>
    <row r="29" spans="1:6">
      <c r="A29" s="145"/>
      <c r="B29" s="113"/>
      <c r="C29" s="225"/>
      <c r="D29" s="89"/>
      <c r="E29" s="90"/>
      <c r="F29" s="91"/>
    </row>
    <row r="30" spans="1:6">
      <c r="A30" s="156"/>
      <c r="B30" s="227"/>
      <c r="C30" s="225"/>
      <c r="D30" s="89"/>
      <c r="E30" s="90"/>
      <c r="F30" s="91"/>
    </row>
    <row r="31" spans="1:6">
      <c r="A31" s="156"/>
      <c r="B31" s="222"/>
      <c r="C31" s="225"/>
      <c r="D31" s="89"/>
      <c r="E31" s="90"/>
      <c r="F31" s="91"/>
    </row>
    <row r="32" spans="1:6">
      <c r="A32" s="156"/>
      <c r="B32" s="222"/>
      <c r="C32" s="225"/>
      <c r="D32" s="89"/>
      <c r="E32" s="90"/>
      <c r="F32" s="91"/>
    </row>
    <row r="33" spans="1:6" ht="18.75" customHeight="1">
      <c r="A33" s="727"/>
      <c r="B33" s="727"/>
      <c r="C33" s="727"/>
      <c r="D33" s="727"/>
      <c r="E33" s="727"/>
      <c r="F33" s="158"/>
    </row>
    <row r="34" spans="1:6">
      <c r="A34" s="156"/>
      <c r="B34" s="222"/>
      <c r="C34" s="157"/>
      <c r="D34" s="89"/>
      <c r="E34" s="90"/>
      <c r="F34" s="91"/>
    </row>
    <row r="35" spans="1:6">
      <c r="A35" s="229"/>
      <c r="B35" s="230"/>
      <c r="C35" s="157"/>
      <c r="D35" s="89"/>
      <c r="E35" s="90"/>
      <c r="F35" s="91"/>
    </row>
    <row r="36" spans="1:6">
      <c r="A36" s="231"/>
      <c r="B36" s="232"/>
      <c r="C36" s="157"/>
      <c r="D36" s="89"/>
      <c r="E36" s="90"/>
      <c r="F36" s="91"/>
    </row>
    <row r="37" spans="1:6">
      <c r="A37" s="231"/>
      <c r="B37" s="233"/>
      <c r="C37" s="234"/>
      <c r="D37" s="89"/>
      <c r="E37" s="90"/>
      <c r="F37" s="91"/>
    </row>
    <row r="38" spans="1:6">
      <c r="A38" s="231"/>
      <c r="B38" s="235"/>
      <c r="C38" s="234"/>
      <c r="D38" s="89"/>
      <c r="E38" s="90"/>
      <c r="F38" s="91"/>
    </row>
    <row r="39" spans="1:6">
      <c r="A39" s="231"/>
      <c r="B39" s="236"/>
      <c r="C39" s="234"/>
      <c r="D39" s="89"/>
      <c r="E39" s="90"/>
      <c r="F39" s="91"/>
    </row>
    <row r="40" spans="1:6">
      <c r="A40" s="231"/>
      <c r="B40" s="236"/>
      <c r="C40" s="234"/>
      <c r="D40" s="89"/>
      <c r="E40" s="90"/>
      <c r="F40" s="91"/>
    </row>
    <row r="41" spans="1:6">
      <c r="A41" s="231"/>
      <c r="B41" s="237"/>
      <c r="C41" s="234"/>
      <c r="D41" s="89"/>
      <c r="E41" s="90"/>
      <c r="F41" s="91"/>
    </row>
    <row r="42" spans="1:6">
      <c r="A42" s="231"/>
      <c r="B42" s="237"/>
      <c r="C42" s="234"/>
      <c r="D42" s="89"/>
      <c r="E42" s="90"/>
      <c r="F42" s="91"/>
    </row>
    <row r="43" spans="1:6">
      <c r="A43" s="145"/>
      <c r="B43" s="237"/>
      <c r="C43" s="234"/>
      <c r="D43" s="89"/>
      <c r="E43" s="90"/>
      <c r="F43" s="91"/>
    </row>
    <row r="44" spans="1:6">
      <c r="A44" s="231"/>
      <c r="B44" s="237"/>
      <c r="C44" s="234"/>
      <c r="D44" s="89"/>
      <c r="E44" s="90"/>
      <c r="F44" s="91"/>
    </row>
    <row r="45" spans="1:6">
      <c r="A45" s="231"/>
      <c r="B45" s="232"/>
      <c r="C45" s="234"/>
      <c r="D45" s="89"/>
      <c r="E45" s="90"/>
      <c r="F45" s="91"/>
    </row>
    <row r="46" spans="1:6">
      <c r="A46" s="231"/>
      <c r="B46" s="232"/>
      <c r="C46" s="234"/>
      <c r="D46" s="89"/>
      <c r="E46" s="90"/>
      <c r="F46" s="91"/>
    </row>
    <row r="47" spans="1:6">
      <c r="A47" s="231"/>
      <c r="B47" s="233"/>
      <c r="C47" s="234"/>
      <c r="D47" s="89"/>
      <c r="E47" s="90"/>
      <c r="F47" s="91"/>
    </row>
    <row r="48" spans="1:6">
      <c r="A48" s="231"/>
      <c r="B48" s="237"/>
      <c r="C48" s="234"/>
      <c r="D48" s="89"/>
      <c r="E48" s="90"/>
      <c r="F48" s="91"/>
    </row>
    <row r="49" spans="1:6">
      <c r="A49" s="231"/>
      <c r="B49" s="232"/>
      <c r="C49" s="234"/>
      <c r="D49" s="89"/>
      <c r="E49" s="90"/>
      <c r="F49" s="91"/>
    </row>
    <row r="50" spans="1:6">
      <c r="A50" s="231"/>
      <c r="B50" s="235"/>
      <c r="C50" s="234"/>
      <c r="D50" s="89"/>
      <c r="E50" s="90"/>
      <c r="F50" s="91"/>
    </row>
    <row r="51" spans="1:6">
      <c r="A51" s="238"/>
      <c r="B51" s="187"/>
      <c r="C51" s="239"/>
      <c r="D51" s="89"/>
      <c r="E51" s="90"/>
      <c r="F51" s="91"/>
    </row>
    <row r="52" spans="1:6">
      <c r="A52" s="238"/>
      <c r="B52" s="187"/>
      <c r="C52" s="239"/>
      <c r="D52" s="89"/>
      <c r="E52" s="90"/>
      <c r="F52" s="91"/>
    </row>
    <row r="53" spans="1:6">
      <c r="A53" s="238"/>
      <c r="B53" s="187"/>
      <c r="C53" s="239"/>
      <c r="D53" s="89"/>
      <c r="E53" s="90"/>
      <c r="F53" s="91"/>
    </row>
    <row r="54" spans="1:6">
      <c r="A54" s="238"/>
      <c r="B54" s="187"/>
      <c r="C54" s="239"/>
      <c r="D54" s="89"/>
      <c r="E54" s="90"/>
      <c r="F54" s="91"/>
    </row>
    <row r="55" spans="1:6">
      <c r="A55" s="238"/>
      <c r="B55" s="187"/>
      <c r="C55" s="239"/>
      <c r="D55" s="89"/>
      <c r="E55" s="90"/>
      <c r="F55" s="91"/>
    </row>
    <row r="56" spans="1:6">
      <c r="A56" s="231"/>
      <c r="B56" s="222"/>
      <c r="C56" s="157"/>
      <c r="D56" s="89"/>
      <c r="E56" s="90"/>
      <c r="F56" s="91"/>
    </row>
    <row r="57" spans="1:6">
      <c r="A57" s="231"/>
      <c r="B57" s="233"/>
      <c r="C57" s="234"/>
      <c r="D57" s="89"/>
      <c r="E57" s="90"/>
      <c r="F57" s="91"/>
    </row>
    <row r="58" spans="1:6">
      <c r="A58" s="231"/>
      <c r="B58" s="235"/>
      <c r="C58" s="234"/>
      <c r="D58" s="89"/>
      <c r="E58" s="90"/>
      <c r="F58" s="91"/>
    </row>
    <row r="59" spans="1:6">
      <c r="A59" s="231"/>
      <c r="B59" s="232"/>
      <c r="C59" s="234"/>
      <c r="D59" s="89"/>
      <c r="E59" s="90"/>
      <c r="F59" s="91"/>
    </row>
    <row r="60" spans="1:6">
      <c r="A60" s="231"/>
      <c r="B60" s="232"/>
      <c r="C60" s="234"/>
      <c r="D60" s="89"/>
      <c r="E60" s="90"/>
      <c r="F60" s="91"/>
    </row>
    <row r="61" spans="1:6">
      <c r="A61" s="231"/>
      <c r="B61" s="233"/>
      <c r="C61" s="234"/>
      <c r="D61" s="89"/>
      <c r="E61" s="90"/>
      <c r="F61" s="91"/>
    </row>
    <row r="62" spans="1:6">
      <c r="A62" s="156"/>
      <c r="B62" s="222"/>
      <c r="C62" s="157"/>
      <c r="D62" s="89"/>
      <c r="E62" s="90"/>
      <c r="F62" s="91"/>
    </row>
    <row r="63" spans="1:6" ht="18.75" customHeight="1">
      <c r="A63" s="727"/>
      <c r="B63" s="727"/>
      <c r="C63" s="727"/>
      <c r="D63" s="727"/>
      <c r="E63" s="727"/>
      <c r="F63" s="158"/>
    </row>
    <row r="64" spans="1:6">
      <c r="A64" s="156"/>
      <c r="B64" s="222"/>
      <c r="C64" s="157"/>
      <c r="D64" s="89"/>
      <c r="E64" s="90"/>
      <c r="F64" s="91"/>
    </row>
    <row r="65" spans="1:6">
      <c r="A65" s="229"/>
      <c r="B65" s="230"/>
      <c r="C65" s="157"/>
      <c r="D65" s="89"/>
      <c r="E65" s="90"/>
      <c r="F65" s="91"/>
    </row>
    <row r="66" spans="1:6">
      <c r="A66" s="156"/>
      <c r="B66" s="222"/>
      <c r="C66" s="157"/>
      <c r="D66" s="89"/>
      <c r="E66" s="90"/>
      <c r="F66" s="91"/>
    </row>
    <row r="67" spans="1:6">
      <c r="A67" s="231"/>
      <c r="B67" s="108"/>
      <c r="C67" s="240"/>
      <c r="D67" s="89"/>
      <c r="E67" s="90"/>
      <c r="F67" s="91"/>
    </row>
    <row r="68" spans="1:6">
      <c r="A68" s="231"/>
      <c r="B68" s="108"/>
      <c r="C68" s="240"/>
      <c r="D68" s="89"/>
      <c r="E68" s="90"/>
      <c r="F68" s="91"/>
    </row>
    <row r="69" spans="1:6">
      <c r="A69" s="231"/>
      <c r="B69" s="108"/>
      <c r="C69" s="240"/>
      <c r="D69" s="89"/>
      <c r="E69" s="90"/>
      <c r="F69" s="91"/>
    </row>
    <row r="70" spans="1:6">
      <c r="A70" s="231"/>
      <c r="B70" s="108"/>
      <c r="C70" s="240"/>
      <c r="D70" s="89"/>
      <c r="E70" s="90"/>
      <c r="F70" s="91"/>
    </row>
    <row r="71" spans="1:6">
      <c r="A71" s="241"/>
      <c r="B71" s="113"/>
      <c r="C71" s="240"/>
      <c r="D71" s="89"/>
      <c r="E71" s="90"/>
      <c r="F71" s="91"/>
    </row>
    <row r="72" spans="1:6">
      <c r="A72" s="156"/>
      <c r="B72" s="113"/>
      <c r="C72" s="157"/>
      <c r="D72" s="89"/>
      <c r="E72" s="90"/>
      <c r="F72" s="91"/>
    </row>
    <row r="73" spans="1:6">
      <c r="A73" s="241"/>
      <c r="B73" s="123"/>
      <c r="C73" s="240"/>
      <c r="D73" s="89"/>
      <c r="E73" s="90"/>
      <c r="F73" s="91"/>
    </row>
    <row r="74" spans="1:6">
      <c r="A74" s="241"/>
      <c r="B74" s="116"/>
      <c r="C74" s="240"/>
      <c r="D74" s="89"/>
      <c r="E74" s="90"/>
      <c r="F74" s="91"/>
    </row>
    <row r="75" spans="1:6" ht="14.25">
      <c r="A75" s="231"/>
      <c r="B75" s="124"/>
      <c r="C75" s="125"/>
      <c r="D75" s="89"/>
      <c r="E75" s="90"/>
      <c r="F75" s="91"/>
    </row>
    <row r="76" spans="1:6" ht="14.25">
      <c r="A76" s="231"/>
      <c r="B76" s="124"/>
      <c r="C76" s="125"/>
      <c r="D76" s="89"/>
      <c r="E76" s="90"/>
      <c r="F76" s="91"/>
    </row>
    <row r="77" spans="1:6" ht="14.25">
      <c r="A77" s="241"/>
      <c r="B77" s="124"/>
      <c r="C77" s="125"/>
      <c r="D77" s="89"/>
      <c r="E77" s="90"/>
      <c r="F77" s="91"/>
    </row>
    <row r="78" spans="1:6">
      <c r="A78" s="156"/>
      <c r="B78" s="113"/>
      <c r="C78" s="157"/>
      <c r="D78" s="89"/>
      <c r="E78" s="90"/>
      <c r="F78" s="91"/>
    </row>
    <row r="79" spans="1:6">
      <c r="A79" s="241"/>
      <c r="B79" s="123"/>
      <c r="C79" s="157"/>
      <c r="D79" s="89"/>
      <c r="E79" s="90"/>
      <c r="F79" s="91"/>
    </row>
    <row r="80" spans="1:6">
      <c r="A80" s="156"/>
      <c r="B80" s="113"/>
      <c r="C80" s="157"/>
      <c r="D80" s="89"/>
      <c r="E80" s="90"/>
      <c r="F80" s="91"/>
    </row>
    <row r="81" spans="1:6" ht="14.25">
      <c r="A81" s="241"/>
      <c r="B81" s="124"/>
      <c r="C81" s="126"/>
      <c r="D81" s="89"/>
      <c r="E81" s="90"/>
      <c r="F81" s="91"/>
    </row>
    <row r="82" spans="1:6" ht="14.25">
      <c r="A82" s="241"/>
      <c r="B82" s="124"/>
      <c r="C82" s="126"/>
      <c r="D82" s="89"/>
      <c r="E82" s="90"/>
      <c r="F82" s="91"/>
    </row>
    <row r="83" spans="1:6" ht="14.25">
      <c r="A83" s="241"/>
      <c r="B83" s="124"/>
      <c r="C83" s="125"/>
      <c r="D83" s="89"/>
      <c r="E83" s="90"/>
      <c r="F83" s="91"/>
    </row>
    <row r="84" spans="1:6" ht="14.25">
      <c r="A84" s="241"/>
      <c r="B84" s="124"/>
      <c r="C84" s="125"/>
      <c r="D84" s="89"/>
      <c r="E84" s="90"/>
      <c r="F84" s="91"/>
    </row>
    <row r="85" spans="1:6" ht="14.25">
      <c r="A85" s="241"/>
      <c r="B85" s="124"/>
      <c r="C85" s="125"/>
      <c r="D85" s="89"/>
      <c r="E85" s="90"/>
      <c r="F85" s="91"/>
    </row>
    <row r="86" spans="1:6" ht="14.25">
      <c r="A86" s="241"/>
      <c r="B86" s="124"/>
      <c r="C86" s="125"/>
      <c r="D86" s="89"/>
      <c r="E86" s="90"/>
      <c r="F86" s="91"/>
    </row>
    <row r="87" spans="1:6" ht="14.25">
      <c r="A87" s="241"/>
      <c r="B87" s="124"/>
      <c r="C87" s="125"/>
      <c r="D87" s="89"/>
      <c r="E87" s="90"/>
      <c r="F87" s="91"/>
    </row>
    <row r="88" spans="1:6" ht="14.25">
      <c r="A88" s="241"/>
      <c r="B88" s="124"/>
      <c r="C88" s="125"/>
      <c r="D88" s="89"/>
      <c r="E88" s="90"/>
      <c r="F88" s="91"/>
    </row>
    <row r="89" spans="1:6" ht="14.25">
      <c r="A89" s="241"/>
      <c r="B89" s="124"/>
      <c r="C89" s="125"/>
      <c r="D89" s="89"/>
      <c r="E89" s="90"/>
      <c r="F89" s="91"/>
    </row>
    <row r="90" spans="1:6" ht="14.25">
      <c r="A90" s="241"/>
      <c r="B90" s="124"/>
      <c r="C90" s="125"/>
      <c r="D90" s="89"/>
      <c r="E90" s="90"/>
      <c r="F90" s="91"/>
    </row>
    <row r="91" spans="1:6" ht="14.25">
      <c r="A91" s="231"/>
      <c r="B91" s="124"/>
      <c r="C91" s="125"/>
      <c r="D91" s="89"/>
      <c r="E91" s="90"/>
      <c r="F91" s="91"/>
    </row>
    <row r="92" spans="1:6" ht="14.25">
      <c r="A92" s="231"/>
      <c r="B92" s="124"/>
      <c r="C92" s="125"/>
      <c r="D92" s="89"/>
      <c r="E92" s="90"/>
      <c r="F92" s="91"/>
    </row>
    <row r="93" spans="1:6">
      <c r="A93" s="231"/>
      <c r="B93" s="113"/>
      <c r="C93" s="240"/>
      <c r="D93" s="89"/>
      <c r="E93" s="90"/>
      <c r="F93" s="91"/>
    </row>
    <row r="94" spans="1:6">
      <c r="A94" s="231"/>
      <c r="B94" s="113"/>
      <c r="C94" s="240"/>
      <c r="D94" s="89"/>
      <c r="E94" s="90"/>
      <c r="F94" s="91"/>
    </row>
    <row r="95" spans="1:6">
      <c r="A95" s="231"/>
      <c r="B95" s="113"/>
      <c r="C95" s="240"/>
      <c r="D95" s="89"/>
      <c r="E95" s="90"/>
      <c r="F95" s="91"/>
    </row>
    <row r="96" spans="1:6">
      <c r="A96" s="231"/>
      <c r="B96" s="113"/>
      <c r="C96" s="240"/>
      <c r="D96" s="89"/>
      <c r="E96" s="90"/>
      <c r="F96" s="91"/>
    </row>
    <row r="97" spans="1:6">
      <c r="A97" s="231"/>
      <c r="B97" s="113"/>
      <c r="C97" s="240"/>
      <c r="D97" s="89"/>
      <c r="E97" s="90"/>
      <c r="F97" s="91"/>
    </row>
    <row r="98" spans="1:6">
      <c r="A98" s="231"/>
      <c r="B98" s="113"/>
      <c r="C98" s="240"/>
      <c r="D98" s="89"/>
      <c r="E98" s="90"/>
      <c r="F98" s="91"/>
    </row>
    <row r="99" spans="1:6">
      <c r="A99" s="231"/>
      <c r="B99" s="113"/>
      <c r="C99" s="240"/>
      <c r="D99" s="89"/>
      <c r="E99" s="90"/>
      <c r="F99" s="91"/>
    </row>
    <row r="100" spans="1:6">
      <c r="A100" s="231"/>
      <c r="B100" s="232"/>
      <c r="C100" s="240"/>
      <c r="D100" s="89"/>
      <c r="E100" s="90"/>
      <c r="F100" s="91"/>
    </row>
    <row r="101" spans="1:6" ht="18.75" customHeight="1">
      <c r="A101" s="727"/>
      <c r="B101" s="727"/>
      <c r="C101" s="727"/>
      <c r="D101" s="727"/>
      <c r="E101" s="727"/>
      <c r="F101" s="158"/>
    </row>
    <row r="102" spans="1:6" ht="18.75" customHeight="1">
      <c r="A102" s="159"/>
      <c r="B102" s="160"/>
      <c r="C102" s="161"/>
      <c r="D102" s="162"/>
      <c r="E102" s="163"/>
      <c r="F102" s="158"/>
    </row>
    <row r="103" spans="1:6" ht="18.75" customHeight="1">
      <c r="A103" s="159"/>
      <c r="B103" s="160"/>
      <c r="C103" s="161"/>
      <c r="D103" s="162"/>
      <c r="E103" s="163"/>
      <c r="F103" s="158"/>
    </row>
    <row r="104" spans="1:6" ht="18.75" customHeight="1">
      <c r="A104" s="728"/>
      <c r="B104" s="728"/>
      <c r="C104" s="728"/>
      <c r="D104" s="728"/>
      <c r="E104" s="728"/>
      <c r="F104" s="243"/>
    </row>
    <row r="105" spans="1:6">
      <c r="A105" s="244"/>
      <c r="B105" s="245"/>
      <c r="C105" s="88"/>
      <c r="D105" s="89"/>
      <c r="E105" s="90"/>
      <c r="F105" s="91"/>
    </row>
    <row r="106" spans="1:6">
      <c r="A106" s="729"/>
      <c r="B106" s="729"/>
      <c r="C106" s="729"/>
      <c r="D106" s="729"/>
      <c r="E106" s="729"/>
      <c r="F106" s="729"/>
    </row>
    <row r="107" spans="1:6" ht="18">
      <c r="A107" s="726"/>
      <c r="B107" s="726"/>
      <c r="C107" s="726"/>
      <c r="D107" s="726"/>
      <c r="E107" s="726"/>
      <c r="F107" s="158"/>
    </row>
    <row r="108" spans="1:6">
      <c r="A108" s="183"/>
      <c r="B108" s="87"/>
      <c r="C108" s="88"/>
      <c r="D108" s="89"/>
      <c r="E108" s="90"/>
      <c r="F108" s="91"/>
    </row>
    <row r="109" spans="1:6">
      <c r="A109" s="183"/>
      <c r="B109" s="87"/>
      <c r="C109" s="88"/>
      <c r="D109" s="89"/>
      <c r="E109" s="90"/>
      <c r="F109" s="91"/>
    </row>
    <row r="110" spans="1:6">
      <c r="A110" s="183"/>
      <c r="B110" s="87"/>
      <c r="C110" s="88"/>
      <c r="D110" s="89"/>
      <c r="E110" s="90"/>
      <c r="F110" s="91"/>
    </row>
    <row r="111" spans="1:6">
      <c r="A111" s="183"/>
      <c r="B111" s="87"/>
      <c r="C111" s="88"/>
      <c r="D111" s="89"/>
      <c r="E111" s="90"/>
      <c r="F111" s="91"/>
    </row>
    <row r="112" spans="1:6">
      <c r="A112" s="183"/>
      <c r="B112" s="87"/>
      <c r="C112" s="88"/>
      <c r="D112" s="89"/>
      <c r="E112" s="90"/>
      <c r="F112" s="91"/>
    </row>
    <row r="113" spans="1:6">
      <c r="A113" s="183"/>
      <c r="B113" s="87"/>
      <c r="C113" s="88"/>
      <c r="D113" s="89"/>
      <c r="E113" s="90"/>
      <c r="F113" s="91"/>
    </row>
    <row r="114" spans="1:6">
      <c r="A114" s="183"/>
      <c r="B114" s="87"/>
      <c r="C114" s="88"/>
      <c r="D114" s="89"/>
      <c r="E114" s="90"/>
      <c r="F114" s="91"/>
    </row>
    <row r="115" spans="1:6">
      <c r="A115" s="183"/>
      <c r="B115" s="87"/>
      <c r="C115" s="88"/>
      <c r="D115" s="89"/>
      <c r="E115" s="90"/>
      <c r="F115" s="91"/>
    </row>
    <row r="116" spans="1:6">
      <c r="A116" s="183"/>
      <c r="B116" s="87"/>
      <c r="C116" s="88"/>
      <c r="D116" s="89"/>
      <c r="E116" s="90"/>
      <c r="F116" s="91"/>
    </row>
    <row r="117" spans="1:6">
      <c r="A117" s="183"/>
      <c r="B117" s="87"/>
      <c r="C117" s="88"/>
      <c r="D117" s="89"/>
      <c r="E117" s="90"/>
      <c r="F117" s="91"/>
    </row>
    <row r="118" spans="1:6">
      <c r="A118" s="183"/>
      <c r="B118" s="87"/>
      <c r="C118" s="88"/>
      <c r="D118" s="89"/>
      <c r="E118" s="90"/>
      <c r="F118" s="91"/>
    </row>
    <row r="119" spans="1:6">
      <c r="A119" s="183"/>
      <c r="B119" s="87"/>
      <c r="C119" s="88"/>
      <c r="D119" s="89"/>
      <c r="E119" s="90"/>
      <c r="F119" s="91"/>
    </row>
    <row r="120" spans="1:6">
      <c r="A120" s="183"/>
      <c r="B120" s="87"/>
      <c r="C120" s="88"/>
      <c r="D120" s="89"/>
      <c r="E120" s="90"/>
      <c r="F120" s="91"/>
    </row>
    <row r="121" spans="1:6">
      <c r="A121" s="183"/>
      <c r="B121" s="87"/>
      <c r="C121" s="88"/>
      <c r="D121" s="89"/>
      <c r="E121" s="90"/>
      <c r="F121" s="91"/>
    </row>
    <row r="122" spans="1:6">
      <c r="A122" s="183"/>
      <c r="B122" s="87"/>
      <c r="C122" s="88"/>
      <c r="D122" s="89"/>
      <c r="E122" s="90"/>
      <c r="F122" s="91"/>
    </row>
    <row r="123" spans="1:6">
      <c r="A123" s="183"/>
      <c r="B123" s="87"/>
      <c r="C123" s="88"/>
      <c r="D123" s="89"/>
      <c r="E123" s="90"/>
      <c r="F123" s="91"/>
    </row>
    <row r="124" spans="1:6">
      <c r="A124" s="183"/>
      <c r="B124" s="87"/>
      <c r="C124" s="88"/>
      <c r="D124" s="89"/>
      <c r="E124" s="90"/>
      <c r="F124" s="91"/>
    </row>
    <row r="125" spans="1:6">
      <c r="A125" s="183"/>
      <c r="B125" s="87"/>
      <c r="C125" s="88"/>
      <c r="D125" s="89"/>
      <c r="E125" s="90"/>
      <c r="F125" s="91"/>
    </row>
    <row r="126" spans="1:6">
      <c r="A126" s="183"/>
      <c r="B126" s="87"/>
      <c r="C126" s="88"/>
      <c r="D126" s="89"/>
      <c r="E126" s="90"/>
      <c r="F126" s="91"/>
    </row>
    <row r="127" spans="1:6">
      <c r="A127" s="183"/>
      <c r="B127" s="87"/>
      <c r="C127" s="88"/>
      <c r="D127" s="89"/>
      <c r="E127" s="90"/>
      <c r="F127" s="91"/>
    </row>
    <row r="128" spans="1:6">
      <c r="A128" s="183"/>
      <c r="B128" s="87"/>
      <c r="C128" s="88"/>
      <c r="D128" s="89"/>
      <c r="E128" s="90"/>
      <c r="F128" s="91"/>
    </row>
    <row r="129" spans="1:6">
      <c r="A129" s="183"/>
      <c r="B129" s="87"/>
      <c r="C129" s="88"/>
      <c r="D129" s="89"/>
      <c r="E129" s="90"/>
      <c r="F129" s="91"/>
    </row>
    <row r="130" spans="1:6">
      <c r="A130" s="183"/>
      <c r="B130" s="87"/>
      <c r="C130" s="88"/>
      <c r="D130" s="89"/>
      <c r="E130" s="90"/>
      <c r="F130" s="91"/>
    </row>
    <row r="131" spans="1:6">
      <c r="A131" s="183"/>
      <c r="B131" s="87"/>
      <c r="C131" s="88"/>
      <c r="D131" s="89"/>
      <c r="E131" s="90"/>
      <c r="F131" s="91"/>
    </row>
    <row r="132" spans="1:6">
      <c r="A132" s="183"/>
      <c r="B132" s="87"/>
      <c r="C132" s="88"/>
      <c r="D132" s="89"/>
      <c r="E132" s="90"/>
      <c r="F132" s="91"/>
    </row>
    <row r="133" spans="1:6">
      <c r="A133" s="183"/>
      <c r="B133" s="87"/>
      <c r="C133" s="88"/>
      <c r="D133" s="89"/>
      <c r="E133" s="90"/>
      <c r="F133" s="91"/>
    </row>
    <row r="134" spans="1:6">
      <c r="A134" s="183"/>
      <c r="B134" s="87"/>
      <c r="C134" s="88"/>
      <c r="D134" s="89"/>
      <c r="E134" s="90"/>
      <c r="F134" s="91"/>
    </row>
    <row r="135" spans="1:6">
      <c r="A135" s="183"/>
      <c r="B135" s="87"/>
      <c r="C135" s="88"/>
      <c r="D135" s="89"/>
      <c r="E135" s="90"/>
      <c r="F135" s="91"/>
    </row>
    <row r="136" spans="1:6">
      <c r="A136" s="183"/>
      <c r="B136" s="87"/>
      <c r="C136" s="88"/>
      <c r="D136" s="89"/>
      <c r="E136" s="90"/>
      <c r="F136" s="91"/>
    </row>
    <row r="137" spans="1:6">
      <c r="A137" s="183"/>
      <c r="B137" s="87"/>
      <c r="C137" s="88"/>
      <c r="D137" s="89"/>
      <c r="E137" s="90"/>
      <c r="F137" s="91"/>
    </row>
    <row r="138" spans="1:6">
      <c r="A138" s="183"/>
      <c r="B138" s="87"/>
      <c r="C138" s="88"/>
      <c r="D138" s="89"/>
      <c r="E138" s="90"/>
      <c r="F138" s="91"/>
    </row>
    <row r="139" spans="1:6">
      <c r="A139" s="183"/>
      <c r="B139" s="87"/>
      <c r="C139" s="88"/>
      <c r="D139" s="89"/>
      <c r="E139" s="90"/>
      <c r="F139" s="91"/>
    </row>
    <row r="140" spans="1:6">
      <c r="A140" s="183"/>
      <c r="B140" s="87"/>
      <c r="C140" s="88"/>
      <c r="D140" s="89"/>
      <c r="E140" s="90"/>
      <c r="F140" s="91"/>
    </row>
    <row r="141" spans="1:6">
      <c r="A141" s="183"/>
      <c r="B141" s="87"/>
      <c r="C141" s="88"/>
      <c r="D141" s="89"/>
      <c r="E141" s="90"/>
      <c r="F141" s="91"/>
    </row>
    <row r="142" spans="1:6">
      <c r="A142" s="183"/>
      <c r="B142" s="87"/>
      <c r="C142" s="88"/>
      <c r="D142" s="89"/>
      <c r="E142" s="90"/>
      <c r="F142" s="91"/>
    </row>
    <row r="143" spans="1:6">
      <c r="A143" s="183"/>
      <c r="B143" s="87"/>
      <c r="C143" s="88"/>
      <c r="D143" s="89"/>
      <c r="E143" s="90"/>
      <c r="F143" s="91"/>
    </row>
    <row r="144" spans="1:6">
      <c r="A144" s="183"/>
      <c r="B144" s="87"/>
      <c r="C144" s="88"/>
      <c r="D144" s="89"/>
      <c r="E144" s="90"/>
      <c r="F144" s="91"/>
    </row>
    <row r="145" spans="1:6">
      <c r="A145" s="183"/>
      <c r="B145" s="87"/>
      <c r="C145" s="88"/>
      <c r="D145" s="89"/>
      <c r="E145" s="90"/>
      <c r="F145" s="91"/>
    </row>
    <row r="146" spans="1:6">
      <c r="A146" s="183"/>
      <c r="B146" s="87"/>
      <c r="C146" s="88"/>
      <c r="D146" s="89"/>
      <c r="E146" s="90"/>
      <c r="F146" s="91"/>
    </row>
    <row r="147" spans="1:6">
      <c r="A147" s="183"/>
      <c r="B147" s="87"/>
      <c r="C147" s="88"/>
      <c r="D147" s="89"/>
      <c r="E147" s="90"/>
      <c r="F147" s="91"/>
    </row>
    <row r="148" spans="1:6">
      <c r="A148" s="183"/>
      <c r="B148" s="87"/>
      <c r="C148" s="88"/>
      <c r="D148" s="89"/>
      <c r="E148" s="90"/>
      <c r="F148" s="91"/>
    </row>
    <row r="149" spans="1:6">
      <c r="A149" s="183"/>
      <c r="B149" s="87"/>
      <c r="C149" s="88"/>
      <c r="D149" s="89"/>
      <c r="E149" s="90"/>
      <c r="F149" s="91"/>
    </row>
    <row r="150" spans="1:6">
      <c r="A150" s="183"/>
      <c r="B150" s="87"/>
      <c r="C150" s="88"/>
      <c r="D150" s="89"/>
      <c r="E150" s="90"/>
      <c r="F150" s="91"/>
    </row>
    <row r="151" spans="1:6">
      <c r="A151" s="183"/>
      <c r="B151" s="87"/>
      <c r="C151" s="88"/>
      <c r="D151" s="89"/>
      <c r="E151" s="90"/>
      <c r="F151" s="91"/>
    </row>
    <row r="152" spans="1:6">
      <c r="A152" s="183"/>
      <c r="B152" s="87"/>
      <c r="C152" s="88"/>
      <c r="D152" s="89"/>
      <c r="E152" s="90"/>
      <c r="F152" s="91"/>
    </row>
    <row r="153" spans="1:6">
      <c r="A153" s="183"/>
      <c r="B153" s="87"/>
      <c r="C153" s="88"/>
      <c r="D153" s="89"/>
      <c r="E153" s="90"/>
      <c r="F153" s="91"/>
    </row>
    <row r="154" spans="1:6">
      <c r="A154" s="183"/>
      <c r="B154" s="87"/>
      <c r="C154" s="88"/>
      <c r="D154" s="89"/>
      <c r="E154" s="90"/>
      <c r="F154" s="91"/>
    </row>
    <row r="155" spans="1:6">
      <c r="A155" s="183"/>
      <c r="B155" s="87"/>
      <c r="C155" s="88"/>
      <c r="D155" s="89"/>
      <c r="E155" s="90"/>
      <c r="F155" s="91"/>
    </row>
    <row r="156" spans="1:6">
      <c r="A156" s="183"/>
      <c r="B156" s="87"/>
      <c r="C156" s="88"/>
      <c r="D156" s="89"/>
      <c r="E156" s="90"/>
      <c r="F156" s="91"/>
    </row>
    <row r="157" spans="1:6">
      <c r="A157" s="183"/>
      <c r="B157" s="87"/>
      <c r="C157" s="88"/>
      <c r="D157" s="89"/>
      <c r="E157" s="90"/>
      <c r="F157" s="91"/>
    </row>
    <row r="158" spans="1:6">
      <c r="A158" s="183"/>
      <c r="B158" s="87"/>
      <c r="C158" s="88"/>
      <c r="D158" s="89"/>
      <c r="E158" s="90"/>
      <c r="F158" s="91"/>
    </row>
    <row r="159" spans="1:6">
      <c r="A159" s="183"/>
      <c r="B159" s="87"/>
      <c r="C159" s="88"/>
      <c r="D159" s="89"/>
      <c r="E159" s="90"/>
      <c r="F159" s="91"/>
    </row>
    <row r="160" spans="1:6">
      <c r="A160" s="183"/>
      <c r="B160" s="87"/>
      <c r="C160" s="88"/>
      <c r="D160" s="89"/>
      <c r="E160" s="90"/>
      <c r="F160" s="91"/>
    </row>
    <row r="161" spans="1:6">
      <c r="A161" s="183"/>
      <c r="B161" s="87"/>
      <c r="C161" s="88"/>
      <c r="D161" s="89"/>
      <c r="E161" s="90"/>
      <c r="F161" s="91"/>
    </row>
    <row r="162" spans="1:6">
      <c r="A162" s="183"/>
      <c r="B162" s="87"/>
      <c r="C162" s="88"/>
      <c r="D162" s="89"/>
      <c r="E162" s="90"/>
      <c r="F162" s="91"/>
    </row>
    <row r="163" spans="1:6">
      <c r="A163" s="183"/>
      <c r="B163" s="87"/>
      <c r="C163" s="88"/>
      <c r="D163" s="89"/>
      <c r="E163" s="90"/>
      <c r="F163" s="91"/>
    </row>
    <row r="164" spans="1:6">
      <c r="A164" s="183"/>
      <c r="B164" s="87"/>
      <c r="C164" s="88"/>
      <c r="D164" s="89"/>
      <c r="E164" s="90"/>
      <c r="F164" s="91"/>
    </row>
    <row r="165" spans="1:6">
      <c r="A165" s="183"/>
      <c r="B165" s="87"/>
      <c r="C165" s="88"/>
      <c r="D165" s="89"/>
      <c r="E165" s="90"/>
      <c r="F165" s="91"/>
    </row>
    <row r="166" spans="1:6">
      <c r="A166" s="183"/>
      <c r="B166" s="87"/>
      <c r="C166" s="88"/>
      <c r="D166" s="89"/>
      <c r="E166" s="90"/>
      <c r="F166" s="91"/>
    </row>
    <row r="167" spans="1:6">
      <c r="A167" s="183"/>
      <c r="B167" s="87"/>
      <c r="C167" s="88"/>
      <c r="D167" s="89"/>
      <c r="E167" s="90"/>
      <c r="F167" s="91"/>
    </row>
    <row r="168" spans="1:6">
      <c r="A168" s="183"/>
      <c r="B168" s="87"/>
      <c r="C168" s="88"/>
      <c r="D168" s="89"/>
      <c r="E168" s="90"/>
      <c r="F168" s="91"/>
    </row>
    <row r="169" spans="1:6">
      <c r="A169" s="183"/>
      <c r="B169" s="87"/>
      <c r="C169" s="88"/>
      <c r="D169" s="89"/>
      <c r="E169" s="90"/>
      <c r="F169" s="91"/>
    </row>
    <row r="170" spans="1:6">
      <c r="A170" s="183"/>
      <c r="B170" s="87"/>
      <c r="C170" s="88"/>
      <c r="D170" s="89"/>
      <c r="E170" s="90"/>
      <c r="F170" s="91"/>
    </row>
    <row r="171" spans="1:6">
      <c r="A171" s="183"/>
      <c r="B171" s="87"/>
      <c r="C171" s="88"/>
      <c r="D171" s="89"/>
      <c r="E171" s="90"/>
      <c r="F171" s="91"/>
    </row>
    <row r="172" spans="1:6">
      <c r="A172" s="183"/>
      <c r="B172" s="87"/>
      <c r="C172" s="88"/>
      <c r="D172" s="89"/>
      <c r="E172" s="90"/>
      <c r="F172" s="91"/>
    </row>
    <row r="173" spans="1:6">
      <c r="A173" s="183"/>
      <c r="B173" s="87"/>
      <c r="C173" s="88"/>
      <c r="D173" s="89"/>
      <c r="E173" s="90"/>
      <c r="F173" s="91"/>
    </row>
    <row r="174" spans="1:6">
      <c r="A174" s="183"/>
      <c r="B174" s="87"/>
      <c r="C174" s="88"/>
      <c r="D174" s="89"/>
      <c r="E174" s="90"/>
      <c r="F174" s="91"/>
    </row>
    <row r="175" spans="1:6">
      <c r="A175" s="183"/>
      <c r="B175" s="87"/>
      <c r="C175" s="88"/>
      <c r="D175" s="89"/>
      <c r="E175" s="90"/>
      <c r="F175" s="91"/>
    </row>
    <row r="176" spans="1:6">
      <c r="A176" s="183"/>
      <c r="B176" s="87"/>
      <c r="C176" s="88"/>
      <c r="D176" s="89"/>
      <c r="E176" s="90"/>
      <c r="F176" s="91"/>
    </row>
    <row r="177" spans="1:6">
      <c r="A177" s="183"/>
      <c r="B177" s="87"/>
      <c r="C177" s="88"/>
      <c r="D177" s="89"/>
      <c r="E177" s="90"/>
      <c r="F177" s="91"/>
    </row>
    <row r="178" spans="1:6">
      <c r="A178" s="183"/>
      <c r="B178" s="87"/>
      <c r="C178" s="88"/>
      <c r="D178" s="89"/>
      <c r="E178" s="90"/>
      <c r="F178" s="91"/>
    </row>
    <row r="179" spans="1:6">
      <c r="A179" s="183"/>
      <c r="B179" s="87"/>
      <c r="C179" s="88"/>
      <c r="D179" s="89"/>
      <c r="E179" s="90"/>
      <c r="F179" s="91"/>
    </row>
    <row r="180" spans="1:6">
      <c r="A180" s="183"/>
      <c r="B180" s="87"/>
      <c r="C180" s="88"/>
      <c r="D180" s="89"/>
      <c r="E180" s="90"/>
      <c r="F180" s="91"/>
    </row>
    <row r="181" spans="1:6">
      <c r="A181" s="183"/>
      <c r="B181" s="87"/>
      <c r="C181" s="88"/>
      <c r="D181" s="89"/>
      <c r="E181" s="90"/>
      <c r="F181" s="91"/>
    </row>
    <row r="182" spans="1:6">
      <c r="A182" s="183"/>
      <c r="B182" s="87"/>
      <c r="C182" s="88"/>
      <c r="D182" s="89"/>
      <c r="E182" s="90"/>
      <c r="F182" s="91"/>
    </row>
    <row r="183" spans="1:6">
      <c r="A183" s="183"/>
      <c r="B183" s="87"/>
      <c r="C183" s="88"/>
      <c r="D183" s="89"/>
      <c r="E183" s="90"/>
      <c r="F183" s="91"/>
    </row>
    <row r="184" spans="1:6">
      <c r="A184" s="183"/>
      <c r="B184" s="87"/>
      <c r="C184" s="88"/>
      <c r="D184" s="89"/>
      <c r="E184" s="90"/>
      <c r="F184" s="91"/>
    </row>
    <row r="185" spans="1:6">
      <c r="A185" s="183"/>
      <c r="B185" s="87"/>
      <c r="C185" s="88"/>
      <c r="D185" s="89"/>
      <c r="E185" s="90"/>
      <c r="F185" s="91"/>
    </row>
    <row r="186" spans="1:6">
      <c r="A186" s="183"/>
      <c r="B186" s="87"/>
      <c r="C186" s="88"/>
      <c r="D186" s="89"/>
      <c r="E186" s="90"/>
      <c r="F186" s="91"/>
    </row>
    <row r="187" spans="1:6">
      <c r="A187" s="183"/>
      <c r="B187" s="87"/>
      <c r="C187" s="88"/>
      <c r="D187" s="89"/>
      <c r="E187" s="90"/>
      <c r="F187" s="91"/>
    </row>
    <row r="188" spans="1:6">
      <c r="A188" s="183"/>
      <c r="B188" s="87"/>
      <c r="C188" s="88"/>
      <c r="D188" s="89"/>
      <c r="E188" s="90"/>
      <c r="F188" s="91"/>
    </row>
    <row r="189" spans="1:6">
      <c r="A189" s="183"/>
      <c r="B189" s="87"/>
      <c r="C189" s="88"/>
      <c r="D189" s="89"/>
      <c r="E189" s="90"/>
      <c r="F189" s="91"/>
    </row>
    <row r="190" spans="1:6">
      <c r="A190" s="183"/>
      <c r="B190" s="87"/>
      <c r="C190" s="88"/>
      <c r="D190" s="89"/>
      <c r="E190" s="90"/>
      <c r="F190" s="91"/>
    </row>
    <row r="191" spans="1:6">
      <c r="A191" s="183"/>
      <c r="B191" s="87"/>
      <c r="C191" s="88"/>
      <c r="D191" s="89"/>
      <c r="E191" s="90"/>
      <c r="F191" s="91"/>
    </row>
    <row r="192" spans="1:6">
      <c r="A192" s="183"/>
      <c r="B192" s="87"/>
      <c r="C192" s="88"/>
      <c r="D192" s="89"/>
      <c r="E192" s="90"/>
      <c r="F192" s="91"/>
    </row>
    <row r="193" spans="1:6">
      <c r="A193" s="183"/>
      <c r="B193" s="87"/>
      <c r="C193" s="88"/>
      <c r="D193" s="89"/>
      <c r="E193" s="90"/>
      <c r="F193" s="91"/>
    </row>
    <row r="194" spans="1:6">
      <c r="A194" s="183"/>
      <c r="B194" s="87"/>
      <c r="C194" s="88"/>
      <c r="D194" s="89"/>
      <c r="E194" s="90"/>
      <c r="F194" s="91"/>
    </row>
    <row r="195" spans="1:6">
      <c r="A195" s="183"/>
      <c r="B195" s="87"/>
      <c r="C195" s="88"/>
      <c r="D195" s="89"/>
      <c r="E195" s="90"/>
      <c r="F195" s="91"/>
    </row>
    <row r="196" spans="1:6">
      <c r="A196" s="183"/>
      <c r="B196" s="87"/>
      <c r="C196" s="88"/>
      <c r="D196" s="89"/>
      <c r="E196" s="90"/>
      <c r="F196" s="91"/>
    </row>
    <row r="197" spans="1:6">
      <c r="A197" s="183"/>
      <c r="B197" s="87"/>
      <c r="C197" s="88"/>
      <c r="D197" s="89"/>
      <c r="E197" s="90"/>
      <c r="F197" s="91"/>
    </row>
    <row r="198" spans="1:6">
      <c r="A198" s="183"/>
      <c r="B198" s="87"/>
      <c r="C198" s="88"/>
      <c r="D198" s="89"/>
      <c r="E198" s="90"/>
      <c r="F198" s="91"/>
    </row>
    <row r="199" spans="1:6">
      <c r="A199" s="183"/>
      <c r="B199" s="87"/>
      <c r="C199" s="88"/>
      <c r="D199" s="89"/>
      <c r="E199" s="90"/>
      <c r="F199" s="91"/>
    </row>
    <row r="200" spans="1:6">
      <c r="A200" s="183"/>
      <c r="B200" s="87"/>
      <c r="C200" s="88"/>
      <c r="D200" s="89"/>
      <c r="E200" s="90"/>
      <c r="F200" s="91"/>
    </row>
    <row r="201" spans="1:6">
      <c r="A201" s="183"/>
      <c r="B201" s="87"/>
      <c r="C201" s="88"/>
      <c r="D201" s="89"/>
      <c r="E201" s="90"/>
      <c r="F201" s="91"/>
    </row>
    <row r="202" spans="1:6">
      <c r="A202" s="183"/>
      <c r="B202" s="87"/>
      <c r="C202" s="88"/>
      <c r="D202" s="89"/>
      <c r="E202" s="90"/>
      <c r="F202" s="91"/>
    </row>
    <row r="203" spans="1:6">
      <c r="A203" s="183"/>
      <c r="B203" s="87"/>
      <c r="C203" s="88"/>
      <c r="D203" s="89"/>
      <c r="E203" s="90"/>
      <c r="F203" s="91"/>
    </row>
    <row r="204" spans="1:6">
      <c r="A204" s="183"/>
      <c r="B204" s="87"/>
      <c r="C204" s="88"/>
      <c r="D204" s="89"/>
      <c r="E204" s="90"/>
      <c r="F204" s="91"/>
    </row>
    <row r="205" spans="1:6">
      <c r="A205" s="183"/>
      <c r="B205" s="87"/>
      <c r="C205" s="88"/>
      <c r="D205" s="89"/>
      <c r="E205" s="90"/>
      <c r="F205" s="91"/>
    </row>
    <row r="206" spans="1:6">
      <c r="A206" s="183"/>
      <c r="B206" s="87"/>
      <c r="C206" s="88"/>
      <c r="D206" s="89"/>
      <c r="E206" s="90"/>
      <c r="F206" s="91"/>
    </row>
    <row r="207" spans="1:6">
      <c r="A207" s="183"/>
      <c r="B207" s="87"/>
      <c r="C207" s="88"/>
      <c r="D207" s="89"/>
      <c r="E207" s="90"/>
      <c r="F207" s="91"/>
    </row>
    <row r="208" spans="1:6">
      <c r="A208" s="183"/>
      <c r="B208" s="87"/>
      <c r="C208" s="88"/>
      <c r="D208" s="89"/>
      <c r="E208" s="90"/>
      <c r="F208" s="91"/>
    </row>
    <row r="209" spans="1:6">
      <c r="A209" s="183"/>
      <c r="B209" s="87"/>
      <c r="C209" s="88"/>
      <c r="D209" s="89"/>
      <c r="E209" s="90"/>
      <c r="F209" s="91"/>
    </row>
    <row r="210" spans="1:6">
      <c r="A210" s="183"/>
      <c r="B210" s="87"/>
      <c r="C210" s="88"/>
      <c r="D210" s="89"/>
      <c r="E210" s="90"/>
      <c r="F210" s="91"/>
    </row>
    <row r="211" spans="1:6">
      <c r="A211" s="183"/>
      <c r="B211" s="87"/>
      <c r="C211" s="88"/>
      <c r="D211" s="89"/>
      <c r="E211" s="90"/>
      <c r="F211" s="91"/>
    </row>
    <row r="212" spans="1:6">
      <c r="A212" s="183"/>
      <c r="B212" s="87"/>
      <c r="C212" s="88"/>
      <c r="D212" s="89"/>
      <c r="E212" s="90"/>
      <c r="F212" s="91"/>
    </row>
    <row r="213" spans="1:6">
      <c r="A213" s="183"/>
      <c r="B213" s="87"/>
      <c r="C213" s="88"/>
      <c r="D213" s="89"/>
      <c r="E213" s="90"/>
      <c r="F213" s="91"/>
    </row>
    <row r="214" spans="1:6">
      <c r="A214" s="183"/>
      <c r="B214" s="87"/>
      <c r="C214" s="88"/>
      <c r="D214" s="89"/>
      <c r="E214" s="90"/>
      <c r="F214" s="91"/>
    </row>
    <row r="215" spans="1:6">
      <c r="A215" s="183"/>
      <c r="B215" s="87"/>
      <c r="C215" s="88"/>
      <c r="D215" s="89"/>
      <c r="E215" s="90"/>
      <c r="F215" s="91"/>
    </row>
    <row r="216" spans="1:6">
      <c r="A216" s="183"/>
      <c r="B216" s="87"/>
      <c r="C216" s="88"/>
      <c r="D216" s="89"/>
      <c r="E216" s="90"/>
      <c r="F216" s="91"/>
    </row>
    <row r="217" spans="1:6">
      <c r="A217" s="183"/>
      <c r="B217" s="87"/>
      <c r="C217" s="88"/>
      <c r="D217" s="89"/>
      <c r="E217" s="90"/>
      <c r="F217" s="91"/>
    </row>
    <row r="218" spans="1:6">
      <c r="A218" s="183"/>
      <c r="B218" s="87"/>
      <c r="C218" s="88"/>
      <c r="D218" s="89"/>
      <c r="E218" s="90"/>
      <c r="F218" s="91"/>
    </row>
    <row r="219" spans="1:6">
      <c r="A219" s="183"/>
      <c r="B219" s="87"/>
      <c r="C219" s="88"/>
      <c r="D219" s="89"/>
      <c r="E219" s="90"/>
      <c r="F219" s="91"/>
    </row>
    <row r="220" spans="1:6">
      <c r="A220" s="183"/>
      <c r="B220" s="87"/>
      <c r="C220" s="88"/>
      <c r="D220" s="89"/>
      <c r="E220" s="90"/>
      <c r="F220" s="91"/>
    </row>
    <row r="221" spans="1:6">
      <c r="A221" s="183"/>
      <c r="B221" s="87"/>
      <c r="C221" s="88"/>
      <c r="D221" s="89"/>
      <c r="E221" s="90"/>
      <c r="F221" s="91"/>
    </row>
    <row r="222" spans="1:6">
      <c r="A222" s="183"/>
      <c r="B222" s="87"/>
      <c r="C222" s="88"/>
      <c r="D222" s="89"/>
      <c r="E222" s="90"/>
      <c r="F222" s="91"/>
    </row>
    <row r="223" spans="1:6">
      <c r="A223" s="183"/>
      <c r="B223" s="87"/>
      <c r="C223" s="88"/>
      <c r="D223" s="89"/>
      <c r="E223" s="90"/>
      <c r="F223" s="91"/>
    </row>
    <row r="224" spans="1:6">
      <c r="A224" s="183"/>
      <c r="B224" s="87"/>
      <c r="C224" s="88"/>
      <c r="D224" s="89"/>
      <c r="E224" s="90"/>
      <c r="F224" s="91"/>
    </row>
    <row r="225" spans="1:6">
      <c r="A225" s="183"/>
      <c r="B225" s="87"/>
      <c r="C225" s="88"/>
      <c r="D225" s="89"/>
      <c r="E225" s="90"/>
      <c r="F225" s="91"/>
    </row>
    <row r="226" spans="1:6">
      <c r="A226" s="183"/>
      <c r="B226" s="87"/>
      <c r="C226" s="88"/>
      <c r="D226" s="89"/>
      <c r="E226" s="90"/>
      <c r="F226" s="91"/>
    </row>
    <row r="227" spans="1:6">
      <c r="A227" s="183"/>
      <c r="B227" s="87"/>
      <c r="C227" s="88"/>
      <c r="D227" s="89"/>
      <c r="E227" s="90"/>
      <c r="F227" s="91"/>
    </row>
    <row r="228" spans="1:6">
      <c r="A228" s="183"/>
      <c r="B228" s="87"/>
      <c r="C228" s="88"/>
      <c r="D228" s="89"/>
      <c r="E228" s="90"/>
      <c r="F228" s="91"/>
    </row>
    <row r="229" spans="1:6">
      <c r="A229" s="183"/>
      <c r="B229" s="87"/>
      <c r="C229" s="88"/>
      <c r="D229" s="89"/>
      <c r="E229" s="90"/>
      <c r="F229" s="91"/>
    </row>
    <row r="230" spans="1:6">
      <c r="A230" s="183"/>
      <c r="B230" s="87"/>
      <c r="C230" s="88"/>
      <c r="D230" s="89"/>
      <c r="E230" s="90"/>
      <c r="F230" s="91"/>
    </row>
    <row r="231" spans="1:6">
      <c r="A231" s="183"/>
      <c r="B231" s="87"/>
      <c r="C231" s="88"/>
      <c r="D231" s="89"/>
      <c r="E231" s="90"/>
      <c r="F231" s="91"/>
    </row>
    <row r="232" spans="1:6">
      <c r="A232" s="183"/>
      <c r="B232" s="87"/>
      <c r="C232" s="88"/>
      <c r="D232" s="89"/>
      <c r="E232" s="90"/>
      <c r="F232" s="91"/>
    </row>
    <row r="233" spans="1:6">
      <c r="A233" s="183"/>
      <c r="B233" s="87"/>
      <c r="C233" s="88"/>
      <c r="D233" s="89"/>
      <c r="E233" s="90"/>
      <c r="F233" s="91"/>
    </row>
    <row r="234" spans="1:6">
      <c r="A234" s="183"/>
      <c r="B234" s="87"/>
      <c r="C234" s="88"/>
      <c r="D234" s="89"/>
      <c r="E234" s="90"/>
      <c r="F234" s="91"/>
    </row>
    <row r="235" spans="1:6">
      <c r="A235" s="183"/>
      <c r="B235" s="87"/>
      <c r="C235" s="88"/>
      <c r="D235" s="89"/>
      <c r="E235" s="90"/>
      <c r="F235" s="91"/>
    </row>
    <row r="236" spans="1:6">
      <c r="A236" s="183"/>
      <c r="B236" s="87"/>
      <c r="C236" s="88"/>
      <c r="D236" s="89"/>
      <c r="E236" s="90"/>
      <c r="F236" s="91"/>
    </row>
    <row r="237" spans="1:6">
      <c r="A237" s="183"/>
      <c r="B237" s="87"/>
      <c r="C237" s="88"/>
      <c r="D237" s="89"/>
      <c r="E237" s="90"/>
      <c r="F237" s="91"/>
    </row>
    <row r="238" spans="1:6">
      <c r="A238" s="183"/>
      <c r="B238" s="87"/>
      <c r="C238" s="88"/>
      <c r="D238" s="89"/>
      <c r="E238" s="90"/>
      <c r="F238" s="91"/>
    </row>
    <row r="239" spans="1:6">
      <c r="A239" s="183"/>
      <c r="B239" s="87"/>
      <c r="C239" s="88"/>
      <c r="D239" s="89"/>
      <c r="E239" s="90"/>
      <c r="F239" s="91"/>
    </row>
    <row r="240" spans="1:6">
      <c r="A240" s="183"/>
      <c r="B240" s="87"/>
      <c r="C240" s="88"/>
      <c r="D240" s="89"/>
      <c r="E240" s="90"/>
      <c r="F240" s="91"/>
    </row>
    <row r="241" spans="1:6">
      <c r="A241" s="183"/>
      <c r="B241" s="87"/>
      <c r="C241" s="88"/>
      <c r="D241" s="89"/>
      <c r="E241" s="90"/>
      <c r="F241" s="91"/>
    </row>
    <row r="242" spans="1:6">
      <c r="A242" s="183"/>
      <c r="B242" s="87"/>
      <c r="C242" s="88"/>
      <c r="D242" s="89"/>
      <c r="E242" s="90"/>
      <c r="F242" s="91"/>
    </row>
    <row r="243" spans="1:6">
      <c r="A243" s="183"/>
      <c r="B243" s="87"/>
      <c r="C243" s="88"/>
      <c r="D243" s="89"/>
      <c r="E243" s="90"/>
      <c r="F243" s="91"/>
    </row>
    <row r="244" spans="1:6">
      <c r="A244" s="183"/>
      <c r="B244" s="87"/>
      <c r="C244" s="88"/>
      <c r="D244" s="89"/>
      <c r="E244" s="90"/>
      <c r="F244" s="91"/>
    </row>
    <row r="245" spans="1:6">
      <c r="A245" s="183"/>
      <c r="B245" s="87"/>
      <c r="C245" s="88"/>
      <c r="D245" s="89"/>
      <c r="E245" s="90"/>
      <c r="F245" s="91"/>
    </row>
    <row r="246" spans="1:6">
      <c r="A246" s="183"/>
      <c r="B246" s="87"/>
      <c r="C246" s="88"/>
      <c r="D246" s="89"/>
      <c r="E246" s="90"/>
      <c r="F246" s="91"/>
    </row>
    <row r="247" spans="1:6">
      <c r="A247" s="183"/>
      <c r="B247" s="87"/>
      <c r="C247" s="88"/>
      <c r="D247" s="89"/>
      <c r="E247" s="90"/>
      <c r="F247" s="91"/>
    </row>
    <row r="248" spans="1:6">
      <c r="A248" s="183"/>
      <c r="B248" s="87"/>
      <c r="C248" s="88"/>
      <c r="D248" s="89"/>
      <c r="E248" s="90"/>
      <c r="F248" s="91"/>
    </row>
    <row r="249" spans="1:6">
      <c r="A249" s="183"/>
      <c r="B249" s="87"/>
      <c r="C249" s="88"/>
      <c r="D249" s="89"/>
      <c r="E249" s="90"/>
      <c r="F249" s="91"/>
    </row>
    <row r="250" spans="1:6">
      <c r="A250" s="183"/>
      <c r="B250" s="87"/>
      <c r="C250" s="88"/>
      <c r="D250" s="89"/>
      <c r="E250" s="90"/>
      <c r="F250" s="91"/>
    </row>
    <row r="251" spans="1:6">
      <c r="A251" s="183"/>
      <c r="B251" s="87"/>
      <c r="C251" s="88"/>
      <c r="D251" s="89"/>
      <c r="E251" s="90"/>
      <c r="F251" s="91"/>
    </row>
    <row r="252" spans="1:6">
      <c r="A252" s="183"/>
      <c r="B252" s="87"/>
      <c r="C252" s="88"/>
      <c r="D252" s="89"/>
      <c r="E252" s="90"/>
      <c r="F252" s="91"/>
    </row>
    <row r="253" spans="1:6">
      <c r="A253" s="183"/>
      <c r="B253" s="87"/>
      <c r="C253" s="88"/>
      <c r="D253" s="89"/>
      <c r="E253" s="90"/>
      <c r="F253" s="91"/>
    </row>
    <row r="254" spans="1:6">
      <c r="A254" s="183"/>
      <c r="B254" s="87"/>
      <c r="C254" s="88"/>
      <c r="D254" s="89"/>
      <c r="E254" s="90"/>
      <c r="F254" s="91"/>
    </row>
    <row r="255" spans="1:6">
      <c r="A255" s="183"/>
      <c r="B255" s="87"/>
      <c r="C255" s="88"/>
      <c r="D255" s="89"/>
      <c r="E255" s="90"/>
      <c r="F255" s="91"/>
    </row>
    <row r="256" spans="1:6">
      <c r="A256" s="183"/>
      <c r="B256" s="87"/>
      <c r="C256" s="88"/>
      <c r="D256" s="89"/>
      <c r="E256" s="90"/>
      <c r="F256" s="91"/>
    </row>
    <row r="257" spans="1:6">
      <c r="A257" s="183"/>
      <c r="B257" s="87"/>
      <c r="C257" s="88"/>
      <c r="D257" s="89"/>
      <c r="E257" s="90"/>
      <c r="F257" s="91"/>
    </row>
    <row r="258" spans="1:6">
      <c r="A258" s="183"/>
      <c r="B258" s="87"/>
      <c r="C258" s="88"/>
      <c r="D258" s="89"/>
      <c r="E258" s="90"/>
      <c r="F258" s="91"/>
    </row>
    <row r="259" spans="1:6">
      <c r="A259" s="183"/>
      <c r="B259" s="87"/>
      <c r="C259" s="88"/>
      <c r="D259" s="89"/>
      <c r="E259" s="90"/>
      <c r="F259" s="91"/>
    </row>
    <row r="260" spans="1:6">
      <c r="A260" s="183"/>
      <c r="B260" s="87"/>
      <c r="C260" s="88"/>
      <c r="D260" s="89"/>
      <c r="E260" s="90"/>
      <c r="F260" s="91"/>
    </row>
    <row r="261" spans="1:6">
      <c r="A261" s="183"/>
      <c r="B261" s="87"/>
      <c r="C261" s="88"/>
      <c r="D261" s="89"/>
      <c r="E261" s="90"/>
      <c r="F261" s="91"/>
    </row>
    <row r="262" spans="1:6">
      <c r="A262" s="183"/>
      <c r="B262" s="87"/>
      <c r="C262" s="88"/>
      <c r="D262" s="89"/>
      <c r="E262" s="90"/>
      <c r="F262" s="91"/>
    </row>
    <row r="263" spans="1:6">
      <c r="A263" s="183"/>
      <c r="B263" s="87"/>
      <c r="C263" s="88"/>
      <c r="D263" s="89"/>
      <c r="E263" s="90"/>
      <c r="F263" s="91"/>
    </row>
    <row r="264" spans="1:6">
      <c r="A264" s="183"/>
      <c r="B264" s="87"/>
      <c r="C264" s="88"/>
      <c r="D264" s="89"/>
      <c r="E264" s="90"/>
      <c r="F264" s="91"/>
    </row>
    <row r="265" spans="1:6">
      <c r="A265" s="183"/>
      <c r="B265" s="87"/>
      <c r="C265" s="88"/>
      <c r="D265" s="89"/>
      <c r="E265" s="90"/>
      <c r="F265" s="91"/>
    </row>
    <row r="266" spans="1:6">
      <c r="A266" s="183"/>
      <c r="B266" s="87"/>
      <c r="C266" s="88"/>
      <c r="D266" s="89"/>
      <c r="E266" s="90"/>
      <c r="F266" s="91"/>
    </row>
    <row r="267" spans="1:6">
      <c r="A267" s="183"/>
      <c r="B267" s="87"/>
      <c r="C267" s="88"/>
      <c r="D267" s="89"/>
      <c r="E267" s="90"/>
      <c r="F267" s="91"/>
    </row>
    <row r="268" spans="1:6">
      <c r="A268" s="183"/>
      <c r="B268" s="87"/>
      <c r="C268" s="88"/>
      <c r="D268" s="89"/>
      <c r="E268" s="90"/>
      <c r="F268" s="91"/>
    </row>
    <row r="269" spans="1:6">
      <c r="A269" s="183"/>
      <c r="B269" s="87"/>
      <c r="C269" s="88"/>
      <c r="D269" s="89"/>
      <c r="E269" s="90"/>
      <c r="F269" s="91"/>
    </row>
    <row r="270" spans="1:6">
      <c r="A270" s="183"/>
      <c r="B270" s="87"/>
      <c r="C270" s="88"/>
      <c r="D270" s="89"/>
      <c r="E270" s="90"/>
      <c r="F270" s="91"/>
    </row>
    <row r="271" spans="1:6">
      <c r="A271" s="183"/>
      <c r="B271" s="87"/>
      <c r="C271" s="88"/>
      <c r="D271" s="89"/>
      <c r="E271" s="90"/>
      <c r="F271" s="91"/>
    </row>
    <row r="272" spans="1:6">
      <c r="A272" s="183"/>
      <c r="B272" s="87"/>
      <c r="C272" s="88"/>
      <c r="D272" s="89"/>
      <c r="E272" s="90"/>
      <c r="F272" s="91"/>
    </row>
    <row r="273" spans="1:6">
      <c r="A273" s="183"/>
      <c r="B273" s="87"/>
      <c r="C273" s="88"/>
      <c r="D273" s="89"/>
      <c r="E273" s="90"/>
      <c r="F273" s="91"/>
    </row>
    <row r="274" spans="1:6">
      <c r="A274" s="183"/>
      <c r="B274" s="87"/>
      <c r="C274" s="88"/>
      <c r="D274" s="89"/>
      <c r="E274" s="90"/>
      <c r="F274" s="91"/>
    </row>
    <row r="275" spans="1:6">
      <c r="A275" s="183"/>
      <c r="B275" s="87"/>
      <c r="C275" s="88"/>
      <c r="D275" s="89"/>
      <c r="E275" s="90"/>
      <c r="F275" s="91"/>
    </row>
    <row r="276" spans="1:6">
      <c r="A276" s="183"/>
      <c r="B276" s="87"/>
      <c r="C276" s="88"/>
      <c r="D276" s="89"/>
      <c r="E276" s="90"/>
      <c r="F276" s="91"/>
    </row>
    <row r="277" spans="1:6">
      <c r="A277" s="183"/>
      <c r="B277" s="87"/>
      <c r="C277" s="88"/>
      <c r="D277" s="89"/>
      <c r="E277" s="90"/>
      <c r="F277" s="91"/>
    </row>
    <row r="278" spans="1:6">
      <c r="A278" s="183"/>
      <c r="B278" s="87"/>
      <c r="C278" s="88"/>
      <c r="D278" s="89"/>
      <c r="E278" s="90"/>
      <c r="F278" s="91"/>
    </row>
    <row r="279" spans="1:6">
      <c r="A279" s="183"/>
      <c r="B279" s="87"/>
      <c r="C279" s="88"/>
      <c r="D279" s="89"/>
      <c r="E279" s="90"/>
      <c r="F279" s="91"/>
    </row>
    <row r="280" spans="1:6">
      <c r="A280" s="183"/>
      <c r="B280" s="87"/>
      <c r="C280" s="88"/>
      <c r="D280" s="89"/>
      <c r="E280" s="90"/>
      <c r="F280" s="91"/>
    </row>
    <row r="281" spans="1:6">
      <c r="A281" s="183"/>
      <c r="B281" s="87"/>
      <c r="C281" s="88"/>
      <c r="D281" s="89"/>
      <c r="E281" s="90"/>
      <c r="F281" s="91"/>
    </row>
    <row r="282" spans="1:6">
      <c r="A282" s="183"/>
      <c r="B282" s="87"/>
      <c r="C282" s="88"/>
      <c r="D282" s="89"/>
      <c r="E282" s="90"/>
      <c r="F282" s="91"/>
    </row>
    <row r="283" spans="1:6">
      <c r="A283" s="183"/>
      <c r="B283" s="87"/>
      <c r="C283" s="88"/>
      <c r="D283" s="89"/>
      <c r="E283" s="90"/>
      <c r="F283" s="91"/>
    </row>
    <row r="284" spans="1:6">
      <c r="A284" s="183"/>
      <c r="B284" s="87"/>
      <c r="C284" s="88"/>
      <c r="D284" s="89"/>
      <c r="E284" s="90"/>
      <c r="F284" s="91"/>
    </row>
    <row r="285" spans="1:6">
      <c r="A285" s="183"/>
      <c r="B285" s="87"/>
      <c r="C285" s="88"/>
      <c r="D285" s="89"/>
      <c r="E285" s="90"/>
      <c r="F285" s="91"/>
    </row>
    <row r="286" spans="1:6">
      <c r="A286" s="183"/>
      <c r="B286" s="87"/>
      <c r="C286" s="88"/>
      <c r="D286" s="89"/>
      <c r="E286" s="90"/>
      <c r="F286" s="91"/>
    </row>
    <row r="287" spans="1:6">
      <c r="A287" s="183"/>
      <c r="B287" s="87"/>
      <c r="C287" s="88"/>
      <c r="D287" s="89"/>
      <c r="E287" s="90"/>
      <c r="F287" s="91"/>
    </row>
    <row r="288" spans="1:6">
      <c r="A288" s="183"/>
      <c r="B288" s="87"/>
      <c r="C288" s="88"/>
      <c r="D288" s="89"/>
      <c r="E288" s="90"/>
      <c r="F288" s="91"/>
    </row>
    <row r="289" spans="1:6">
      <c r="A289" s="183"/>
      <c r="B289" s="87"/>
      <c r="C289" s="88"/>
      <c r="D289" s="89"/>
      <c r="E289" s="90"/>
      <c r="F289" s="91"/>
    </row>
    <row r="290" spans="1:6">
      <c r="A290" s="183"/>
      <c r="B290" s="87"/>
      <c r="C290" s="88"/>
      <c r="D290" s="89"/>
      <c r="E290" s="90"/>
      <c r="F290" s="91"/>
    </row>
    <row r="291" spans="1:6">
      <c r="A291" s="183"/>
      <c r="B291" s="87"/>
      <c r="C291" s="88"/>
      <c r="D291" s="89"/>
      <c r="E291" s="90"/>
      <c r="F291" s="91"/>
    </row>
    <row r="292" spans="1:6">
      <c r="A292" s="183"/>
      <c r="B292" s="87"/>
      <c r="C292" s="88"/>
      <c r="D292" s="89"/>
      <c r="E292" s="90"/>
      <c r="F292" s="91"/>
    </row>
    <row r="293" spans="1:6">
      <c r="A293" s="183"/>
      <c r="B293" s="87"/>
      <c r="C293" s="88"/>
      <c r="D293" s="89"/>
      <c r="E293" s="90"/>
      <c r="F293" s="91"/>
    </row>
    <row r="294" spans="1:6">
      <c r="A294" s="183"/>
      <c r="B294" s="87"/>
      <c r="C294" s="88"/>
      <c r="D294" s="89"/>
      <c r="E294" s="90"/>
      <c r="F294" s="91"/>
    </row>
    <row r="295" spans="1:6">
      <c r="A295" s="183"/>
      <c r="B295" s="87"/>
      <c r="C295" s="88"/>
      <c r="D295" s="89"/>
      <c r="E295" s="90"/>
      <c r="F295" s="91"/>
    </row>
    <row r="296" spans="1:6">
      <c r="A296" s="183"/>
      <c r="B296" s="87"/>
      <c r="C296" s="88"/>
      <c r="D296" s="89"/>
      <c r="E296" s="90"/>
      <c r="F296" s="91"/>
    </row>
    <row r="297" spans="1:6">
      <c r="A297" s="183"/>
      <c r="B297" s="87"/>
      <c r="C297" s="88"/>
      <c r="D297" s="89"/>
      <c r="E297" s="90"/>
      <c r="F297" s="91"/>
    </row>
    <row r="298" spans="1:6">
      <c r="A298" s="183"/>
      <c r="B298" s="87"/>
      <c r="C298" s="88"/>
      <c r="D298" s="89"/>
      <c r="E298" s="90"/>
      <c r="F298" s="91"/>
    </row>
    <row r="299" spans="1:6">
      <c r="A299" s="183"/>
      <c r="B299" s="87"/>
      <c r="C299" s="88"/>
      <c r="D299" s="89"/>
      <c r="E299" s="90"/>
      <c r="F299" s="91"/>
    </row>
    <row r="300" spans="1:6">
      <c r="A300" s="183"/>
      <c r="B300" s="87"/>
      <c r="C300" s="88"/>
      <c r="D300" s="89"/>
      <c r="E300" s="90"/>
      <c r="F300" s="91"/>
    </row>
    <row r="301" spans="1:6">
      <c r="A301" s="183"/>
      <c r="B301" s="87"/>
      <c r="C301" s="88"/>
      <c r="D301" s="89"/>
      <c r="E301" s="90"/>
      <c r="F301" s="91"/>
    </row>
    <row r="302" spans="1:6">
      <c r="A302" s="183"/>
      <c r="B302" s="87"/>
      <c r="C302" s="88"/>
      <c r="D302" s="89"/>
      <c r="E302" s="90"/>
      <c r="F302" s="91"/>
    </row>
    <row r="303" spans="1:6">
      <c r="A303" s="183"/>
      <c r="B303" s="87"/>
      <c r="C303" s="88"/>
      <c r="D303" s="89"/>
      <c r="E303" s="90"/>
      <c r="F303" s="91"/>
    </row>
    <row r="304" spans="1:6">
      <c r="A304" s="183"/>
      <c r="B304" s="87"/>
      <c r="C304" s="88"/>
      <c r="D304" s="89"/>
      <c r="E304" s="90"/>
      <c r="F304" s="91"/>
    </row>
    <row r="305" spans="1:6">
      <c r="A305" s="183"/>
      <c r="B305" s="87"/>
      <c r="C305" s="88"/>
      <c r="D305" s="89"/>
      <c r="E305" s="90"/>
      <c r="F305" s="91"/>
    </row>
    <row r="306" spans="1:6">
      <c r="A306" s="183"/>
      <c r="B306" s="87"/>
      <c r="C306" s="88"/>
      <c r="D306" s="89"/>
      <c r="E306" s="90"/>
      <c r="F306" s="91"/>
    </row>
    <row r="307" spans="1:6">
      <c r="A307" s="183"/>
      <c r="B307" s="87"/>
      <c r="C307" s="88"/>
      <c r="D307" s="89"/>
      <c r="E307" s="90"/>
      <c r="F307" s="91"/>
    </row>
    <row r="308" spans="1:6">
      <c r="A308" s="183"/>
      <c r="B308" s="87"/>
      <c r="C308" s="88"/>
      <c r="D308" s="89"/>
      <c r="E308" s="90"/>
      <c r="F308" s="91"/>
    </row>
    <row r="309" spans="1:6">
      <c r="A309" s="183"/>
      <c r="B309" s="87"/>
      <c r="C309" s="88"/>
      <c r="D309" s="89"/>
      <c r="E309" s="90"/>
      <c r="F309" s="91"/>
    </row>
    <row r="310" spans="1:6">
      <c r="A310" s="183"/>
      <c r="B310" s="87"/>
      <c r="C310" s="88"/>
      <c r="D310" s="89"/>
      <c r="E310" s="90"/>
      <c r="F310" s="91"/>
    </row>
    <row r="311" spans="1:6">
      <c r="A311" s="183"/>
      <c r="B311" s="87"/>
      <c r="C311" s="88"/>
      <c r="D311" s="89"/>
      <c r="E311" s="90"/>
      <c r="F311" s="91"/>
    </row>
    <row r="312" spans="1:6">
      <c r="A312" s="183"/>
      <c r="B312" s="87"/>
      <c r="C312" s="88"/>
      <c r="D312" s="89"/>
      <c r="E312" s="90"/>
      <c r="F312" s="91"/>
    </row>
    <row r="313" spans="1:6">
      <c r="A313" s="183"/>
      <c r="B313" s="87"/>
      <c r="C313" s="88"/>
      <c r="D313" s="89"/>
      <c r="E313" s="90"/>
      <c r="F313" s="91"/>
    </row>
    <row r="314" spans="1:6">
      <c r="A314" s="183"/>
      <c r="B314" s="87"/>
      <c r="C314" s="88"/>
      <c r="D314" s="89"/>
      <c r="E314" s="90"/>
      <c r="F314" s="91"/>
    </row>
    <row r="315" spans="1:6">
      <c r="A315" s="183"/>
      <c r="B315" s="87"/>
      <c r="C315" s="88"/>
      <c r="D315" s="89"/>
      <c r="E315" s="90"/>
      <c r="F315" s="91"/>
    </row>
    <row r="316" spans="1:6">
      <c r="A316" s="183"/>
      <c r="B316" s="87"/>
      <c r="C316" s="88"/>
      <c r="D316" s="89"/>
      <c r="E316" s="90"/>
      <c r="F316" s="91"/>
    </row>
    <row r="317" spans="1:6">
      <c r="A317" s="183"/>
      <c r="B317" s="87"/>
      <c r="C317" s="88"/>
      <c r="D317" s="89"/>
      <c r="E317" s="90"/>
      <c r="F317" s="91"/>
    </row>
    <row r="318" spans="1:6">
      <c r="A318" s="183"/>
      <c r="B318" s="87"/>
      <c r="C318" s="88"/>
      <c r="D318" s="89"/>
      <c r="E318" s="90"/>
      <c r="F318" s="91"/>
    </row>
    <row r="319" spans="1:6">
      <c r="A319" s="183"/>
      <c r="B319" s="87"/>
      <c r="C319" s="88"/>
      <c r="D319" s="89"/>
      <c r="E319" s="90"/>
      <c r="F319" s="91"/>
    </row>
    <row r="320" spans="1:6">
      <c r="A320" s="183"/>
      <c r="B320" s="87"/>
      <c r="C320" s="88"/>
      <c r="D320" s="89"/>
      <c r="E320" s="90"/>
      <c r="F320" s="91"/>
    </row>
    <row r="321" spans="1:6">
      <c r="A321" s="183"/>
      <c r="B321" s="87"/>
      <c r="C321" s="88"/>
      <c r="D321" s="89"/>
      <c r="E321" s="90"/>
      <c r="F321" s="91"/>
    </row>
    <row r="322" spans="1:6">
      <c r="A322" s="183"/>
      <c r="B322" s="87"/>
      <c r="C322" s="88"/>
      <c r="D322" s="89"/>
      <c r="E322" s="90"/>
      <c r="F322" s="91"/>
    </row>
    <row r="323" spans="1:6">
      <c r="A323" s="183"/>
      <c r="B323" s="87"/>
      <c r="C323" s="88"/>
      <c r="D323" s="89"/>
      <c r="E323" s="90"/>
      <c r="F323" s="91"/>
    </row>
    <row r="324" spans="1:6">
      <c r="A324" s="183"/>
      <c r="B324" s="87"/>
      <c r="C324" s="88"/>
      <c r="D324" s="89"/>
      <c r="E324" s="90"/>
      <c r="F324" s="91"/>
    </row>
    <row r="325" spans="1:6">
      <c r="A325" s="183"/>
      <c r="B325" s="87"/>
      <c r="C325" s="88"/>
      <c r="D325" s="89"/>
      <c r="E325" s="90"/>
      <c r="F325" s="91"/>
    </row>
    <row r="326" spans="1:6">
      <c r="A326" s="183"/>
      <c r="B326" s="87"/>
      <c r="C326" s="88"/>
      <c r="D326" s="89"/>
      <c r="E326" s="90"/>
      <c r="F326" s="91"/>
    </row>
    <row r="327" spans="1:6">
      <c r="A327" s="183"/>
      <c r="B327" s="87"/>
      <c r="C327" s="88"/>
      <c r="D327" s="89"/>
      <c r="E327" s="90"/>
      <c r="F327" s="91"/>
    </row>
    <row r="328" spans="1:6">
      <c r="A328" s="183"/>
      <c r="B328" s="87"/>
      <c r="C328" s="88"/>
      <c r="D328" s="89"/>
      <c r="E328" s="90"/>
      <c r="F328" s="91"/>
    </row>
    <row r="329" spans="1:6">
      <c r="A329" s="183"/>
      <c r="B329" s="87"/>
      <c r="C329" s="88"/>
      <c r="D329" s="89"/>
      <c r="E329" s="90"/>
      <c r="F329" s="91"/>
    </row>
    <row r="330" spans="1:6">
      <c r="A330" s="183"/>
      <c r="B330" s="87"/>
      <c r="C330" s="88"/>
      <c r="D330" s="89"/>
      <c r="E330" s="90"/>
      <c r="F330" s="91"/>
    </row>
    <row r="331" spans="1:6">
      <c r="A331" s="183"/>
      <c r="B331" s="87"/>
      <c r="C331" s="88"/>
      <c r="D331" s="89"/>
      <c r="E331" s="90"/>
      <c r="F331" s="91"/>
    </row>
    <row r="332" spans="1:6">
      <c r="A332" s="183"/>
      <c r="B332" s="87"/>
      <c r="C332" s="88"/>
      <c r="D332" s="89"/>
      <c r="E332" s="90"/>
      <c r="F332" s="91"/>
    </row>
    <row r="333" spans="1:6">
      <c r="A333" s="183"/>
      <c r="B333" s="87"/>
      <c r="C333" s="88"/>
      <c r="D333" s="89"/>
      <c r="E333" s="90"/>
      <c r="F333" s="91"/>
    </row>
    <row r="334" spans="1:6">
      <c r="A334" s="183"/>
      <c r="B334" s="87"/>
      <c r="C334" s="88"/>
      <c r="D334" s="89"/>
      <c r="E334" s="90"/>
      <c r="F334" s="91"/>
    </row>
    <row r="335" spans="1:6">
      <c r="A335" s="183"/>
      <c r="B335" s="87"/>
      <c r="C335" s="88"/>
      <c r="D335" s="89"/>
      <c r="E335" s="90"/>
      <c r="F335" s="91"/>
    </row>
    <row r="336" spans="1:6">
      <c r="A336" s="183"/>
      <c r="B336" s="87"/>
      <c r="C336" s="88"/>
      <c r="D336" s="89"/>
      <c r="E336" s="90"/>
      <c r="F336" s="91"/>
    </row>
    <row r="337" spans="1:6">
      <c r="A337" s="183"/>
      <c r="B337" s="87"/>
      <c r="C337" s="88"/>
      <c r="D337" s="89"/>
      <c r="E337" s="90"/>
      <c r="F337" s="91"/>
    </row>
    <row r="338" spans="1:6">
      <c r="A338" s="183"/>
      <c r="B338" s="87"/>
      <c r="C338" s="88"/>
      <c r="D338" s="89"/>
      <c r="E338" s="90"/>
      <c r="F338" s="91"/>
    </row>
    <row r="339" spans="1:6">
      <c r="A339" s="183"/>
      <c r="B339" s="87"/>
      <c r="C339" s="88"/>
      <c r="D339" s="89"/>
      <c r="E339" s="90"/>
      <c r="F339" s="91"/>
    </row>
    <row r="340" spans="1:6">
      <c r="A340" s="183"/>
      <c r="B340" s="87"/>
      <c r="C340" s="88"/>
      <c r="D340" s="89"/>
      <c r="E340" s="90"/>
      <c r="F340" s="91"/>
    </row>
    <row r="341" spans="1:6">
      <c r="A341" s="183"/>
      <c r="B341" s="87"/>
      <c r="C341" s="88"/>
      <c r="D341" s="89"/>
      <c r="E341" s="90"/>
      <c r="F341" s="91"/>
    </row>
    <row r="342" spans="1:6">
      <c r="A342" s="183"/>
      <c r="B342" s="87"/>
      <c r="C342" s="88"/>
      <c r="D342" s="89"/>
      <c r="E342" s="90"/>
      <c r="F342" s="91"/>
    </row>
    <row r="343" spans="1:6">
      <c r="A343" s="183"/>
      <c r="B343" s="87"/>
      <c r="C343" s="88"/>
      <c r="D343" s="89"/>
      <c r="E343" s="90"/>
      <c r="F343" s="91"/>
    </row>
    <row r="344" spans="1:6">
      <c r="A344" s="183"/>
      <c r="B344" s="87"/>
      <c r="C344" s="88"/>
      <c r="D344" s="89"/>
      <c r="E344" s="90"/>
      <c r="F344" s="91"/>
    </row>
    <row r="345" spans="1:6">
      <c r="A345" s="183"/>
      <c r="B345" s="87"/>
      <c r="C345" s="88"/>
      <c r="D345" s="89"/>
      <c r="E345" s="90"/>
      <c r="F345" s="91"/>
    </row>
    <row r="346" spans="1:6">
      <c r="A346" s="183"/>
      <c r="B346" s="87"/>
      <c r="C346" s="88"/>
      <c r="D346" s="89"/>
      <c r="E346" s="90"/>
      <c r="F346" s="91"/>
    </row>
    <row r="347" spans="1:6">
      <c r="A347" s="183"/>
      <c r="B347" s="87"/>
      <c r="C347" s="88"/>
      <c r="D347" s="89"/>
      <c r="E347" s="90"/>
      <c r="F347" s="91"/>
    </row>
    <row r="348" spans="1:6">
      <c r="A348" s="183"/>
      <c r="B348" s="87"/>
      <c r="C348" s="88"/>
      <c r="D348" s="89"/>
      <c r="E348" s="90"/>
      <c r="F348" s="91"/>
    </row>
    <row r="349" spans="1:6">
      <c r="A349" s="183"/>
      <c r="B349" s="87"/>
      <c r="C349" s="88"/>
      <c r="D349" s="89"/>
      <c r="E349" s="90"/>
      <c r="F349" s="91"/>
    </row>
    <row r="350" spans="1:6">
      <c r="A350" s="183"/>
      <c r="B350" s="87"/>
      <c r="C350" s="88"/>
      <c r="D350" s="89"/>
      <c r="E350" s="90"/>
      <c r="F350" s="91"/>
    </row>
    <row r="351" spans="1:6">
      <c r="A351" s="183"/>
      <c r="B351" s="87"/>
      <c r="C351" s="88"/>
      <c r="D351" s="89"/>
      <c r="E351" s="90"/>
      <c r="F351" s="91"/>
    </row>
    <row r="352" spans="1:6">
      <c r="A352" s="183"/>
      <c r="B352" s="87"/>
      <c r="C352" s="88"/>
      <c r="D352" s="89"/>
      <c r="E352" s="90"/>
      <c r="F352" s="91"/>
    </row>
    <row r="353" spans="1:6">
      <c r="A353" s="183"/>
      <c r="B353" s="87"/>
      <c r="C353" s="88"/>
      <c r="D353" s="89"/>
      <c r="E353" s="90"/>
      <c r="F353" s="91"/>
    </row>
    <row r="354" spans="1:6">
      <c r="A354" s="183"/>
      <c r="B354" s="87"/>
      <c r="C354" s="88"/>
      <c r="D354" s="89"/>
      <c r="E354" s="90"/>
      <c r="F354" s="91"/>
    </row>
    <row r="355" spans="1:6">
      <c r="A355" s="183"/>
      <c r="B355" s="87"/>
      <c r="C355" s="88"/>
      <c r="D355" s="89"/>
      <c r="E355" s="90"/>
      <c r="F355" s="91"/>
    </row>
    <row r="356" spans="1:6">
      <c r="A356" s="183"/>
      <c r="B356" s="87"/>
      <c r="C356" s="88"/>
      <c r="D356" s="89"/>
      <c r="E356" s="90"/>
      <c r="F356" s="91"/>
    </row>
    <row r="357" spans="1:6">
      <c r="A357" s="183"/>
      <c r="B357" s="87"/>
      <c r="C357" s="88"/>
      <c r="D357" s="89"/>
      <c r="E357" s="90"/>
      <c r="F357" s="91"/>
    </row>
    <row r="358" spans="1:6">
      <c r="A358" s="183"/>
      <c r="B358" s="87"/>
      <c r="C358" s="88"/>
      <c r="D358" s="89"/>
      <c r="E358" s="90"/>
      <c r="F358" s="91"/>
    </row>
    <row r="359" spans="1:6">
      <c r="A359" s="183"/>
      <c r="B359" s="87"/>
      <c r="C359" s="88"/>
      <c r="D359" s="89"/>
      <c r="E359" s="90"/>
      <c r="F359" s="91"/>
    </row>
    <row r="360" spans="1:6">
      <c r="A360" s="183"/>
      <c r="B360" s="87"/>
      <c r="C360" s="88"/>
      <c r="D360" s="89"/>
      <c r="E360" s="90"/>
      <c r="F360" s="91"/>
    </row>
    <row r="361" spans="1:6">
      <c r="A361" s="183"/>
      <c r="B361" s="87"/>
      <c r="C361" s="88"/>
      <c r="D361" s="89"/>
      <c r="E361" s="90"/>
      <c r="F361" s="91"/>
    </row>
    <row r="362" spans="1:6">
      <c r="A362" s="183"/>
      <c r="B362" s="87"/>
      <c r="C362" s="88"/>
      <c r="D362" s="89"/>
      <c r="E362" s="90"/>
      <c r="F362" s="91"/>
    </row>
    <row r="363" spans="1:6">
      <c r="A363" s="183"/>
      <c r="B363" s="87"/>
      <c r="C363" s="88"/>
      <c r="D363" s="89"/>
      <c r="E363" s="90"/>
      <c r="F363" s="91"/>
    </row>
    <row r="364" spans="1:6">
      <c r="A364" s="183"/>
      <c r="B364" s="87"/>
      <c r="C364" s="88"/>
      <c r="D364" s="89"/>
      <c r="E364" s="90"/>
      <c r="F364" s="91"/>
    </row>
    <row r="365" spans="1:6">
      <c r="A365" s="183"/>
      <c r="B365" s="87"/>
      <c r="C365" s="88"/>
      <c r="D365" s="89"/>
      <c r="E365" s="90"/>
      <c r="F365" s="91"/>
    </row>
    <row r="366" spans="1:6">
      <c r="A366" s="183"/>
      <c r="B366" s="87"/>
      <c r="C366" s="88"/>
      <c r="D366" s="89"/>
      <c r="E366" s="90"/>
      <c r="F366" s="91"/>
    </row>
    <row r="367" spans="1:6">
      <c r="A367" s="183"/>
      <c r="B367" s="87"/>
      <c r="C367" s="88"/>
      <c r="D367" s="89"/>
      <c r="E367" s="90"/>
      <c r="F367" s="91"/>
    </row>
    <row r="368" spans="1:6">
      <c r="A368" s="183"/>
      <c r="B368" s="87"/>
      <c r="C368" s="88"/>
      <c r="D368" s="89"/>
      <c r="E368" s="90"/>
      <c r="F368" s="91"/>
    </row>
    <row r="369" spans="1:6">
      <c r="A369" s="183"/>
      <c r="B369" s="87"/>
      <c r="C369" s="88"/>
      <c r="D369" s="89"/>
      <c r="E369" s="90"/>
      <c r="F369" s="91"/>
    </row>
    <row r="370" spans="1:6">
      <c r="A370" s="183"/>
      <c r="B370" s="87"/>
      <c r="C370" s="88"/>
      <c r="D370" s="89"/>
      <c r="E370" s="90"/>
      <c r="F370" s="91"/>
    </row>
    <row r="371" spans="1:6">
      <c r="A371" s="183"/>
      <c r="B371" s="87"/>
      <c r="C371" s="88"/>
      <c r="D371" s="89"/>
      <c r="E371" s="90"/>
      <c r="F371" s="91"/>
    </row>
    <row r="372" spans="1:6">
      <c r="A372" s="183"/>
      <c r="B372" s="87"/>
      <c r="C372" s="88"/>
      <c r="D372" s="89"/>
      <c r="E372" s="90"/>
      <c r="F372" s="91"/>
    </row>
    <row r="373" spans="1:6">
      <c r="A373" s="183"/>
      <c r="B373" s="87"/>
      <c r="C373" s="88"/>
      <c r="D373" s="89"/>
      <c r="E373" s="90"/>
      <c r="F373" s="91"/>
    </row>
    <row r="374" spans="1:6">
      <c r="A374" s="183"/>
      <c r="B374" s="87"/>
      <c r="C374" s="88"/>
      <c r="D374" s="89"/>
      <c r="E374" s="90"/>
      <c r="F374" s="91"/>
    </row>
    <row r="375" spans="1:6">
      <c r="A375" s="183"/>
      <c r="B375" s="87"/>
      <c r="C375" s="88"/>
      <c r="D375" s="89"/>
      <c r="E375" s="90"/>
      <c r="F375" s="91"/>
    </row>
    <row r="376" spans="1:6">
      <c r="A376" s="183"/>
      <c r="B376" s="87"/>
      <c r="C376" s="88"/>
      <c r="D376" s="89"/>
      <c r="E376" s="90"/>
      <c r="F376" s="91"/>
    </row>
    <row r="377" spans="1:6">
      <c r="A377" s="183"/>
      <c r="B377" s="87"/>
      <c r="C377" s="88"/>
      <c r="D377" s="89"/>
      <c r="E377" s="90"/>
      <c r="F377" s="91"/>
    </row>
    <row r="378" spans="1:6">
      <c r="A378" s="183"/>
      <c r="B378" s="87"/>
      <c r="C378" s="88"/>
      <c r="D378" s="89"/>
      <c r="E378" s="90"/>
      <c r="F378" s="91"/>
    </row>
    <row r="379" spans="1:6">
      <c r="A379" s="183"/>
      <c r="B379" s="87"/>
      <c r="C379" s="88"/>
      <c r="D379" s="89"/>
      <c r="E379" s="90"/>
      <c r="F379" s="91"/>
    </row>
    <row r="380" spans="1:6">
      <c r="A380" s="183"/>
      <c r="B380" s="87"/>
      <c r="C380" s="88"/>
      <c r="D380" s="89"/>
      <c r="E380" s="90"/>
      <c r="F380" s="91"/>
    </row>
    <row r="381" spans="1:6">
      <c r="A381" s="183"/>
      <c r="B381" s="87"/>
      <c r="C381" s="88"/>
      <c r="D381" s="89"/>
      <c r="E381" s="90"/>
      <c r="F381" s="91"/>
    </row>
    <row r="382" spans="1:6">
      <c r="A382" s="183"/>
      <c r="B382" s="87"/>
      <c r="C382" s="88"/>
      <c r="D382" s="89"/>
      <c r="E382" s="90"/>
      <c r="F382" s="91"/>
    </row>
    <row r="383" spans="1:6">
      <c r="A383" s="183"/>
      <c r="B383" s="87"/>
      <c r="C383" s="88"/>
      <c r="D383" s="89"/>
      <c r="E383" s="90"/>
      <c r="F383" s="91"/>
    </row>
    <row r="384" spans="1:6">
      <c r="A384" s="183"/>
      <c r="B384" s="87"/>
      <c r="C384" s="88"/>
      <c r="D384" s="89"/>
      <c r="E384" s="90"/>
      <c r="F384" s="91"/>
    </row>
    <row r="385" spans="1:6">
      <c r="A385" s="183"/>
      <c r="B385" s="87"/>
      <c r="C385" s="88"/>
      <c r="D385" s="89"/>
      <c r="E385" s="90"/>
      <c r="F385" s="91"/>
    </row>
    <row r="386" spans="1:6">
      <c r="A386" s="183"/>
      <c r="B386" s="87"/>
      <c r="C386" s="88"/>
      <c r="D386" s="89"/>
      <c r="E386" s="90"/>
      <c r="F386" s="91"/>
    </row>
    <row r="387" spans="1:6">
      <c r="A387" s="183"/>
      <c r="B387" s="87"/>
      <c r="C387" s="88"/>
      <c r="D387" s="89"/>
      <c r="E387" s="90"/>
      <c r="F387" s="91"/>
    </row>
    <row r="388" spans="1:6">
      <c r="A388" s="183"/>
      <c r="B388" s="87"/>
      <c r="C388" s="88"/>
      <c r="D388" s="89"/>
      <c r="E388" s="90"/>
      <c r="F388" s="91"/>
    </row>
    <row r="389" spans="1:6">
      <c r="A389" s="183"/>
      <c r="B389" s="87"/>
      <c r="C389" s="88"/>
      <c r="D389" s="89"/>
      <c r="E389" s="90"/>
      <c r="F389" s="91"/>
    </row>
    <row r="390" spans="1:6">
      <c r="A390" s="183"/>
      <c r="B390" s="87"/>
      <c r="C390" s="88"/>
      <c r="D390" s="89"/>
      <c r="E390" s="90"/>
      <c r="F390" s="91"/>
    </row>
    <row r="391" spans="1:6">
      <c r="A391" s="183"/>
      <c r="B391" s="87"/>
      <c r="C391" s="88"/>
      <c r="D391" s="89"/>
      <c r="E391" s="90"/>
      <c r="F391" s="91"/>
    </row>
    <row r="392" spans="1:6">
      <c r="A392" s="183"/>
      <c r="B392" s="87"/>
      <c r="C392" s="88"/>
      <c r="D392" s="89"/>
      <c r="E392" s="90"/>
      <c r="F392" s="91"/>
    </row>
    <row r="393" spans="1:6">
      <c r="A393" s="183"/>
      <c r="B393" s="87"/>
      <c r="C393" s="88"/>
      <c r="D393" s="89"/>
      <c r="E393" s="90"/>
      <c r="F393" s="91"/>
    </row>
    <row r="394" spans="1:6">
      <c r="A394" s="183"/>
      <c r="B394" s="87"/>
      <c r="C394" s="88"/>
      <c r="D394" s="89"/>
      <c r="E394" s="90"/>
      <c r="F394" s="91"/>
    </row>
    <row r="395" spans="1:6">
      <c r="A395" s="183"/>
      <c r="B395" s="87"/>
      <c r="C395" s="88"/>
      <c r="D395" s="89"/>
      <c r="E395" s="90"/>
      <c r="F395" s="91"/>
    </row>
    <row r="396" spans="1:6">
      <c r="A396" s="183"/>
      <c r="B396" s="87"/>
      <c r="C396" s="88"/>
      <c r="D396" s="89"/>
      <c r="E396" s="90"/>
      <c r="F396" s="91"/>
    </row>
    <row r="397" spans="1:6">
      <c r="A397" s="183"/>
      <c r="B397" s="87"/>
      <c r="C397" s="88"/>
      <c r="D397" s="89"/>
      <c r="E397" s="90"/>
      <c r="F397" s="91"/>
    </row>
    <row r="398" spans="1:6">
      <c r="A398" s="183"/>
      <c r="B398" s="87"/>
      <c r="C398" s="88"/>
      <c r="D398" s="89"/>
      <c r="E398" s="90"/>
      <c r="F398" s="91"/>
    </row>
    <row r="399" spans="1:6">
      <c r="A399" s="183"/>
      <c r="B399" s="87"/>
      <c r="C399" s="88"/>
      <c r="D399" s="89"/>
      <c r="E399" s="90"/>
      <c r="F399" s="91"/>
    </row>
    <row r="400" spans="1:6">
      <c r="A400" s="183"/>
      <c r="B400" s="87"/>
      <c r="C400" s="88"/>
      <c r="D400" s="89"/>
      <c r="E400" s="90"/>
      <c r="F400" s="91"/>
    </row>
    <row r="401" spans="1:6">
      <c r="A401" s="183"/>
      <c r="B401" s="87"/>
      <c r="C401" s="88"/>
      <c r="D401" s="89"/>
      <c r="E401" s="90"/>
      <c r="F401" s="91"/>
    </row>
    <row r="402" spans="1:6">
      <c r="A402" s="183"/>
      <c r="B402" s="87"/>
      <c r="C402" s="88"/>
      <c r="D402" s="89"/>
      <c r="E402" s="90"/>
      <c r="F402" s="91"/>
    </row>
    <row r="403" spans="1:6">
      <c r="A403" s="183"/>
      <c r="B403" s="87"/>
      <c r="C403" s="88"/>
      <c r="D403" s="89"/>
      <c r="E403" s="90"/>
      <c r="F403" s="91"/>
    </row>
    <row r="404" spans="1:6">
      <c r="A404" s="183"/>
      <c r="B404" s="87"/>
      <c r="C404" s="88"/>
      <c r="D404" s="89"/>
      <c r="E404" s="90"/>
      <c r="F404" s="91"/>
    </row>
    <row r="405" spans="1:6">
      <c r="A405" s="183"/>
      <c r="B405" s="87"/>
      <c r="C405" s="88"/>
      <c r="D405" s="89"/>
      <c r="E405" s="90"/>
      <c r="F405" s="91"/>
    </row>
    <row r="406" spans="1:6">
      <c r="A406" s="183"/>
      <c r="B406" s="87"/>
      <c r="C406" s="88"/>
      <c r="D406" s="89"/>
      <c r="E406" s="90"/>
      <c r="F406" s="91"/>
    </row>
    <row r="407" spans="1:6">
      <c r="A407" s="183"/>
      <c r="B407" s="87"/>
      <c r="C407" s="88"/>
      <c r="D407" s="89"/>
      <c r="E407" s="90"/>
      <c r="F407" s="91"/>
    </row>
    <row r="408" spans="1:6">
      <c r="A408" s="183"/>
      <c r="B408" s="87"/>
      <c r="C408" s="88"/>
      <c r="D408" s="89"/>
      <c r="E408" s="90"/>
      <c r="F408" s="91"/>
    </row>
    <row r="409" spans="1:6">
      <c r="A409" s="183"/>
      <c r="B409" s="87"/>
      <c r="C409" s="88"/>
      <c r="D409" s="89"/>
      <c r="E409" s="90"/>
      <c r="F409" s="91"/>
    </row>
    <row r="410" spans="1:6">
      <c r="A410" s="183"/>
      <c r="B410" s="87"/>
      <c r="C410" s="88"/>
      <c r="D410" s="89"/>
      <c r="E410" s="90"/>
      <c r="F410" s="91"/>
    </row>
    <row r="411" spans="1:6">
      <c r="A411" s="183"/>
      <c r="B411" s="87"/>
      <c r="C411" s="88"/>
      <c r="D411" s="89"/>
      <c r="E411" s="90"/>
      <c r="F411" s="91"/>
    </row>
    <row r="412" spans="1:6">
      <c r="A412" s="183"/>
      <c r="B412" s="87"/>
      <c r="C412" s="88"/>
      <c r="D412" s="89"/>
      <c r="E412" s="90"/>
      <c r="F412" s="91"/>
    </row>
    <row r="413" spans="1:6">
      <c r="A413" s="183"/>
      <c r="B413" s="87"/>
      <c r="C413" s="88"/>
      <c r="D413" s="89"/>
      <c r="E413" s="90"/>
      <c r="F413" s="91"/>
    </row>
    <row r="414" spans="1:6">
      <c r="A414" s="183"/>
      <c r="B414" s="87"/>
      <c r="C414" s="88"/>
      <c r="D414" s="89"/>
      <c r="E414" s="90"/>
      <c r="F414" s="91"/>
    </row>
    <row r="415" spans="1:6">
      <c r="A415" s="183"/>
      <c r="B415" s="87"/>
      <c r="C415" s="88"/>
      <c r="D415" s="89"/>
      <c r="E415" s="90"/>
      <c r="F415" s="91"/>
    </row>
    <row r="416" spans="1:6">
      <c r="A416" s="183"/>
      <c r="B416" s="87"/>
      <c r="C416" s="88"/>
      <c r="D416" s="89"/>
      <c r="E416" s="90"/>
      <c r="F416" s="91"/>
    </row>
    <row r="417" spans="1:6">
      <c r="A417" s="183"/>
      <c r="B417" s="87"/>
      <c r="C417" s="88"/>
      <c r="D417" s="89"/>
      <c r="E417" s="90"/>
      <c r="F417" s="91"/>
    </row>
    <row r="418" spans="1:6">
      <c r="A418" s="183"/>
      <c r="B418" s="87"/>
      <c r="C418" s="88"/>
      <c r="D418" s="89"/>
      <c r="E418" s="90"/>
      <c r="F418" s="91"/>
    </row>
    <row r="419" spans="1:6">
      <c r="A419" s="183"/>
      <c r="B419" s="87"/>
      <c r="C419" s="88"/>
      <c r="D419" s="89"/>
      <c r="E419" s="90"/>
      <c r="F419" s="91"/>
    </row>
    <row r="420" spans="1:6">
      <c r="A420" s="183"/>
      <c r="B420" s="87"/>
      <c r="C420" s="88"/>
      <c r="D420" s="89"/>
      <c r="E420" s="90"/>
      <c r="F420" s="91"/>
    </row>
    <row r="421" spans="1:6">
      <c r="A421" s="183"/>
      <c r="B421" s="87"/>
      <c r="C421" s="88"/>
      <c r="D421" s="89"/>
      <c r="E421" s="90"/>
      <c r="F421" s="91"/>
    </row>
    <row r="422" spans="1:6">
      <c r="A422" s="183"/>
      <c r="B422" s="87"/>
      <c r="C422" s="88"/>
      <c r="D422" s="89"/>
      <c r="E422" s="90"/>
      <c r="F422" s="91"/>
    </row>
    <row r="423" spans="1:6">
      <c r="A423" s="183"/>
      <c r="B423" s="87"/>
      <c r="C423" s="88"/>
      <c r="D423" s="89"/>
      <c r="E423" s="90"/>
      <c r="F423" s="91"/>
    </row>
    <row r="424" spans="1:6">
      <c r="A424" s="183"/>
      <c r="B424" s="87"/>
      <c r="C424" s="88"/>
      <c r="D424" s="89"/>
      <c r="E424" s="90"/>
      <c r="F424" s="91"/>
    </row>
    <row r="425" spans="1:6">
      <c r="A425" s="183"/>
      <c r="B425" s="87"/>
      <c r="C425" s="88"/>
      <c r="D425" s="89"/>
      <c r="E425" s="90"/>
      <c r="F425" s="91"/>
    </row>
    <row r="426" spans="1:6">
      <c r="A426" s="183"/>
      <c r="B426" s="87"/>
      <c r="C426" s="88"/>
      <c r="D426" s="89"/>
      <c r="E426" s="90"/>
      <c r="F426" s="91"/>
    </row>
    <row r="427" spans="1:6">
      <c r="A427" s="183"/>
      <c r="B427" s="87"/>
      <c r="C427" s="88"/>
      <c r="D427" s="89"/>
      <c r="E427" s="90"/>
      <c r="F427" s="91"/>
    </row>
    <row r="428" spans="1:6">
      <c r="A428" s="183"/>
      <c r="B428" s="87"/>
      <c r="C428" s="88"/>
      <c r="D428" s="89"/>
      <c r="E428" s="90"/>
      <c r="F428" s="91"/>
    </row>
    <row r="429" spans="1:6">
      <c r="A429" s="183"/>
      <c r="B429" s="87"/>
      <c r="C429" s="88"/>
      <c r="D429" s="89"/>
      <c r="E429" s="90"/>
      <c r="F429" s="91"/>
    </row>
    <row r="430" spans="1:6">
      <c r="A430" s="183"/>
      <c r="B430" s="87"/>
      <c r="C430" s="88"/>
      <c r="D430" s="89"/>
      <c r="E430" s="90"/>
      <c r="F430" s="91"/>
    </row>
    <row r="431" spans="1:6">
      <c r="A431" s="183"/>
      <c r="B431" s="87"/>
      <c r="C431" s="88"/>
      <c r="D431" s="89"/>
      <c r="E431" s="90"/>
      <c r="F431" s="91"/>
    </row>
    <row r="432" spans="1:6">
      <c r="A432" s="183"/>
      <c r="B432" s="87"/>
      <c r="C432" s="88"/>
      <c r="D432" s="89"/>
      <c r="E432" s="90"/>
      <c r="F432" s="91"/>
    </row>
    <row r="433" spans="1:6">
      <c r="A433" s="183"/>
      <c r="B433" s="87"/>
      <c r="C433" s="88"/>
      <c r="D433" s="89"/>
      <c r="E433" s="90"/>
      <c r="F433" s="91"/>
    </row>
    <row r="434" spans="1:6">
      <c r="A434" s="183"/>
      <c r="B434" s="87"/>
      <c r="C434" s="88"/>
      <c r="D434" s="89"/>
      <c r="E434" s="90"/>
      <c r="F434" s="91"/>
    </row>
    <row r="435" spans="1:6">
      <c r="A435" s="183"/>
      <c r="B435" s="87"/>
      <c r="C435" s="88"/>
      <c r="D435" s="89"/>
      <c r="E435" s="90"/>
      <c r="F435" s="91"/>
    </row>
    <row r="436" spans="1:6">
      <c r="A436" s="183"/>
      <c r="B436" s="87"/>
      <c r="C436" s="88"/>
      <c r="D436" s="89"/>
      <c r="E436" s="90"/>
      <c r="F436" s="91"/>
    </row>
    <row r="437" spans="1:6">
      <c r="A437" s="183"/>
      <c r="B437" s="87"/>
      <c r="C437" s="88"/>
      <c r="D437" s="89"/>
      <c r="E437" s="90"/>
      <c r="F437" s="91"/>
    </row>
    <row r="438" spans="1:6">
      <c r="A438" s="183"/>
      <c r="B438" s="87"/>
      <c r="C438" s="88"/>
      <c r="D438" s="89"/>
      <c r="E438" s="90"/>
      <c r="F438" s="91"/>
    </row>
    <row r="439" spans="1:6">
      <c r="A439" s="183"/>
      <c r="B439" s="87"/>
      <c r="C439" s="88"/>
      <c r="D439" s="89"/>
      <c r="E439" s="90"/>
      <c r="F439" s="91"/>
    </row>
    <row r="440" spans="1:6">
      <c r="A440" s="183"/>
      <c r="B440" s="87"/>
      <c r="C440" s="88"/>
      <c r="D440" s="89"/>
      <c r="E440" s="90"/>
      <c r="F440" s="91"/>
    </row>
    <row r="441" spans="1:6">
      <c r="A441" s="183"/>
      <c r="B441" s="87"/>
      <c r="C441" s="88"/>
      <c r="D441" s="89"/>
      <c r="E441" s="90"/>
      <c r="F441" s="91"/>
    </row>
    <row r="442" spans="1:6">
      <c r="A442" s="183"/>
      <c r="B442" s="87"/>
      <c r="C442" s="88"/>
      <c r="D442" s="89"/>
      <c r="E442" s="90"/>
      <c r="F442" s="91"/>
    </row>
    <row r="443" spans="1:6">
      <c r="A443" s="183"/>
      <c r="B443" s="87"/>
      <c r="C443" s="88"/>
      <c r="D443" s="89"/>
      <c r="E443" s="90"/>
      <c r="F443" s="91"/>
    </row>
    <row r="444" spans="1:6">
      <c r="A444" s="183"/>
      <c r="B444" s="87"/>
      <c r="C444" s="88"/>
      <c r="D444" s="89"/>
      <c r="E444" s="90"/>
      <c r="F444" s="91"/>
    </row>
    <row r="445" spans="1:6">
      <c r="A445" s="183"/>
      <c r="B445" s="87"/>
      <c r="C445" s="88"/>
      <c r="D445" s="89"/>
      <c r="E445" s="90"/>
      <c r="F445" s="91"/>
    </row>
    <row r="446" spans="1:6">
      <c r="A446" s="183"/>
      <c r="B446" s="87"/>
      <c r="C446" s="88"/>
      <c r="D446" s="89"/>
      <c r="E446" s="90"/>
      <c r="F446" s="91"/>
    </row>
    <row r="447" spans="1:6">
      <c r="A447" s="183"/>
      <c r="B447" s="87"/>
      <c r="C447" s="88"/>
      <c r="D447" s="89"/>
      <c r="E447" s="90"/>
      <c r="F447" s="91"/>
    </row>
    <row r="448" spans="1:6">
      <c r="A448" s="183"/>
      <c r="B448" s="87"/>
      <c r="C448" s="88"/>
      <c r="D448" s="89"/>
      <c r="E448" s="90"/>
      <c r="F448" s="91"/>
    </row>
    <row r="449" spans="1:6">
      <c r="A449" s="183"/>
      <c r="B449" s="87"/>
      <c r="C449" s="88"/>
      <c r="D449" s="89"/>
      <c r="E449" s="90"/>
      <c r="F449" s="91"/>
    </row>
    <row r="450" spans="1:6">
      <c r="A450" s="183"/>
      <c r="B450" s="87"/>
      <c r="C450" s="88"/>
      <c r="D450" s="89"/>
      <c r="E450" s="90"/>
      <c r="F450" s="91"/>
    </row>
    <row r="451" spans="1:6">
      <c r="A451" s="183"/>
      <c r="B451" s="87"/>
      <c r="C451" s="88"/>
      <c r="D451" s="89"/>
      <c r="E451" s="90"/>
      <c r="F451" s="91"/>
    </row>
    <row r="452" spans="1:6">
      <c r="A452" s="183"/>
      <c r="B452" s="87"/>
      <c r="C452" s="88"/>
      <c r="D452" s="89"/>
      <c r="E452" s="90"/>
      <c r="F452" s="91"/>
    </row>
    <row r="453" spans="1:6">
      <c r="A453" s="183"/>
      <c r="B453" s="87"/>
      <c r="C453" s="88"/>
      <c r="D453" s="89"/>
      <c r="E453" s="90"/>
      <c r="F453" s="91"/>
    </row>
    <row r="454" spans="1:6">
      <c r="A454" s="183"/>
      <c r="B454" s="87"/>
      <c r="C454" s="88"/>
      <c r="D454" s="89"/>
      <c r="E454" s="90"/>
      <c r="F454" s="91"/>
    </row>
    <row r="455" spans="1:6">
      <c r="A455" s="183"/>
      <c r="B455" s="87"/>
      <c r="C455" s="88"/>
      <c r="D455" s="89"/>
      <c r="E455" s="90"/>
      <c r="F455" s="91"/>
    </row>
    <row r="456" spans="1:6">
      <c r="A456" s="183"/>
      <c r="B456" s="87"/>
      <c r="C456" s="88"/>
      <c r="D456" s="89"/>
      <c r="E456" s="90"/>
      <c r="F456" s="91"/>
    </row>
    <row r="457" spans="1:6">
      <c r="A457" s="183"/>
      <c r="B457" s="87"/>
      <c r="C457" s="88"/>
      <c r="D457" s="89"/>
      <c r="E457" s="90"/>
      <c r="F457" s="91"/>
    </row>
    <row r="458" spans="1:6">
      <c r="A458" s="183"/>
      <c r="B458" s="87"/>
      <c r="C458" s="88"/>
      <c r="D458" s="89"/>
      <c r="E458" s="90"/>
      <c r="F458" s="91"/>
    </row>
    <row r="459" spans="1:6">
      <c r="A459" s="183"/>
      <c r="B459" s="87"/>
      <c r="C459" s="88"/>
      <c r="D459" s="89"/>
      <c r="E459" s="90"/>
      <c r="F459" s="91"/>
    </row>
    <row r="460" spans="1:6">
      <c r="A460" s="183"/>
      <c r="B460" s="87"/>
      <c r="C460" s="88"/>
      <c r="D460" s="89"/>
      <c r="E460" s="90"/>
      <c r="F460" s="91"/>
    </row>
    <row r="461" spans="1:6">
      <c r="A461" s="183"/>
      <c r="B461" s="87"/>
      <c r="C461" s="88"/>
      <c r="D461" s="89"/>
      <c r="E461" s="90"/>
      <c r="F461" s="91"/>
    </row>
    <row r="462" spans="1:6">
      <c r="A462" s="183"/>
      <c r="B462" s="87"/>
      <c r="C462" s="88"/>
      <c r="D462" s="89"/>
      <c r="E462" s="90"/>
      <c r="F462" s="91"/>
    </row>
    <row r="463" spans="1:6">
      <c r="A463" s="183"/>
      <c r="B463" s="87"/>
      <c r="C463" s="88"/>
      <c r="D463" s="89"/>
      <c r="E463" s="90"/>
      <c r="F463" s="91"/>
    </row>
    <row r="464" spans="1:6">
      <c r="A464" s="183"/>
      <c r="B464" s="87"/>
      <c r="C464" s="88"/>
      <c r="D464" s="89"/>
      <c r="E464" s="90"/>
      <c r="F464" s="91"/>
    </row>
    <row r="465" spans="1:6">
      <c r="A465" s="183"/>
      <c r="B465" s="87"/>
      <c r="C465" s="88"/>
      <c r="D465" s="89"/>
      <c r="E465" s="90"/>
      <c r="F465" s="91"/>
    </row>
    <row r="466" spans="1:6">
      <c r="A466" s="183"/>
      <c r="B466" s="87"/>
      <c r="C466" s="88"/>
      <c r="D466" s="89"/>
      <c r="E466" s="90"/>
      <c r="F466" s="91"/>
    </row>
    <row r="467" spans="1:6">
      <c r="A467" s="183"/>
      <c r="B467" s="87"/>
      <c r="C467" s="88"/>
      <c r="D467" s="89"/>
      <c r="E467" s="90"/>
      <c r="F467" s="91"/>
    </row>
    <row r="468" spans="1:6">
      <c r="A468" s="183"/>
      <c r="B468" s="87"/>
      <c r="C468" s="88"/>
      <c r="D468" s="89"/>
      <c r="E468" s="90"/>
      <c r="F468" s="91"/>
    </row>
    <row r="469" spans="1:6">
      <c r="A469" s="183"/>
      <c r="B469" s="87"/>
      <c r="C469" s="88"/>
      <c r="D469" s="89"/>
      <c r="E469" s="90"/>
      <c r="F469" s="91"/>
    </row>
    <row r="470" spans="1:6">
      <c r="A470" s="183"/>
      <c r="B470" s="87"/>
      <c r="C470" s="88"/>
      <c r="D470" s="89"/>
      <c r="E470" s="90"/>
      <c r="F470" s="91"/>
    </row>
    <row r="471" spans="1:6">
      <c r="A471" s="183"/>
      <c r="B471" s="87"/>
      <c r="C471" s="88"/>
      <c r="D471" s="89"/>
      <c r="E471" s="90"/>
      <c r="F471" s="91"/>
    </row>
    <row r="472" spans="1:6">
      <c r="A472" s="183"/>
      <c r="B472" s="87"/>
      <c r="C472" s="88"/>
      <c r="D472" s="89"/>
      <c r="E472" s="90"/>
      <c r="F472" s="91"/>
    </row>
    <row r="473" spans="1:6">
      <c r="A473" s="183"/>
      <c r="B473" s="87"/>
      <c r="C473" s="88"/>
      <c r="D473" s="89"/>
      <c r="E473" s="90"/>
      <c r="F473" s="91"/>
    </row>
    <row r="474" spans="1:6">
      <c r="A474" s="183"/>
      <c r="B474" s="87"/>
      <c r="C474" s="88"/>
      <c r="D474" s="89"/>
      <c r="E474" s="90"/>
      <c r="F474" s="91"/>
    </row>
    <row r="475" spans="1:6">
      <c r="A475" s="183"/>
      <c r="B475" s="87"/>
      <c r="C475" s="88"/>
      <c r="D475" s="89"/>
      <c r="E475" s="90"/>
      <c r="F475" s="91"/>
    </row>
    <row r="476" spans="1:6">
      <c r="A476" s="183"/>
      <c r="B476" s="87"/>
      <c r="C476" s="88"/>
      <c r="D476" s="89"/>
      <c r="E476" s="90"/>
      <c r="F476" s="91"/>
    </row>
    <row r="477" spans="1:6">
      <c r="A477" s="183"/>
      <c r="B477" s="87"/>
      <c r="C477" s="88"/>
      <c r="D477" s="89"/>
      <c r="E477" s="90"/>
      <c r="F477" s="91"/>
    </row>
    <row r="478" spans="1:6">
      <c r="A478" s="183"/>
      <c r="B478" s="87"/>
      <c r="C478" s="88"/>
      <c r="D478" s="89"/>
      <c r="E478" s="90"/>
      <c r="F478" s="91"/>
    </row>
    <row r="479" spans="1:6">
      <c r="A479" s="183"/>
      <c r="B479" s="87"/>
      <c r="C479" s="88"/>
      <c r="D479" s="89"/>
      <c r="E479" s="90"/>
      <c r="F479" s="91"/>
    </row>
    <row r="480" spans="1:6">
      <c r="A480" s="183"/>
      <c r="B480" s="87"/>
      <c r="C480" s="88"/>
      <c r="D480" s="89"/>
      <c r="E480" s="90"/>
      <c r="F480" s="91"/>
    </row>
    <row r="481" spans="1:6">
      <c r="A481" s="183"/>
      <c r="B481" s="87"/>
      <c r="C481" s="88"/>
      <c r="D481" s="89"/>
      <c r="E481" s="90"/>
      <c r="F481" s="91"/>
    </row>
    <row r="482" spans="1:6">
      <c r="A482" s="183"/>
      <c r="B482" s="87"/>
      <c r="C482" s="88"/>
      <c r="D482" s="89"/>
      <c r="E482" s="90"/>
      <c r="F482" s="91"/>
    </row>
    <row r="483" spans="1:6">
      <c r="A483" s="183"/>
      <c r="B483" s="87"/>
      <c r="C483" s="88"/>
      <c r="D483" s="89"/>
      <c r="E483" s="90"/>
      <c r="F483" s="91"/>
    </row>
    <row r="484" spans="1:6">
      <c r="A484" s="183"/>
      <c r="B484" s="87"/>
      <c r="C484" s="88"/>
      <c r="D484" s="89"/>
      <c r="E484" s="90"/>
      <c r="F484" s="91"/>
    </row>
    <row r="485" spans="1:6">
      <c r="A485" s="183"/>
      <c r="B485" s="87"/>
      <c r="C485" s="88"/>
      <c r="D485" s="89"/>
      <c r="E485" s="90"/>
      <c r="F485" s="91"/>
    </row>
    <row r="486" spans="1:6">
      <c r="A486" s="183"/>
      <c r="B486" s="87"/>
      <c r="C486" s="88"/>
      <c r="D486" s="89"/>
      <c r="E486" s="90"/>
      <c r="F486" s="91"/>
    </row>
    <row r="487" spans="1:6">
      <c r="A487" s="183"/>
      <c r="B487" s="87"/>
      <c r="C487" s="88"/>
      <c r="D487" s="89"/>
      <c r="E487" s="90"/>
      <c r="F487" s="91"/>
    </row>
    <row r="488" spans="1:6">
      <c r="A488" s="183"/>
      <c r="B488" s="87"/>
      <c r="C488" s="88"/>
      <c r="D488" s="89"/>
      <c r="E488" s="90"/>
      <c r="F488" s="91"/>
    </row>
    <row r="489" spans="1:6">
      <c r="A489" s="183"/>
      <c r="B489" s="87"/>
      <c r="C489" s="88"/>
      <c r="D489" s="89"/>
      <c r="E489" s="90"/>
      <c r="F489" s="91"/>
    </row>
    <row r="490" spans="1:6">
      <c r="A490" s="183"/>
      <c r="B490" s="87"/>
      <c r="C490" s="88"/>
      <c r="D490" s="89"/>
      <c r="E490" s="90"/>
      <c r="F490" s="91"/>
    </row>
    <row r="491" spans="1:6">
      <c r="A491" s="183"/>
      <c r="B491" s="87"/>
      <c r="C491" s="88"/>
      <c r="D491" s="89"/>
      <c r="E491" s="90"/>
      <c r="F491" s="91"/>
    </row>
    <row r="492" spans="1:6">
      <c r="A492" s="183"/>
      <c r="B492" s="87"/>
      <c r="C492" s="88"/>
      <c r="D492" s="89"/>
      <c r="E492" s="90"/>
      <c r="F492" s="91"/>
    </row>
    <row r="493" spans="1:6">
      <c r="A493" s="183"/>
      <c r="B493" s="87"/>
      <c r="C493" s="88"/>
      <c r="D493" s="89"/>
      <c r="E493" s="90"/>
      <c r="F493" s="91"/>
    </row>
    <row r="494" spans="1:6">
      <c r="A494" s="183"/>
      <c r="B494" s="87"/>
      <c r="C494" s="88"/>
      <c r="D494" s="89"/>
      <c r="E494" s="90"/>
      <c r="F494" s="91"/>
    </row>
    <row r="495" spans="1:6">
      <c r="A495" s="183"/>
      <c r="B495" s="87"/>
      <c r="C495" s="88"/>
      <c r="D495" s="89"/>
      <c r="E495" s="90"/>
      <c r="F495" s="91"/>
    </row>
    <row r="496" spans="1:6">
      <c r="A496" s="183"/>
      <c r="B496" s="87"/>
      <c r="C496" s="88"/>
      <c r="D496" s="89"/>
      <c r="E496" s="90"/>
      <c r="F496" s="91"/>
    </row>
    <row r="497" spans="1:6">
      <c r="A497" s="183"/>
      <c r="B497" s="87"/>
      <c r="C497" s="88"/>
      <c r="D497" s="89"/>
      <c r="E497" s="90"/>
      <c r="F497" s="91"/>
    </row>
    <row r="498" spans="1:6">
      <c r="A498" s="183"/>
      <c r="B498" s="87"/>
      <c r="C498" s="88"/>
      <c r="D498" s="89"/>
      <c r="E498" s="90"/>
      <c r="F498" s="91"/>
    </row>
    <row r="499" spans="1:6">
      <c r="A499" s="183"/>
      <c r="B499" s="87"/>
      <c r="C499" s="88"/>
      <c r="D499" s="89"/>
      <c r="E499" s="90"/>
      <c r="F499" s="91"/>
    </row>
    <row r="500" spans="1:6">
      <c r="A500" s="183"/>
      <c r="B500" s="87"/>
      <c r="C500" s="88"/>
      <c r="D500" s="89"/>
      <c r="E500" s="90"/>
      <c r="F500" s="91"/>
    </row>
    <row r="501" spans="1:6">
      <c r="A501" s="183"/>
      <c r="B501" s="87"/>
      <c r="C501" s="88"/>
      <c r="D501" s="89"/>
      <c r="E501" s="90"/>
      <c r="F501" s="91"/>
    </row>
    <row r="502" spans="1:6">
      <c r="A502" s="183"/>
      <c r="B502" s="87"/>
      <c r="C502" s="88"/>
      <c r="D502" s="89"/>
      <c r="E502" s="90"/>
      <c r="F502" s="91"/>
    </row>
    <row r="503" spans="1:6">
      <c r="A503" s="183"/>
      <c r="B503" s="87"/>
      <c r="C503" s="88"/>
      <c r="D503" s="89"/>
      <c r="E503" s="90"/>
      <c r="F503" s="91"/>
    </row>
    <row r="504" spans="1:6">
      <c r="A504" s="183"/>
      <c r="B504" s="87"/>
      <c r="C504" s="88"/>
      <c r="D504" s="89"/>
      <c r="E504" s="90"/>
      <c r="F504" s="91"/>
    </row>
    <row r="505" spans="1:6">
      <c r="A505" s="183"/>
      <c r="B505" s="87"/>
      <c r="C505" s="88"/>
      <c r="D505" s="89"/>
      <c r="E505" s="90"/>
      <c r="F505" s="91"/>
    </row>
    <row r="506" spans="1:6">
      <c r="A506" s="183"/>
      <c r="B506" s="87"/>
      <c r="C506" s="88"/>
      <c r="D506" s="89"/>
      <c r="E506" s="90"/>
      <c r="F506" s="91"/>
    </row>
    <row r="507" spans="1:6">
      <c r="A507" s="183"/>
      <c r="B507" s="87"/>
      <c r="C507" s="88"/>
      <c r="D507" s="89"/>
      <c r="E507" s="90"/>
      <c r="F507" s="91"/>
    </row>
    <row r="508" spans="1:6">
      <c r="A508" s="183"/>
      <c r="B508" s="87"/>
      <c r="C508" s="88"/>
      <c r="D508" s="89"/>
      <c r="E508" s="90"/>
      <c r="F508" s="91"/>
    </row>
    <row r="509" spans="1:6">
      <c r="A509" s="183"/>
      <c r="B509" s="87"/>
      <c r="C509" s="88"/>
      <c r="D509" s="89"/>
      <c r="E509" s="90"/>
      <c r="F509" s="91"/>
    </row>
    <row r="510" spans="1:6">
      <c r="A510" s="183"/>
      <c r="B510" s="87"/>
      <c r="C510" s="88"/>
      <c r="D510" s="89"/>
      <c r="E510" s="90"/>
      <c r="F510" s="91"/>
    </row>
    <row r="511" spans="1:6">
      <c r="A511" s="183"/>
      <c r="B511" s="87"/>
      <c r="C511" s="88"/>
      <c r="D511" s="89"/>
      <c r="E511" s="90"/>
      <c r="F511" s="91"/>
    </row>
    <row r="512" spans="1:6">
      <c r="A512" s="183"/>
      <c r="B512" s="87"/>
      <c r="C512" s="88"/>
      <c r="D512" s="89"/>
      <c r="E512" s="90"/>
      <c r="F512" s="91"/>
    </row>
    <row r="513" spans="1:6">
      <c r="A513" s="183"/>
      <c r="B513" s="87"/>
      <c r="C513" s="88"/>
      <c r="D513" s="89"/>
      <c r="E513" s="90"/>
      <c r="F513" s="91"/>
    </row>
    <row r="514" spans="1:6">
      <c r="A514" s="183"/>
      <c r="B514" s="87"/>
      <c r="C514" s="88"/>
      <c r="D514" s="89"/>
      <c r="E514" s="90"/>
      <c r="F514" s="91"/>
    </row>
    <row r="515" spans="1:6">
      <c r="A515" s="183"/>
      <c r="B515" s="87"/>
      <c r="C515" s="88"/>
      <c r="D515" s="89"/>
      <c r="E515" s="90"/>
      <c r="F515" s="91"/>
    </row>
    <row r="516" spans="1:6">
      <c r="A516" s="183"/>
      <c r="B516" s="87"/>
      <c r="C516" s="88"/>
      <c r="D516" s="89"/>
      <c r="E516" s="90"/>
      <c r="F516" s="91"/>
    </row>
    <row r="517" spans="1:6">
      <c r="A517" s="183"/>
      <c r="B517" s="87"/>
      <c r="C517" s="88"/>
      <c r="D517" s="89"/>
      <c r="E517" s="90"/>
      <c r="F517" s="91"/>
    </row>
    <row r="518" spans="1:6">
      <c r="A518" s="183"/>
      <c r="B518" s="87"/>
      <c r="C518" s="88"/>
      <c r="D518" s="89"/>
      <c r="E518" s="90"/>
      <c r="F518" s="91"/>
    </row>
    <row r="519" spans="1:6">
      <c r="A519" s="183"/>
      <c r="B519" s="87"/>
      <c r="C519" s="88"/>
      <c r="D519" s="89"/>
      <c r="E519" s="90"/>
      <c r="F519" s="91"/>
    </row>
    <row r="520" spans="1:6">
      <c r="A520" s="183"/>
      <c r="B520" s="87"/>
      <c r="C520" s="88"/>
      <c r="D520" s="89"/>
      <c r="E520" s="90"/>
      <c r="F520" s="91"/>
    </row>
    <row r="521" spans="1:6">
      <c r="A521" s="183"/>
      <c r="B521" s="87"/>
      <c r="C521" s="88"/>
      <c r="D521" s="89"/>
      <c r="E521" s="90"/>
      <c r="F521" s="91"/>
    </row>
    <row r="522" spans="1:6">
      <c r="A522" s="183"/>
      <c r="B522" s="87"/>
      <c r="C522" s="88"/>
      <c r="D522" s="89"/>
      <c r="E522" s="90"/>
      <c r="F522" s="91"/>
    </row>
    <row r="523" spans="1:6">
      <c r="A523" s="183"/>
      <c r="B523" s="87"/>
      <c r="C523" s="88"/>
      <c r="D523" s="89"/>
      <c r="E523" s="90"/>
      <c r="F523" s="91"/>
    </row>
    <row r="524" spans="1:6">
      <c r="A524" s="183"/>
      <c r="B524" s="87"/>
      <c r="C524" s="88"/>
      <c r="D524" s="89"/>
      <c r="E524" s="90"/>
      <c r="F524" s="91"/>
    </row>
    <row r="525" spans="1:6">
      <c r="A525" s="183"/>
      <c r="B525" s="87"/>
      <c r="C525" s="88"/>
      <c r="D525" s="89"/>
      <c r="E525" s="90"/>
      <c r="F525" s="91"/>
    </row>
    <row r="526" spans="1:6">
      <c r="A526" s="183"/>
      <c r="B526" s="87"/>
      <c r="C526" s="88"/>
      <c r="D526" s="89"/>
      <c r="E526" s="90"/>
      <c r="F526" s="91"/>
    </row>
    <row r="527" spans="1:6">
      <c r="A527" s="183"/>
      <c r="B527" s="87"/>
      <c r="C527" s="88"/>
      <c r="D527" s="89"/>
      <c r="E527" s="90"/>
      <c r="F527" s="91"/>
    </row>
    <row r="528" spans="1:6">
      <c r="A528" s="183"/>
      <c r="B528" s="87"/>
      <c r="C528" s="88"/>
      <c r="D528" s="89"/>
      <c r="E528" s="90"/>
      <c r="F528" s="91"/>
    </row>
    <row r="529" spans="1:6">
      <c r="A529" s="183"/>
      <c r="B529" s="87"/>
      <c r="C529" s="88"/>
      <c r="D529" s="89"/>
      <c r="E529" s="90"/>
      <c r="F529" s="91"/>
    </row>
    <row r="530" spans="1:6">
      <c r="A530" s="183"/>
      <c r="B530" s="87"/>
      <c r="C530" s="88"/>
      <c r="D530" s="89"/>
      <c r="E530" s="90"/>
      <c r="F530" s="91"/>
    </row>
    <row r="531" spans="1:6">
      <c r="A531" s="183"/>
      <c r="B531" s="87"/>
      <c r="C531" s="88"/>
      <c r="D531" s="89"/>
      <c r="E531" s="90"/>
      <c r="F531" s="91"/>
    </row>
    <row r="532" spans="1:6">
      <c r="A532" s="183"/>
      <c r="B532" s="87"/>
      <c r="C532" s="88"/>
      <c r="D532" s="89"/>
      <c r="E532" s="90"/>
      <c r="F532" s="91"/>
    </row>
    <row r="533" spans="1:6">
      <c r="A533" s="183"/>
      <c r="B533" s="87"/>
      <c r="C533" s="88"/>
      <c r="D533" s="89"/>
      <c r="E533" s="90"/>
      <c r="F533" s="91"/>
    </row>
    <row r="534" spans="1:6">
      <c r="A534" s="183"/>
      <c r="B534" s="87"/>
      <c r="C534" s="88"/>
      <c r="D534" s="89"/>
      <c r="E534" s="90"/>
      <c r="F534" s="91"/>
    </row>
    <row r="535" spans="1:6">
      <c r="A535" s="183"/>
      <c r="B535" s="87"/>
      <c r="C535" s="88"/>
      <c r="D535" s="89"/>
      <c r="E535" s="90"/>
      <c r="F535" s="91"/>
    </row>
    <row r="536" spans="1:6">
      <c r="A536" s="183"/>
      <c r="B536" s="87"/>
      <c r="C536" s="88"/>
      <c r="D536" s="89"/>
      <c r="E536" s="90"/>
      <c r="F536" s="91"/>
    </row>
    <row r="537" spans="1:6">
      <c r="A537" s="183"/>
      <c r="B537" s="87"/>
      <c r="C537" s="88"/>
      <c r="D537" s="89"/>
      <c r="E537" s="90"/>
      <c r="F537" s="91"/>
    </row>
    <row r="538" spans="1:6">
      <c r="A538" s="183"/>
      <c r="B538" s="87"/>
      <c r="C538" s="88"/>
      <c r="D538" s="89"/>
      <c r="E538" s="90"/>
      <c r="F538" s="91"/>
    </row>
    <row r="539" spans="1:6">
      <c r="A539" s="183"/>
      <c r="B539" s="87"/>
      <c r="C539" s="88"/>
      <c r="D539" s="89"/>
      <c r="E539" s="90"/>
      <c r="F539" s="91"/>
    </row>
    <row r="540" spans="1:6">
      <c r="A540" s="183"/>
      <c r="B540" s="87"/>
      <c r="C540" s="88"/>
      <c r="D540" s="89"/>
      <c r="E540" s="90"/>
      <c r="F540" s="91"/>
    </row>
    <row r="541" spans="1:6">
      <c r="A541" s="183"/>
      <c r="B541" s="87"/>
      <c r="C541" s="88"/>
      <c r="D541" s="89"/>
      <c r="E541" s="90"/>
      <c r="F541" s="91"/>
    </row>
    <row r="542" spans="1:6">
      <c r="A542" s="183"/>
      <c r="B542" s="87"/>
      <c r="C542" s="88"/>
      <c r="D542" s="89"/>
      <c r="E542" s="90"/>
      <c r="F542" s="91"/>
    </row>
    <row r="543" spans="1:6">
      <c r="A543" s="183"/>
      <c r="B543" s="87"/>
      <c r="C543" s="88"/>
      <c r="D543" s="89"/>
      <c r="E543" s="90"/>
      <c r="F543" s="91"/>
    </row>
    <row r="544" spans="1:6">
      <c r="A544" s="183"/>
      <c r="B544" s="87"/>
      <c r="C544" s="88"/>
      <c r="D544" s="89"/>
      <c r="E544" s="90"/>
      <c r="F544" s="91"/>
    </row>
    <row r="545" spans="1:6">
      <c r="A545" s="183"/>
      <c r="B545" s="87"/>
      <c r="C545" s="88"/>
      <c r="D545" s="89"/>
      <c r="E545" s="90"/>
      <c r="F545" s="91"/>
    </row>
    <row r="546" spans="1:6">
      <c r="A546" s="183"/>
      <c r="B546" s="87"/>
      <c r="C546" s="88"/>
      <c r="D546" s="89"/>
      <c r="E546" s="90"/>
      <c r="F546" s="91"/>
    </row>
    <row r="547" spans="1:6">
      <c r="A547" s="183"/>
      <c r="B547" s="87"/>
      <c r="C547" s="88"/>
      <c r="D547" s="89"/>
      <c r="E547" s="90"/>
      <c r="F547" s="91"/>
    </row>
    <row r="548" spans="1:6">
      <c r="A548" s="183"/>
      <c r="B548" s="87"/>
      <c r="C548" s="88"/>
      <c r="D548" s="89"/>
      <c r="E548" s="90"/>
      <c r="F548" s="91"/>
    </row>
    <row r="549" spans="1:6">
      <c r="A549" s="183"/>
      <c r="B549" s="87"/>
      <c r="C549" s="88"/>
      <c r="D549" s="89"/>
      <c r="E549" s="90"/>
      <c r="F549" s="91"/>
    </row>
    <row r="550" spans="1:6">
      <c r="A550" s="183"/>
      <c r="B550" s="87"/>
      <c r="C550" s="88"/>
      <c r="D550" s="89"/>
      <c r="E550" s="90"/>
      <c r="F550" s="91"/>
    </row>
    <row r="551" spans="1:6">
      <c r="A551" s="183"/>
      <c r="B551" s="87"/>
      <c r="C551" s="88"/>
      <c r="D551" s="89"/>
      <c r="E551" s="90"/>
      <c r="F551" s="91"/>
    </row>
    <row r="552" spans="1:6">
      <c r="A552" s="183"/>
      <c r="B552" s="87"/>
      <c r="C552" s="88"/>
      <c r="D552" s="89"/>
      <c r="E552" s="90"/>
      <c r="F552" s="91"/>
    </row>
    <row r="553" spans="1:6">
      <c r="A553" s="183"/>
      <c r="B553" s="87"/>
      <c r="C553" s="88"/>
      <c r="D553" s="89"/>
      <c r="E553" s="90"/>
      <c r="F553" s="91"/>
    </row>
    <row r="554" spans="1:6">
      <c r="A554" s="183"/>
      <c r="B554" s="87"/>
      <c r="C554" s="88"/>
      <c r="D554" s="89"/>
      <c r="E554" s="90"/>
      <c r="F554" s="91"/>
    </row>
    <row r="555" spans="1:6">
      <c r="A555" s="183"/>
      <c r="B555" s="87"/>
      <c r="C555" s="88"/>
      <c r="D555" s="89"/>
      <c r="E555" s="90"/>
      <c r="F555" s="91"/>
    </row>
    <row r="556" spans="1:6">
      <c r="A556" s="183"/>
      <c r="B556" s="87"/>
      <c r="C556" s="88"/>
      <c r="D556" s="89"/>
      <c r="E556" s="90"/>
      <c r="F556" s="91"/>
    </row>
    <row r="557" spans="1:6">
      <c r="A557" s="183"/>
      <c r="B557" s="87"/>
      <c r="C557" s="88"/>
      <c r="D557" s="89"/>
      <c r="E557" s="90"/>
      <c r="F557" s="91"/>
    </row>
    <row r="558" spans="1:6">
      <c r="A558" s="183"/>
      <c r="B558" s="87"/>
      <c r="C558" s="88"/>
      <c r="D558" s="89"/>
      <c r="E558" s="90"/>
      <c r="F558" s="91"/>
    </row>
    <row r="559" spans="1:6">
      <c r="A559" s="183"/>
      <c r="B559" s="87"/>
      <c r="C559" s="88"/>
      <c r="D559" s="89"/>
      <c r="E559" s="90"/>
      <c r="F559" s="91"/>
    </row>
    <row r="560" spans="1:6">
      <c r="A560" s="183"/>
      <c r="B560" s="87"/>
      <c r="C560" s="88"/>
      <c r="D560" s="89"/>
      <c r="E560" s="90"/>
      <c r="F560" s="91"/>
    </row>
    <row r="561" spans="1:6">
      <c r="A561" s="183"/>
      <c r="B561" s="87"/>
      <c r="C561" s="88"/>
      <c r="D561" s="89"/>
      <c r="E561" s="90"/>
      <c r="F561" s="91"/>
    </row>
    <row r="562" spans="1:6">
      <c r="A562" s="183"/>
      <c r="B562" s="87"/>
      <c r="C562" s="88"/>
      <c r="D562" s="89"/>
      <c r="E562" s="90"/>
      <c r="F562" s="91"/>
    </row>
    <row r="563" spans="1:6">
      <c r="A563" s="183"/>
      <c r="B563" s="87"/>
      <c r="C563" s="88"/>
      <c r="D563" s="89"/>
      <c r="E563" s="90"/>
      <c r="F563" s="91"/>
    </row>
    <row r="564" spans="1:6">
      <c r="A564" s="183"/>
      <c r="B564" s="87"/>
      <c r="C564" s="88"/>
      <c r="D564" s="89"/>
      <c r="E564" s="90"/>
      <c r="F564" s="91"/>
    </row>
    <row r="565" spans="1:6">
      <c r="A565" s="183"/>
      <c r="B565" s="87"/>
      <c r="C565" s="88"/>
      <c r="D565" s="89"/>
      <c r="E565" s="90"/>
      <c r="F565" s="91"/>
    </row>
    <row r="566" spans="1:6">
      <c r="A566" s="183"/>
      <c r="B566" s="87"/>
      <c r="C566" s="88"/>
      <c r="D566" s="89"/>
      <c r="E566" s="90"/>
      <c r="F566" s="91"/>
    </row>
    <row r="567" spans="1:6">
      <c r="A567" s="183"/>
      <c r="B567" s="87"/>
      <c r="C567" s="88"/>
      <c r="D567" s="89"/>
      <c r="E567" s="90"/>
      <c r="F567" s="91"/>
    </row>
    <row r="568" spans="1:6">
      <c r="A568" s="183"/>
      <c r="B568" s="87"/>
      <c r="C568" s="88"/>
      <c r="D568" s="89"/>
      <c r="E568" s="90"/>
      <c r="F568" s="91"/>
    </row>
    <row r="569" spans="1:6">
      <c r="A569" s="183"/>
      <c r="B569" s="87"/>
      <c r="C569" s="88"/>
      <c r="D569" s="89"/>
      <c r="E569" s="90"/>
      <c r="F569" s="91"/>
    </row>
    <row r="570" spans="1:6">
      <c r="A570" s="183"/>
      <c r="B570" s="87"/>
      <c r="C570" s="88"/>
      <c r="D570" s="89"/>
      <c r="E570" s="90"/>
      <c r="F570" s="91"/>
    </row>
    <row r="571" spans="1:6">
      <c r="A571" s="183"/>
      <c r="B571" s="87"/>
      <c r="C571" s="88"/>
      <c r="D571" s="89"/>
      <c r="E571" s="90"/>
      <c r="F571" s="91"/>
    </row>
    <row r="572" spans="1:6">
      <c r="A572" s="183"/>
      <c r="B572" s="87"/>
      <c r="C572" s="88"/>
      <c r="D572" s="89"/>
      <c r="E572" s="90"/>
      <c r="F572" s="91"/>
    </row>
    <row r="573" spans="1:6">
      <c r="A573" s="183"/>
      <c r="B573" s="87"/>
      <c r="C573" s="88"/>
      <c r="D573" s="89"/>
      <c r="E573" s="90"/>
      <c r="F573" s="91"/>
    </row>
    <row r="574" spans="1:6">
      <c r="A574" s="183"/>
      <c r="B574" s="87"/>
      <c r="C574" s="88"/>
      <c r="D574" s="89"/>
      <c r="E574" s="90"/>
      <c r="F574" s="91"/>
    </row>
    <row r="575" spans="1:6">
      <c r="A575" s="183"/>
      <c r="B575" s="87"/>
      <c r="C575" s="88"/>
      <c r="D575" s="89"/>
      <c r="E575" s="90"/>
      <c r="F575" s="91"/>
    </row>
    <row r="576" spans="1:6">
      <c r="A576" s="183"/>
      <c r="B576" s="87"/>
      <c r="C576" s="88"/>
      <c r="D576" s="89"/>
      <c r="E576" s="90"/>
      <c r="F576" s="91"/>
    </row>
    <row r="577" spans="1:6">
      <c r="A577" s="183"/>
      <c r="B577" s="87"/>
      <c r="C577" s="88"/>
      <c r="D577" s="89"/>
      <c r="E577" s="90"/>
      <c r="F577" s="91"/>
    </row>
    <row r="578" spans="1:6">
      <c r="A578" s="183"/>
      <c r="B578" s="87"/>
      <c r="C578" s="88"/>
      <c r="D578" s="89"/>
      <c r="E578" s="90"/>
      <c r="F578" s="91"/>
    </row>
    <row r="579" spans="1:6">
      <c r="A579" s="183"/>
      <c r="B579" s="87"/>
      <c r="C579" s="88"/>
      <c r="D579" s="89"/>
      <c r="E579" s="90"/>
      <c r="F579" s="91"/>
    </row>
    <row r="580" spans="1:6">
      <c r="A580" s="183"/>
      <c r="B580" s="87"/>
      <c r="C580" s="88"/>
      <c r="D580" s="89"/>
      <c r="E580" s="90"/>
      <c r="F580" s="91"/>
    </row>
    <row r="581" spans="1:6">
      <c r="A581" s="183"/>
      <c r="B581" s="87"/>
      <c r="C581" s="88"/>
      <c r="D581" s="89"/>
      <c r="E581" s="90"/>
      <c r="F581" s="91"/>
    </row>
    <row r="582" spans="1:6">
      <c r="A582" s="183"/>
      <c r="B582" s="87"/>
      <c r="C582" s="88"/>
      <c r="D582" s="89"/>
      <c r="E582" s="90"/>
      <c r="F582" s="91"/>
    </row>
    <row r="583" spans="1:6">
      <c r="A583" s="183"/>
      <c r="B583" s="87"/>
      <c r="C583" s="88"/>
      <c r="D583" s="89"/>
      <c r="E583" s="90"/>
      <c r="F583" s="91"/>
    </row>
    <row r="584" spans="1:6">
      <c r="A584" s="183"/>
      <c r="B584" s="87"/>
      <c r="C584" s="88"/>
      <c r="D584" s="89"/>
      <c r="E584" s="90"/>
      <c r="F584" s="91"/>
    </row>
    <row r="585" spans="1:6">
      <c r="A585" s="183"/>
      <c r="B585" s="87"/>
      <c r="C585" s="88"/>
      <c r="D585" s="89"/>
      <c r="E585" s="90"/>
      <c r="F585" s="91"/>
    </row>
    <row r="586" spans="1:6">
      <c r="A586" s="183"/>
      <c r="B586" s="87"/>
      <c r="C586" s="88"/>
      <c r="D586" s="89"/>
      <c r="E586" s="90"/>
      <c r="F586" s="91"/>
    </row>
    <row r="587" spans="1:6">
      <c r="A587" s="183"/>
      <c r="B587" s="87"/>
      <c r="C587" s="88"/>
      <c r="D587" s="89"/>
      <c r="E587" s="90"/>
      <c r="F587" s="91"/>
    </row>
    <row r="588" spans="1:6">
      <c r="A588" s="183"/>
      <c r="B588" s="87"/>
      <c r="C588" s="88"/>
      <c r="D588" s="89"/>
      <c r="E588" s="90"/>
      <c r="F588" s="91"/>
    </row>
    <row r="589" spans="1:6">
      <c r="A589" s="183"/>
      <c r="B589" s="87"/>
      <c r="C589" s="88"/>
      <c r="D589" s="89"/>
      <c r="E589" s="90"/>
      <c r="F589" s="91"/>
    </row>
    <row r="590" spans="1:6">
      <c r="A590" s="183"/>
      <c r="B590" s="87"/>
      <c r="C590" s="88"/>
      <c r="D590" s="89"/>
      <c r="E590" s="90"/>
      <c r="F590" s="91"/>
    </row>
    <row r="591" spans="1:6">
      <c r="A591" s="183"/>
      <c r="B591" s="87"/>
      <c r="C591" s="88"/>
      <c r="D591" s="89"/>
      <c r="E591" s="90"/>
      <c r="F591" s="91"/>
    </row>
    <row r="592" spans="1:6">
      <c r="A592" s="183"/>
      <c r="B592" s="87"/>
      <c r="C592" s="88"/>
      <c r="D592" s="89"/>
      <c r="E592" s="90"/>
      <c r="F592" s="91"/>
    </row>
    <row r="593" spans="1:6">
      <c r="A593" s="183"/>
      <c r="B593" s="87"/>
      <c r="C593" s="88"/>
      <c r="D593" s="89"/>
      <c r="E593" s="90"/>
      <c r="F593" s="91"/>
    </row>
    <row r="594" spans="1:6">
      <c r="A594" s="183"/>
      <c r="B594" s="87"/>
      <c r="C594" s="88"/>
      <c r="D594" s="89"/>
      <c r="E594" s="90"/>
      <c r="F594" s="91"/>
    </row>
    <row r="595" spans="1:6">
      <c r="A595" s="183"/>
      <c r="B595" s="87"/>
      <c r="C595" s="88"/>
      <c r="D595" s="89"/>
      <c r="E595" s="90"/>
      <c r="F595" s="91"/>
    </row>
    <row r="596" spans="1:6">
      <c r="A596" s="183"/>
      <c r="B596" s="87"/>
      <c r="C596" s="88"/>
      <c r="D596" s="89"/>
      <c r="E596" s="90"/>
      <c r="F596" s="91"/>
    </row>
    <row r="597" spans="1:6">
      <c r="A597" s="183"/>
      <c r="B597" s="87"/>
      <c r="C597" s="88"/>
      <c r="D597" s="89"/>
      <c r="E597" s="90"/>
      <c r="F597" s="91"/>
    </row>
    <row r="598" spans="1:6">
      <c r="A598" s="183"/>
      <c r="B598" s="87"/>
      <c r="C598" s="88"/>
      <c r="D598" s="89"/>
      <c r="E598" s="90"/>
      <c r="F598" s="91"/>
    </row>
    <row r="599" spans="1:6">
      <c r="A599" s="183"/>
      <c r="B599" s="87"/>
      <c r="C599" s="88"/>
      <c r="D599" s="89"/>
      <c r="E599" s="90"/>
      <c r="F599" s="91"/>
    </row>
    <row r="600" spans="1:6">
      <c r="A600" s="183"/>
      <c r="B600" s="87"/>
      <c r="C600" s="88"/>
      <c r="D600" s="89"/>
      <c r="E600" s="90"/>
      <c r="F600" s="91"/>
    </row>
    <row r="601" spans="1:6">
      <c r="A601" s="183"/>
      <c r="B601" s="87"/>
      <c r="C601" s="88"/>
      <c r="D601" s="89"/>
      <c r="E601" s="90"/>
      <c r="F601" s="91"/>
    </row>
    <row r="602" spans="1:6">
      <c r="A602" s="183"/>
      <c r="B602" s="87"/>
      <c r="C602" s="88"/>
      <c r="D602" s="89"/>
      <c r="E602" s="90"/>
      <c r="F602" s="91"/>
    </row>
    <row r="603" spans="1:6">
      <c r="A603" s="183"/>
      <c r="B603" s="87"/>
      <c r="C603" s="88"/>
      <c r="D603" s="89"/>
      <c r="E603" s="90"/>
      <c r="F603" s="91"/>
    </row>
    <row r="604" spans="1:6">
      <c r="A604" s="183"/>
      <c r="B604" s="87"/>
      <c r="C604" s="88"/>
      <c r="D604" s="89"/>
      <c r="E604" s="90"/>
      <c r="F604" s="91"/>
    </row>
    <row r="605" spans="1:6">
      <c r="A605" s="183"/>
      <c r="B605" s="87"/>
      <c r="C605" s="88"/>
      <c r="D605" s="89"/>
      <c r="E605" s="90"/>
      <c r="F605" s="91"/>
    </row>
    <row r="606" spans="1:6">
      <c r="A606" s="183"/>
      <c r="B606" s="87"/>
      <c r="C606" s="88"/>
      <c r="D606" s="89"/>
      <c r="E606" s="90"/>
      <c r="F606" s="91"/>
    </row>
    <row r="607" spans="1:6">
      <c r="A607" s="183"/>
      <c r="B607" s="87"/>
      <c r="C607" s="88"/>
      <c r="D607" s="89"/>
      <c r="E607" s="90"/>
      <c r="F607" s="91"/>
    </row>
    <row r="608" spans="1:6">
      <c r="A608" s="183"/>
      <c r="B608" s="87"/>
      <c r="C608" s="88"/>
      <c r="D608" s="89"/>
      <c r="E608" s="90"/>
      <c r="F608" s="91"/>
    </row>
    <row r="609" spans="1:6">
      <c r="A609" s="183"/>
      <c r="B609" s="87"/>
      <c r="C609" s="88"/>
      <c r="D609" s="89"/>
      <c r="E609" s="90"/>
      <c r="F609" s="91"/>
    </row>
    <row r="610" spans="1:6">
      <c r="A610" s="183"/>
      <c r="B610" s="87"/>
      <c r="C610" s="88"/>
      <c r="D610" s="89"/>
      <c r="E610" s="90"/>
      <c r="F610" s="91"/>
    </row>
    <row r="611" spans="1:6">
      <c r="A611" s="183"/>
      <c r="B611" s="87"/>
      <c r="C611" s="88"/>
      <c r="D611" s="89"/>
      <c r="E611" s="90"/>
      <c r="F611" s="91"/>
    </row>
    <row r="612" spans="1:6">
      <c r="A612" s="183"/>
      <c r="B612" s="87"/>
      <c r="C612" s="88"/>
      <c r="D612" s="89"/>
      <c r="E612" s="90"/>
      <c r="F612" s="91"/>
    </row>
    <row r="613" spans="1:6">
      <c r="A613" s="183"/>
      <c r="B613" s="87"/>
      <c r="C613" s="88"/>
      <c r="D613" s="89"/>
      <c r="E613" s="90"/>
      <c r="F613" s="91"/>
    </row>
    <row r="614" spans="1:6">
      <c r="A614" s="183"/>
      <c r="B614" s="87"/>
      <c r="C614" s="88"/>
      <c r="D614" s="89"/>
      <c r="E614" s="90"/>
      <c r="F614" s="91"/>
    </row>
    <row r="615" spans="1:6">
      <c r="A615" s="183"/>
      <c r="B615" s="87"/>
      <c r="C615" s="88"/>
      <c r="D615" s="89"/>
      <c r="E615" s="90"/>
      <c r="F615" s="91"/>
    </row>
    <row r="616" spans="1:6">
      <c r="A616" s="183"/>
      <c r="B616" s="87"/>
      <c r="C616" s="88"/>
      <c r="D616" s="89"/>
      <c r="E616" s="90"/>
      <c r="F616" s="91"/>
    </row>
    <row r="617" spans="1:6">
      <c r="A617" s="183"/>
      <c r="B617" s="87"/>
      <c r="C617" s="88"/>
      <c r="D617" s="89"/>
      <c r="E617" s="90"/>
      <c r="F617" s="91"/>
    </row>
    <row r="618" spans="1:6">
      <c r="A618" s="183"/>
      <c r="B618" s="87"/>
      <c r="C618" s="88"/>
      <c r="D618" s="89"/>
      <c r="E618" s="90"/>
      <c r="F618" s="91"/>
    </row>
    <row r="619" spans="1:6">
      <c r="A619" s="183"/>
      <c r="B619" s="87"/>
      <c r="C619" s="88"/>
      <c r="D619" s="89"/>
      <c r="E619" s="90"/>
      <c r="F619" s="91"/>
    </row>
    <row r="620" spans="1:6">
      <c r="A620" s="183"/>
      <c r="B620" s="87"/>
      <c r="C620" s="88"/>
      <c r="D620" s="89"/>
      <c r="E620" s="90"/>
      <c r="F620" s="91"/>
    </row>
    <row r="621" spans="1:6">
      <c r="A621" s="183"/>
      <c r="B621" s="87"/>
      <c r="C621" s="88"/>
      <c r="D621" s="89"/>
      <c r="E621" s="90"/>
      <c r="F621" s="91"/>
    </row>
    <row r="622" spans="1:6">
      <c r="A622" s="183"/>
      <c r="B622" s="87"/>
      <c r="C622" s="88"/>
      <c r="D622" s="89"/>
      <c r="E622" s="90"/>
      <c r="F622" s="91"/>
    </row>
    <row r="623" spans="1:6">
      <c r="A623" s="183"/>
      <c r="B623" s="87"/>
      <c r="C623" s="88"/>
      <c r="D623" s="89"/>
      <c r="E623" s="90"/>
      <c r="F623" s="91"/>
    </row>
    <row r="624" spans="1:6">
      <c r="A624" s="183"/>
      <c r="B624" s="87"/>
      <c r="C624" s="88"/>
      <c r="D624" s="89"/>
      <c r="E624" s="90"/>
      <c r="F624" s="91"/>
    </row>
    <row r="625" spans="1:6">
      <c r="A625" s="183"/>
      <c r="B625" s="87"/>
      <c r="C625" s="88"/>
      <c r="D625" s="89"/>
      <c r="E625" s="90"/>
      <c r="F625" s="91"/>
    </row>
    <row r="626" spans="1:6">
      <c r="A626" s="183"/>
      <c r="B626" s="87"/>
      <c r="C626" s="88"/>
      <c r="D626" s="89"/>
      <c r="E626" s="90"/>
      <c r="F626" s="91"/>
    </row>
    <row r="627" spans="1:6">
      <c r="A627" s="183"/>
      <c r="B627" s="87"/>
      <c r="C627" s="88"/>
      <c r="D627" s="89"/>
      <c r="E627" s="90"/>
      <c r="F627" s="91"/>
    </row>
    <row r="628" spans="1:6">
      <c r="A628" s="183"/>
      <c r="B628" s="87"/>
      <c r="C628" s="88"/>
      <c r="D628" s="89"/>
      <c r="E628" s="90"/>
      <c r="F628" s="91"/>
    </row>
    <row r="629" spans="1:6">
      <c r="A629" s="183"/>
      <c r="B629" s="87"/>
      <c r="C629" s="88"/>
      <c r="D629" s="89"/>
      <c r="E629" s="90"/>
      <c r="F629" s="91"/>
    </row>
    <row r="630" spans="1:6">
      <c r="A630" s="183"/>
      <c r="B630" s="87"/>
      <c r="C630" s="88"/>
      <c r="D630" s="89"/>
      <c r="E630" s="90"/>
      <c r="F630" s="91"/>
    </row>
    <row r="631" spans="1:6">
      <c r="A631" s="183"/>
      <c r="B631" s="87"/>
      <c r="C631" s="88"/>
      <c r="D631" s="89"/>
      <c r="E631" s="90"/>
      <c r="F631" s="91"/>
    </row>
    <row r="632" spans="1:6">
      <c r="A632" s="183"/>
      <c r="B632" s="87"/>
      <c r="C632" s="88"/>
      <c r="D632" s="89"/>
      <c r="E632" s="90"/>
      <c r="F632" s="91"/>
    </row>
    <row r="633" spans="1:6">
      <c r="A633" s="183"/>
      <c r="B633" s="87"/>
      <c r="C633" s="88"/>
      <c r="D633" s="89"/>
      <c r="E633" s="90"/>
      <c r="F633" s="91"/>
    </row>
    <row r="634" spans="1:6">
      <c r="A634" s="183"/>
      <c r="B634" s="87"/>
      <c r="C634" s="88"/>
      <c r="D634" s="89"/>
      <c r="E634" s="90"/>
      <c r="F634" s="91"/>
    </row>
    <row r="635" spans="1:6">
      <c r="A635" s="183"/>
      <c r="B635" s="87"/>
      <c r="C635" s="88"/>
      <c r="D635" s="89"/>
      <c r="E635" s="90"/>
      <c r="F635" s="91"/>
    </row>
    <row r="636" spans="1:6">
      <c r="A636" s="183"/>
      <c r="B636" s="87"/>
      <c r="C636" s="88"/>
      <c r="D636" s="89"/>
      <c r="E636" s="90"/>
      <c r="F636" s="91"/>
    </row>
    <row r="637" spans="1:6">
      <c r="A637" s="183"/>
      <c r="B637" s="87"/>
      <c r="C637" s="88"/>
      <c r="D637" s="89"/>
      <c r="E637" s="90"/>
      <c r="F637" s="91"/>
    </row>
    <row r="638" spans="1:6">
      <c r="A638" s="183"/>
      <c r="B638" s="87"/>
      <c r="C638" s="88"/>
      <c r="D638" s="89"/>
      <c r="E638" s="90"/>
      <c r="F638" s="91"/>
    </row>
    <row r="639" spans="1:6">
      <c r="A639" s="183"/>
      <c r="B639" s="87"/>
      <c r="C639" s="88"/>
      <c r="D639" s="89"/>
      <c r="E639" s="90"/>
      <c r="F639" s="91"/>
    </row>
    <row r="640" spans="1:6">
      <c r="A640" s="183"/>
      <c r="B640" s="87"/>
      <c r="C640" s="88"/>
      <c r="D640" s="89"/>
      <c r="E640" s="90"/>
      <c r="F640" s="91"/>
    </row>
    <row r="641" spans="1:6">
      <c r="A641" s="183"/>
      <c r="B641" s="87"/>
      <c r="C641" s="88"/>
      <c r="D641" s="89"/>
      <c r="E641" s="90"/>
      <c r="F641" s="91"/>
    </row>
    <row r="642" spans="1:6">
      <c r="A642" s="183"/>
      <c r="B642" s="87"/>
      <c r="C642" s="88"/>
      <c r="D642" s="89"/>
      <c r="E642" s="90"/>
      <c r="F642" s="91"/>
    </row>
    <row r="643" spans="1:6">
      <c r="A643" s="183"/>
      <c r="B643" s="87"/>
      <c r="C643" s="88"/>
      <c r="D643" s="89"/>
      <c r="E643" s="90"/>
      <c r="F643" s="91"/>
    </row>
    <row r="644" spans="1:6">
      <c r="A644" s="183"/>
      <c r="B644" s="87"/>
      <c r="C644" s="88"/>
      <c r="D644" s="89"/>
      <c r="E644" s="90"/>
      <c r="F644" s="91"/>
    </row>
    <row r="645" spans="1:6">
      <c r="A645" s="183"/>
      <c r="B645" s="87"/>
      <c r="C645" s="88"/>
      <c r="D645" s="89"/>
      <c r="E645" s="90"/>
      <c r="F645" s="91"/>
    </row>
    <row r="646" spans="1:6">
      <c r="A646" s="183"/>
      <c r="B646" s="87"/>
      <c r="C646" s="88"/>
      <c r="D646" s="89"/>
      <c r="E646" s="90"/>
      <c r="F646" s="91"/>
    </row>
    <row r="647" spans="1:6">
      <c r="A647" s="183"/>
      <c r="B647" s="87"/>
      <c r="C647" s="88"/>
      <c r="D647" s="89"/>
      <c r="E647" s="90"/>
      <c r="F647" s="91"/>
    </row>
    <row r="648" spans="1:6">
      <c r="A648" s="183"/>
      <c r="B648" s="87"/>
      <c r="C648" s="88"/>
      <c r="D648" s="89"/>
      <c r="E648" s="90"/>
      <c r="F648" s="91"/>
    </row>
    <row r="649" spans="1:6">
      <c r="A649" s="183"/>
      <c r="B649" s="87"/>
      <c r="C649" s="88"/>
      <c r="D649" s="89"/>
      <c r="E649" s="90"/>
      <c r="F649" s="91"/>
    </row>
    <row r="650" spans="1:6">
      <c r="A650" s="183"/>
      <c r="B650" s="87"/>
      <c r="C650" s="88"/>
      <c r="D650" s="89"/>
      <c r="E650" s="90"/>
      <c r="F650" s="91"/>
    </row>
    <row r="651" spans="1:6">
      <c r="A651" s="183"/>
      <c r="B651" s="87"/>
      <c r="C651" s="88"/>
      <c r="D651" s="89"/>
      <c r="E651" s="90"/>
      <c r="F651" s="91"/>
    </row>
    <row r="652" spans="1:6">
      <c r="A652" s="183"/>
      <c r="B652" s="87"/>
      <c r="C652" s="88"/>
      <c r="D652" s="89"/>
      <c r="E652" s="90"/>
      <c r="F652" s="91"/>
    </row>
    <row r="653" spans="1:6">
      <c r="A653" s="183"/>
      <c r="B653" s="87"/>
      <c r="C653" s="88"/>
      <c r="D653" s="89"/>
      <c r="E653" s="90"/>
      <c r="F653" s="91"/>
    </row>
    <row r="654" spans="1:6">
      <c r="A654" s="183"/>
      <c r="B654" s="87"/>
      <c r="C654" s="88"/>
      <c r="D654" s="89"/>
      <c r="E654" s="90"/>
      <c r="F654" s="91"/>
    </row>
    <row r="655" spans="1:6">
      <c r="A655" s="183"/>
      <c r="B655" s="87"/>
      <c r="C655" s="88"/>
      <c r="D655" s="89"/>
      <c r="E655" s="90"/>
      <c r="F655" s="91"/>
    </row>
    <row r="656" spans="1:6">
      <c r="A656" s="183"/>
      <c r="B656" s="87"/>
      <c r="C656" s="88"/>
      <c r="D656" s="89"/>
      <c r="E656" s="90"/>
      <c r="F656" s="91"/>
    </row>
    <row r="657" spans="1:6">
      <c r="A657" s="183"/>
      <c r="B657" s="87"/>
      <c r="C657" s="88"/>
      <c r="D657" s="89"/>
      <c r="E657" s="90"/>
      <c r="F657" s="91"/>
    </row>
    <row r="658" spans="1:6">
      <c r="A658" s="183"/>
      <c r="B658" s="87"/>
      <c r="C658" s="88"/>
      <c r="D658" s="89"/>
      <c r="E658" s="90"/>
      <c r="F658" s="91"/>
    </row>
    <row r="659" spans="1:6">
      <c r="A659" s="183"/>
      <c r="B659" s="87"/>
      <c r="C659" s="88"/>
      <c r="D659" s="89"/>
      <c r="E659" s="90"/>
      <c r="F659" s="91"/>
    </row>
    <row r="660" spans="1:6">
      <c r="A660" s="183"/>
      <c r="B660" s="87"/>
      <c r="C660" s="88"/>
      <c r="D660" s="89"/>
      <c r="E660" s="90"/>
      <c r="F660" s="91"/>
    </row>
    <row r="661" spans="1:6">
      <c r="A661" s="183"/>
      <c r="B661" s="87"/>
      <c r="C661" s="88"/>
      <c r="D661" s="89"/>
      <c r="E661" s="90"/>
      <c r="F661" s="91"/>
    </row>
    <row r="662" spans="1:6">
      <c r="A662" s="183"/>
      <c r="B662" s="87"/>
      <c r="C662" s="88"/>
      <c r="D662" s="89"/>
      <c r="E662" s="90"/>
      <c r="F662" s="91"/>
    </row>
    <row r="663" spans="1:6">
      <c r="A663" s="183"/>
      <c r="B663" s="87"/>
      <c r="C663" s="88"/>
      <c r="D663" s="89"/>
      <c r="E663" s="90"/>
      <c r="F663" s="91"/>
    </row>
    <row r="664" spans="1:6">
      <c r="A664" s="183"/>
      <c r="B664" s="87"/>
      <c r="C664" s="88"/>
      <c r="D664" s="89"/>
      <c r="E664" s="90"/>
      <c r="F664" s="91"/>
    </row>
    <row r="665" spans="1:6">
      <c r="A665" s="183"/>
      <c r="B665" s="87"/>
      <c r="C665" s="88"/>
      <c r="D665" s="89"/>
      <c r="E665" s="90"/>
      <c r="F665" s="91"/>
    </row>
    <row r="666" spans="1:6">
      <c r="A666" s="183"/>
      <c r="B666" s="87"/>
      <c r="C666" s="88"/>
      <c r="D666" s="89"/>
      <c r="E666" s="90"/>
      <c r="F666" s="91"/>
    </row>
    <row r="667" spans="1:6">
      <c r="A667" s="183"/>
      <c r="B667" s="87"/>
      <c r="C667" s="88"/>
      <c r="D667" s="89"/>
      <c r="E667" s="90"/>
      <c r="F667" s="91"/>
    </row>
    <row r="668" spans="1:6">
      <c r="A668" s="183"/>
      <c r="B668" s="87"/>
      <c r="C668" s="88"/>
      <c r="D668" s="89"/>
      <c r="E668" s="90"/>
      <c r="F668" s="91"/>
    </row>
    <row r="669" spans="1:6">
      <c r="A669" s="183"/>
      <c r="B669" s="87"/>
      <c r="C669" s="88"/>
      <c r="D669" s="89"/>
      <c r="E669" s="90"/>
      <c r="F669" s="91"/>
    </row>
    <row r="670" spans="1:6">
      <c r="A670" s="183"/>
      <c r="B670" s="87"/>
      <c r="C670" s="88"/>
      <c r="D670" s="89"/>
      <c r="E670" s="90"/>
      <c r="F670" s="91"/>
    </row>
    <row r="671" spans="1:6">
      <c r="A671" s="183"/>
      <c r="B671" s="87"/>
      <c r="C671" s="88"/>
      <c r="D671" s="89"/>
      <c r="E671" s="90"/>
      <c r="F671" s="91"/>
    </row>
    <row r="672" spans="1:6">
      <c r="A672" s="183"/>
      <c r="B672" s="87"/>
      <c r="C672" s="88"/>
      <c r="D672" s="89"/>
      <c r="E672" s="90"/>
      <c r="F672" s="91"/>
    </row>
    <row r="673" spans="1:6">
      <c r="A673" s="183"/>
      <c r="B673" s="87"/>
      <c r="C673" s="88"/>
      <c r="D673" s="89"/>
      <c r="E673" s="90"/>
      <c r="F673" s="91"/>
    </row>
    <row r="674" spans="1:6">
      <c r="A674" s="183"/>
      <c r="B674" s="87"/>
      <c r="C674" s="88"/>
      <c r="D674" s="89"/>
      <c r="E674" s="90"/>
      <c r="F674" s="91"/>
    </row>
    <row r="675" spans="1:6">
      <c r="A675" s="183"/>
      <c r="B675" s="87"/>
      <c r="C675" s="88"/>
      <c r="D675" s="89"/>
      <c r="E675" s="90"/>
      <c r="F675" s="91"/>
    </row>
    <row r="676" spans="1:6">
      <c r="A676" s="183"/>
      <c r="B676" s="87"/>
      <c r="C676" s="88"/>
      <c r="D676" s="89"/>
      <c r="E676" s="90"/>
      <c r="F676" s="91"/>
    </row>
    <row r="677" spans="1:6">
      <c r="A677" s="183"/>
      <c r="B677" s="87"/>
      <c r="C677" s="88"/>
      <c r="D677" s="89"/>
      <c r="E677" s="90"/>
      <c r="F677" s="91"/>
    </row>
    <row r="678" spans="1:6">
      <c r="A678" s="183"/>
      <c r="B678" s="87"/>
      <c r="C678" s="88"/>
      <c r="D678" s="89"/>
      <c r="E678" s="90"/>
      <c r="F678" s="91"/>
    </row>
    <row r="679" spans="1:6">
      <c r="A679" s="183"/>
      <c r="B679" s="87"/>
      <c r="C679" s="88"/>
      <c r="D679" s="89"/>
      <c r="E679" s="90"/>
      <c r="F679" s="91"/>
    </row>
    <row r="680" spans="1:6">
      <c r="A680" s="183"/>
      <c r="B680" s="87"/>
      <c r="C680" s="88"/>
      <c r="D680" s="89"/>
      <c r="E680" s="90"/>
      <c r="F680" s="91"/>
    </row>
    <row r="681" spans="1:6">
      <c r="A681" s="183"/>
      <c r="B681" s="87"/>
      <c r="C681" s="88"/>
      <c r="D681" s="89"/>
      <c r="E681" s="90"/>
      <c r="F681" s="91"/>
    </row>
    <row r="682" spans="1:6">
      <c r="A682" s="183"/>
      <c r="B682" s="87"/>
      <c r="C682" s="88"/>
      <c r="D682" s="89"/>
      <c r="E682" s="90"/>
      <c r="F682" s="91"/>
    </row>
    <row r="683" spans="1:6">
      <c r="A683" s="183"/>
      <c r="B683" s="87"/>
      <c r="C683" s="88"/>
      <c r="D683" s="89"/>
      <c r="E683" s="90"/>
      <c r="F683" s="91"/>
    </row>
    <row r="684" spans="1:6">
      <c r="A684" s="183"/>
      <c r="B684" s="87"/>
      <c r="C684" s="88"/>
      <c r="D684" s="89"/>
      <c r="E684" s="90"/>
      <c r="F684" s="91"/>
    </row>
    <row r="685" spans="1:6">
      <c r="A685" s="183"/>
      <c r="B685" s="87"/>
      <c r="C685" s="88"/>
      <c r="D685" s="89"/>
      <c r="E685" s="90"/>
      <c r="F685" s="91"/>
    </row>
    <row r="686" spans="1:6">
      <c r="A686" s="183"/>
      <c r="B686" s="87"/>
      <c r="C686" s="88"/>
      <c r="D686" s="89"/>
      <c r="E686" s="90"/>
      <c r="F686" s="91"/>
    </row>
    <row r="687" spans="1:6">
      <c r="A687" s="183"/>
      <c r="B687" s="87"/>
      <c r="C687" s="88"/>
      <c r="D687" s="89"/>
      <c r="E687" s="90"/>
      <c r="F687" s="91"/>
    </row>
    <row r="688" spans="1:6">
      <c r="A688" s="183"/>
      <c r="B688" s="87"/>
      <c r="C688" s="88"/>
      <c r="D688" s="89"/>
      <c r="E688" s="90"/>
      <c r="F688" s="91"/>
    </row>
    <row r="689" spans="1:6">
      <c r="A689" s="183"/>
      <c r="B689" s="87"/>
      <c r="C689" s="88"/>
      <c r="D689" s="89"/>
      <c r="E689" s="90"/>
      <c r="F689" s="91"/>
    </row>
    <row r="690" spans="1:6">
      <c r="A690" s="183"/>
      <c r="B690" s="87"/>
      <c r="C690" s="88"/>
      <c r="D690" s="89"/>
      <c r="E690" s="90"/>
      <c r="F690" s="91"/>
    </row>
    <row r="691" spans="1:6">
      <c r="A691" s="183"/>
      <c r="B691" s="87"/>
      <c r="C691" s="88"/>
      <c r="D691" s="89"/>
      <c r="E691" s="90"/>
      <c r="F691" s="91"/>
    </row>
    <row r="692" spans="1:6">
      <c r="A692" s="183"/>
      <c r="B692" s="87"/>
      <c r="C692" s="88"/>
      <c r="D692" s="89"/>
      <c r="E692" s="90"/>
      <c r="F692" s="91"/>
    </row>
    <row r="693" spans="1:6">
      <c r="A693" s="183"/>
      <c r="B693" s="87"/>
      <c r="C693" s="88"/>
      <c r="D693" s="89"/>
      <c r="E693" s="90"/>
      <c r="F693" s="91"/>
    </row>
    <row r="694" spans="1:6">
      <c r="A694" s="183"/>
      <c r="B694" s="87"/>
      <c r="C694" s="88"/>
      <c r="D694" s="89"/>
      <c r="E694" s="90"/>
      <c r="F694" s="91"/>
    </row>
    <row r="695" spans="1:6">
      <c r="A695" s="183"/>
      <c r="B695" s="87"/>
      <c r="C695" s="88"/>
      <c r="D695" s="89"/>
      <c r="E695" s="90"/>
      <c r="F695" s="91"/>
    </row>
    <row r="696" spans="1:6">
      <c r="A696" s="183"/>
      <c r="B696" s="87"/>
      <c r="C696" s="88"/>
      <c r="D696" s="89"/>
      <c r="E696" s="90"/>
      <c r="F696" s="91"/>
    </row>
    <row r="697" spans="1:6">
      <c r="A697" s="183"/>
      <c r="B697" s="87"/>
      <c r="C697" s="88"/>
      <c r="D697" s="89"/>
      <c r="E697" s="90"/>
      <c r="F697" s="91"/>
    </row>
    <row r="698" spans="1:6">
      <c r="A698" s="183"/>
      <c r="B698" s="87"/>
      <c r="C698" s="88"/>
      <c r="D698" s="89"/>
      <c r="E698" s="90"/>
      <c r="F698" s="91"/>
    </row>
    <row r="699" spans="1:6">
      <c r="A699" s="183"/>
      <c r="B699" s="87"/>
      <c r="C699" s="88"/>
      <c r="D699" s="89"/>
      <c r="E699" s="90"/>
      <c r="F699" s="91"/>
    </row>
    <row r="700" spans="1:6">
      <c r="A700" s="183"/>
      <c r="B700" s="87"/>
      <c r="C700" s="88"/>
      <c r="D700" s="89"/>
      <c r="E700" s="90"/>
      <c r="F700" s="91"/>
    </row>
    <row r="701" spans="1:6">
      <c r="A701" s="183"/>
      <c r="B701" s="87"/>
      <c r="C701" s="88"/>
      <c r="D701" s="89"/>
      <c r="E701" s="90"/>
      <c r="F701" s="91"/>
    </row>
    <row r="702" spans="1:6">
      <c r="A702" s="183"/>
      <c r="B702" s="87"/>
      <c r="C702" s="88"/>
      <c r="D702" s="89"/>
      <c r="E702" s="90"/>
      <c r="F702" s="91"/>
    </row>
    <row r="703" spans="1:6">
      <c r="A703" s="183"/>
      <c r="B703" s="87"/>
      <c r="C703" s="88"/>
      <c r="D703" s="89"/>
      <c r="E703" s="90"/>
      <c r="F703" s="91"/>
    </row>
    <row r="704" spans="1:6">
      <c r="A704" s="183"/>
      <c r="B704" s="87"/>
      <c r="C704" s="88"/>
      <c r="D704" s="89"/>
      <c r="E704" s="90"/>
      <c r="F704" s="91"/>
    </row>
    <row r="705" spans="1:6">
      <c r="A705" s="183"/>
      <c r="B705" s="87"/>
      <c r="C705" s="88"/>
      <c r="D705" s="89"/>
      <c r="E705" s="90"/>
      <c r="F705" s="91"/>
    </row>
    <row r="706" spans="1:6">
      <c r="A706" s="183"/>
      <c r="B706" s="87"/>
      <c r="C706" s="88"/>
      <c r="D706" s="89"/>
      <c r="E706" s="90"/>
      <c r="F706" s="91"/>
    </row>
    <row r="707" spans="1:6">
      <c r="A707" s="183"/>
      <c r="B707" s="87"/>
      <c r="C707" s="88"/>
      <c r="D707" s="89"/>
      <c r="E707" s="90"/>
      <c r="F707" s="91"/>
    </row>
    <row r="708" spans="1:6">
      <c r="A708" s="183"/>
      <c r="B708" s="87"/>
      <c r="C708" s="88"/>
      <c r="D708" s="89"/>
      <c r="E708" s="90"/>
      <c r="F708" s="91"/>
    </row>
    <row r="709" spans="1:6">
      <c r="A709" s="183"/>
      <c r="B709" s="87"/>
      <c r="C709" s="88"/>
      <c r="D709" s="89"/>
      <c r="E709" s="90"/>
      <c r="F709" s="91"/>
    </row>
    <row r="710" spans="1:6">
      <c r="A710" s="183"/>
      <c r="B710" s="87"/>
      <c r="C710" s="88"/>
      <c r="D710" s="89"/>
      <c r="E710" s="90"/>
      <c r="F710" s="91"/>
    </row>
    <row r="711" spans="1:6">
      <c r="A711" s="183"/>
      <c r="B711" s="87"/>
      <c r="C711" s="88"/>
      <c r="D711" s="89"/>
      <c r="E711" s="90"/>
      <c r="F711" s="91"/>
    </row>
    <row r="712" spans="1:6">
      <c r="A712" s="183"/>
      <c r="B712" s="87"/>
      <c r="C712" s="88"/>
      <c r="D712" s="89"/>
      <c r="E712" s="90"/>
      <c r="F712" s="91"/>
    </row>
    <row r="713" spans="1:6">
      <c r="A713" s="183"/>
      <c r="B713" s="87"/>
      <c r="C713" s="88"/>
      <c r="D713" s="89"/>
      <c r="E713" s="90"/>
      <c r="F713" s="91"/>
    </row>
    <row r="714" spans="1:6">
      <c r="A714" s="183"/>
      <c r="B714" s="87"/>
      <c r="C714" s="88"/>
      <c r="D714" s="89"/>
      <c r="E714" s="90"/>
      <c r="F714" s="91"/>
    </row>
    <row r="715" spans="1:6">
      <c r="A715" s="183"/>
      <c r="B715" s="87"/>
      <c r="C715" s="88"/>
      <c r="D715" s="89"/>
      <c r="E715" s="90"/>
      <c r="F715" s="91"/>
    </row>
    <row r="716" spans="1:6">
      <c r="A716" s="183"/>
      <c r="B716" s="87"/>
      <c r="C716" s="88"/>
      <c r="D716" s="89"/>
      <c r="E716" s="90"/>
      <c r="F716" s="91"/>
    </row>
    <row r="717" spans="1:6">
      <c r="A717" s="183"/>
      <c r="B717" s="87"/>
      <c r="C717" s="88"/>
      <c r="D717" s="89"/>
      <c r="E717" s="90"/>
      <c r="F717" s="91"/>
    </row>
    <row r="718" spans="1:6">
      <c r="A718" s="183"/>
      <c r="B718" s="87"/>
      <c r="C718" s="88"/>
      <c r="D718" s="89"/>
      <c r="E718" s="90"/>
      <c r="F718" s="91"/>
    </row>
    <row r="719" spans="1:6">
      <c r="A719" s="183"/>
      <c r="B719" s="87"/>
      <c r="C719" s="88"/>
      <c r="D719" s="89"/>
      <c r="E719" s="90"/>
      <c r="F719" s="91"/>
    </row>
    <row r="720" spans="1:6">
      <c r="A720" s="183"/>
      <c r="B720" s="87"/>
      <c r="C720" s="88"/>
      <c r="D720" s="89"/>
      <c r="E720" s="90"/>
      <c r="F720" s="91"/>
    </row>
    <row r="721" spans="1:6">
      <c r="A721" s="183"/>
      <c r="B721" s="87"/>
      <c r="C721" s="88"/>
      <c r="D721" s="89"/>
      <c r="E721" s="90"/>
      <c r="F721" s="91"/>
    </row>
    <row r="722" spans="1:6">
      <c r="A722" s="183"/>
      <c r="B722" s="87"/>
      <c r="C722" s="88"/>
      <c r="D722" s="89"/>
      <c r="E722" s="90"/>
      <c r="F722" s="91"/>
    </row>
    <row r="723" spans="1:6">
      <c r="A723" s="183"/>
      <c r="B723" s="87"/>
      <c r="C723" s="88"/>
      <c r="D723" s="89"/>
      <c r="E723" s="90"/>
      <c r="F723" s="91"/>
    </row>
    <row r="724" spans="1:6">
      <c r="A724" s="183"/>
      <c r="B724" s="87"/>
      <c r="C724" s="88"/>
      <c r="D724" s="89"/>
      <c r="E724" s="90"/>
      <c r="F724" s="91"/>
    </row>
    <row r="725" spans="1:6">
      <c r="A725" s="183"/>
      <c r="B725" s="87"/>
      <c r="C725" s="88"/>
      <c r="D725" s="89"/>
      <c r="E725" s="90"/>
      <c r="F725" s="91"/>
    </row>
    <row r="726" spans="1:6">
      <c r="A726" s="183"/>
      <c r="B726" s="87"/>
      <c r="C726" s="88"/>
      <c r="D726" s="89"/>
      <c r="E726" s="90"/>
      <c r="F726" s="91"/>
    </row>
    <row r="727" spans="1:6">
      <c r="A727" s="183"/>
      <c r="B727" s="87"/>
      <c r="C727" s="88"/>
      <c r="D727" s="89"/>
      <c r="E727" s="90"/>
      <c r="F727" s="91"/>
    </row>
    <row r="728" spans="1:6">
      <c r="A728" s="183"/>
      <c r="B728" s="87"/>
      <c r="C728" s="88"/>
      <c r="D728" s="89"/>
      <c r="E728" s="90"/>
      <c r="F728" s="91"/>
    </row>
    <row r="729" spans="1:6">
      <c r="A729" s="183"/>
      <c r="B729" s="87"/>
      <c r="C729" s="88"/>
      <c r="D729" s="89"/>
      <c r="E729" s="90"/>
      <c r="F729" s="91"/>
    </row>
    <row r="730" spans="1:6">
      <c r="A730" s="183"/>
      <c r="B730" s="87"/>
      <c r="C730" s="88"/>
      <c r="D730" s="89"/>
      <c r="E730" s="90"/>
      <c r="F730" s="91"/>
    </row>
    <row r="731" spans="1:6">
      <c r="A731" s="183"/>
      <c r="B731" s="87"/>
      <c r="C731" s="88"/>
      <c r="D731" s="89"/>
      <c r="E731" s="90"/>
      <c r="F731" s="91"/>
    </row>
    <row r="732" spans="1:6">
      <c r="A732" s="183"/>
      <c r="B732" s="87"/>
      <c r="C732" s="88"/>
      <c r="D732" s="89"/>
      <c r="E732" s="90"/>
      <c r="F732" s="91"/>
    </row>
    <row r="733" spans="1:6">
      <c r="A733" s="183"/>
      <c r="B733" s="87"/>
      <c r="C733" s="88"/>
      <c r="D733" s="89"/>
      <c r="E733" s="90"/>
      <c r="F733" s="91"/>
    </row>
    <row r="734" spans="1:6">
      <c r="A734" s="183"/>
      <c r="B734" s="87"/>
      <c r="C734" s="88"/>
      <c r="D734" s="89"/>
      <c r="E734" s="90"/>
      <c r="F734" s="91"/>
    </row>
    <row r="735" spans="1:6">
      <c r="A735" s="183"/>
      <c r="B735" s="87"/>
      <c r="C735" s="88"/>
      <c r="D735" s="89"/>
      <c r="E735" s="90"/>
      <c r="F735" s="91"/>
    </row>
    <row r="736" spans="1:6">
      <c r="A736" s="183"/>
      <c r="B736" s="87"/>
      <c r="C736" s="88"/>
      <c r="D736" s="89"/>
      <c r="E736" s="90"/>
      <c r="F736" s="91"/>
    </row>
    <row r="737" spans="1:6">
      <c r="A737" s="183"/>
      <c r="B737" s="87"/>
      <c r="C737" s="88"/>
      <c r="D737" s="89"/>
      <c r="E737" s="90"/>
      <c r="F737" s="91"/>
    </row>
    <row r="738" spans="1:6">
      <c r="A738" s="183"/>
      <c r="B738" s="87"/>
      <c r="C738" s="88"/>
      <c r="D738" s="89"/>
      <c r="E738" s="90"/>
      <c r="F738" s="91"/>
    </row>
    <row r="739" spans="1:6">
      <c r="A739" s="183"/>
      <c r="B739" s="87"/>
      <c r="C739" s="88"/>
      <c r="D739" s="89"/>
      <c r="E739" s="90"/>
      <c r="F739" s="91"/>
    </row>
    <row r="740" spans="1:6">
      <c r="A740" s="183"/>
      <c r="B740" s="87"/>
      <c r="C740" s="88"/>
      <c r="D740" s="89"/>
      <c r="E740" s="90"/>
      <c r="F740" s="91"/>
    </row>
    <row r="741" spans="1:6">
      <c r="A741" s="183"/>
      <c r="B741" s="87"/>
      <c r="C741" s="88"/>
      <c r="D741" s="89"/>
      <c r="E741" s="90"/>
      <c r="F741" s="91"/>
    </row>
    <row r="742" spans="1:6">
      <c r="A742" s="183"/>
      <c r="B742" s="87"/>
      <c r="C742" s="88"/>
      <c r="D742" s="89"/>
      <c r="E742" s="90"/>
      <c r="F742" s="91"/>
    </row>
    <row r="743" spans="1:6">
      <c r="A743" s="183"/>
      <c r="B743" s="87"/>
      <c r="C743" s="88"/>
      <c r="D743" s="89"/>
      <c r="E743" s="90"/>
      <c r="F743" s="91"/>
    </row>
    <row r="744" spans="1:6">
      <c r="A744" s="183"/>
      <c r="B744" s="87"/>
      <c r="C744" s="88"/>
      <c r="D744" s="89"/>
      <c r="E744" s="90"/>
      <c r="F744" s="91"/>
    </row>
    <row r="745" spans="1:6">
      <c r="A745" s="183"/>
      <c r="B745" s="87"/>
      <c r="C745" s="88"/>
      <c r="D745" s="89"/>
      <c r="E745" s="90"/>
      <c r="F745" s="91"/>
    </row>
    <row r="746" spans="1:6">
      <c r="A746" s="183"/>
      <c r="B746" s="87"/>
      <c r="C746" s="88"/>
      <c r="D746" s="89"/>
      <c r="E746" s="90"/>
      <c r="F746" s="91"/>
    </row>
    <row r="747" spans="1:6">
      <c r="A747" s="183"/>
      <c r="B747" s="87"/>
      <c r="C747" s="88"/>
      <c r="D747" s="89"/>
      <c r="E747" s="90"/>
      <c r="F747" s="91"/>
    </row>
    <row r="748" spans="1:6">
      <c r="A748" s="183"/>
      <c r="B748" s="87"/>
      <c r="C748" s="88"/>
      <c r="D748" s="89"/>
      <c r="E748" s="90"/>
      <c r="F748" s="91"/>
    </row>
    <row r="749" spans="1:6">
      <c r="A749" s="183"/>
      <c r="B749" s="87"/>
      <c r="C749" s="88"/>
      <c r="D749" s="89"/>
      <c r="E749" s="90"/>
      <c r="F749" s="91"/>
    </row>
    <row r="750" spans="1:6">
      <c r="A750" s="183"/>
      <c r="B750" s="87"/>
      <c r="C750" s="88"/>
      <c r="D750" s="89"/>
      <c r="E750" s="90"/>
      <c r="F750" s="91"/>
    </row>
    <row r="751" spans="1:6">
      <c r="A751" s="183"/>
      <c r="B751" s="87"/>
      <c r="C751" s="88"/>
      <c r="D751" s="89"/>
      <c r="E751" s="90"/>
      <c r="F751" s="91"/>
    </row>
    <row r="752" spans="1:6">
      <c r="A752" s="183"/>
      <c r="B752" s="87"/>
      <c r="C752" s="88"/>
      <c r="D752" s="89"/>
      <c r="E752" s="90"/>
      <c r="F752" s="91"/>
    </row>
    <row r="753" spans="1:6">
      <c r="A753" s="183"/>
      <c r="B753" s="87"/>
      <c r="C753" s="88"/>
      <c r="D753" s="89"/>
      <c r="E753" s="90"/>
      <c r="F753" s="91"/>
    </row>
    <row r="754" spans="1:6">
      <c r="A754" s="183"/>
      <c r="B754" s="87"/>
      <c r="C754" s="88"/>
      <c r="D754" s="89"/>
      <c r="E754" s="90"/>
      <c r="F754" s="91"/>
    </row>
    <row r="755" spans="1:6">
      <c r="A755" s="183"/>
      <c r="B755" s="87"/>
      <c r="C755" s="88"/>
      <c r="D755" s="89"/>
      <c r="E755" s="90"/>
      <c r="F755" s="91"/>
    </row>
    <row r="756" spans="1:6">
      <c r="A756" s="183"/>
      <c r="B756" s="87"/>
      <c r="C756" s="88"/>
      <c r="D756" s="89"/>
      <c r="E756" s="90"/>
      <c r="F756" s="91"/>
    </row>
    <row r="757" spans="1:6">
      <c r="A757" s="183"/>
      <c r="B757" s="87"/>
      <c r="C757" s="88"/>
      <c r="D757" s="89"/>
      <c r="E757" s="90"/>
      <c r="F757" s="91"/>
    </row>
    <row r="758" spans="1:6">
      <c r="A758" s="183"/>
      <c r="B758" s="87"/>
      <c r="C758" s="88"/>
      <c r="D758" s="89"/>
      <c r="E758" s="90"/>
      <c r="F758" s="91"/>
    </row>
    <row r="759" spans="1:6">
      <c r="A759" s="183"/>
      <c r="B759" s="87"/>
      <c r="C759" s="88"/>
      <c r="D759" s="89"/>
      <c r="E759" s="90"/>
      <c r="F759" s="91"/>
    </row>
    <row r="760" spans="1:6">
      <c r="A760" s="183"/>
      <c r="B760" s="87"/>
      <c r="C760" s="88"/>
      <c r="D760" s="89"/>
      <c r="E760" s="90"/>
      <c r="F760" s="91"/>
    </row>
    <row r="761" spans="1:6">
      <c r="A761" s="183"/>
      <c r="B761" s="87"/>
      <c r="C761" s="88"/>
      <c r="D761" s="89"/>
      <c r="E761" s="90"/>
      <c r="F761" s="91"/>
    </row>
    <row r="762" spans="1:6">
      <c r="A762" s="183"/>
      <c r="B762" s="87"/>
      <c r="C762" s="88"/>
      <c r="D762" s="89"/>
      <c r="E762" s="90"/>
      <c r="F762" s="91"/>
    </row>
    <row r="763" spans="1:6">
      <c r="A763" s="183"/>
      <c r="B763" s="87"/>
      <c r="C763" s="88"/>
      <c r="D763" s="89"/>
      <c r="E763" s="90"/>
      <c r="F763" s="91"/>
    </row>
    <row r="764" spans="1:6">
      <c r="A764" s="183"/>
      <c r="B764" s="87"/>
      <c r="C764" s="88"/>
      <c r="D764" s="89"/>
      <c r="E764" s="90"/>
      <c r="F764" s="91"/>
    </row>
    <row r="765" spans="1:6">
      <c r="A765" s="183"/>
      <c r="B765" s="87"/>
      <c r="C765" s="88"/>
      <c r="D765" s="89"/>
      <c r="E765" s="90"/>
      <c r="F765" s="91"/>
    </row>
    <row r="766" spans="1:6">
      <c r="A766" s="183"/>
      <c r="B766" s="87"/>
      <c r="C766" s="88"/>
      <c r="D766" s="89"/>
      <c r="E766" s="90"/>
      <c r="F766" s="91"/>
    </row>
    <row r="767" spans="1:6">
      <c r="A767" s="183"/>
      <c r="B767" s="87"/>
      <c r="C767" s="88"/>
      <c r="D767" s="89"/>
      <c r="E767" s="90"/>
      <c r="F767" s="91"/>
    </row>
    <row r="768" spans="1:6">
      <c r="A768" s="183"/>
      <c r="B768" s="87"/>
      <c r="C768" s="88"/>
      <c r="D768" s="89"/>
      <c r="E768" s="90"/>
      <c r="F768" s="91"/>
    </row>
    <row r="769" spans="1:6">
      <c r="A769" s="183"/>
      <c r="B769" s="87"/>
      <c r="C769" s="88"/>
      <c r="D769" s="89"/>
      <c r="E769" s="90"/>
      <c r="F769" s="91"/>
    </row>
    <row r="770" spans="1:6">
      <c r="A770" s="183"/>
      <c r="B770" s="87"/>
      <c r="C770" s="88"/>
      <c r="D770" s="89"/>
      <c r="E770" s="90"/>
      <c r="F770" s="91"/>
    </row>
    <row r="771" spans="1:6">
      <c r="A771" s="183"/>
      <c r="B771" s="87"/>
      <c r="C771" s="88"/>
      <c r="D771" s="89"/>
      <c r="E771" s="90"/>
      <c r="F771" s="91"/>
    </row>
    <row r="772" spans="1:6">
      <c r="A772" s="183"/>
      <c r="B772" s="87"/>
      <c r="C772" s="88"/>
      <c r="D772" s="89"/>
      <c r="E772" s="90"/>
      <c r="F772" s="91"/>
    </row>
    <row r="773" spans="1:6">
      <c r="A773" s="183"/>
      <c r="B773" s="87"/>
      <c r="C773" s="88"/>
      <c r="D773" s="89"/>
      <c r="E773" s="90"/>
      <c r="F773" s="91"/>
    </row>
    <row r="774" spans="1:6">
      <c r="A774" s="183"/>
      <c r="B774" s="87"/>
      <c r="C774" s="88"/>
      <c r="D774" s="89"/>
      <c r="E774" s="90"/>
      <c r="F774" s="91"/>
    </row>
    <row r="775" spans="1:6">
      <c r="A775" s="183"/>
      <c r="B775" s="87"/>
      <c r="C775" s="88"/>
      <c r="D775" s="89"/>
      <c r="E775" s="90"/>
      <c r="F775" s="91"/>
    </row>
    <row r="776" spans="1:6">
      <c r="A776" s="183"/>
      <c r="B776" s="87"/>
      <c r="C776" s="88"/>
      <c r="D776" s="89"/>
      <c r="E776" s="90"/>
      <c r="F776" s="91"/>
    </row>
    <row r="777" spans="1:6">
      <c r="A777" s="183"/>
      <c r="B777" s="87"/>
      <c r="C777" s="88"/>
      <c r="D777" s="89"/>
      <c r="E777" s="90"/>
      <c r="F777" s="91"/>
    </row>
    <row r="778" spans="1:6">
      <c r="A778" s="183"/>
      <c r="B778" s="87"/>
      <c r="C778" s="88"/>
      <c r="D778" s="89"/>
      <c r="E778" s="90"/>
      <c r="F778" s="91"/>
    </row>
    <row r="779" spans="1:6">
      <c r="A779" s="183"/>
      <c r="B779" s="87"/>
      <c r="C779" s="88"/>
      <c r="D779" s="89"/>
      <c r="E779" s="90"/>
      <c r="F779" s="91"/>
    </row>
    <row r="780" spans="1:6">
      <c r="A780" s="183"/>
      <c r="B780" s="87"/>
      <c r="C780" s="88"/>
      <c r="D780" s="89"/>
      <c r="E780" s="90"/>
      <c r="F780" s="91"/>
    </row>
    <row r="781" spans="1:6">
      <c r="A781" s="183"/>
      <c r="B781" s="87"/>
      <c r="C781" s="88"/>
      <c r="D781" s="89"/>
      <c r="E781" s="90"/>
      <c r="F781" s="91"/>
    </row>
    <row r="782" spans="1:6">
      <c r="A782" s="183"/>
      <c r="B782" s="87"/>
      <c r="C782" s="88"/>
      <c r="D782" s="89"/>
      <c r="E782" s="90"/>
      <c r="F782" s="91"/>
    </row>
    <row r="783" spans="1:6">
      <c r="A783" s="183"/>
      <c r="B783" s="87"/>
      <c r="C783" s="88"/>
      <c r="D783" s="89"/>
      <c r="E783" s="90"/>
      <c r="F783" s="91"/>
    </row>
    <row r="784" spans="1:6">
      <c r="A784" s="183"/>
      <c r="B784" s="87"/>
      <c r="C784" s="88"/>
      <c r="D784" s="89"/>
      <c r="E784" s="90"/>
      <c r="F784" s="91"/>
    </row>
    <row r="785" spans="1:6">
      <c r="A785" s="183"/>
      <c r="B785" s="87"/>
      <c r="C785" s="88"/>
      <c r="D785" s="89"/>
      <c r="E785" s="90"/>
      <c r="F785" s="91"/>
    </row>
    <row r="786" spans="1:6">
      <c r="A786" s="183"/>
      <c r="B786" s="87"/>
      <c r="C786" s="88"/>
      <c r="D786" s="89"/>
      <c r="E786" s="90"/>
      <c r="F786" s="91"/>
    </row>
    <row r="787" spans="1:6">
      <c r="A787" s="183"/>
      <c r="B787" s="87"/>
      <c r="C787" s="88"/>
      <c r="D787" s="89"/>
      <c r="E787" s="90"/>
      <c r="F787" s="91"/>
    </row>
    <row r="788" spans="1:6">
      <c r="A788" s="183"/>
      <c r="B788" s="87"/>
      <c r="C788" s="88"/>
      <c r="D788" s="89"/>
      <c r="E788" s="90"/>
      <c r="F788" s="91"/>
    </row>
    <row r="789" spans="1:6">
      <c r="A789" s="183"/>
      <c r="B789" s="87"/>
      <c r="C789" s="88"/>
      <c r="D789" s="89"/>
      <c r="E789" s="90"/>
      <c r="F789" s="91"/>
    </row>
    <row r="790" spans="1:6">
      <c r="A790" s="183"/>
      <c r="B790" s="87"/>
      <c r="C790" s="88"/>
      <c r="D790" s="89"/>
      <c r="E790" s="90"/>
      <c r="F790" s="91"/>
    </row>
    <row r="791" spans="1:6">
      <c r="A791" s="183"/>
      <c r="B791" s="87"/>
      <c r="C791" s="88"/>
      <c r="D791" s="89"/>
      <c r="E791" s="90"/>
      <c r="F791" s="91"/>
    </row>
    <row r="792" spans="1:6">
      <c r="A792" s="183"/>
      <c r="B792" s="87"/>
      <c r="C792" s="88"/>
      <c r="D792" s="89"/>
      <c r="E792" s="90"/>
      <c r="F792" s="91"/>
    </row>
    <row r="793" spans="1:6">
      <c r="A793" s="183"/>
      <c r="B793" s="87"/>
      <c r="C793" s="88"/>
      <c r="D793" s="89"/>
      <c r="E793" s="90"/>
      <c r="F793" s="91"/>
    </row>
    <row r="794" spans="1:6">
      <c r="A794" s="183"/>
      <c r="B794" s="87"/>
      <c r="C794" s="88"/>
      <c r="D794" s="89"/>
      <c r="E794" s="90"/>
      <c r="F794" s="91"/>
    </row>
    <row r="795" spans="1:6">
      <c r="A795" s="183"/>
      <c r="B795" s="87"/>
      <c r="C795" s="88"/>
      <c r="D795" s="89"/>
      <c r="E795" s="90"/>
      <c r="F795" s="91"/>
    </row>
    <row r="796" spans="1:6">
      <c r="A796" s="183"/>
      <c r="B796" s="87"/>
      <c r="C796" s="88"/>
      <c r="D796" s="89"/>
      <c r="E796" s="90"/>
      <c r="F796" s="91"/>
    </row>
    <row r="797" spans="1:6">
      <c r="A797" s="183"/>
      <c r="B797" s="87"/>
      <c r="C797" s="88"/>
      <c r="D797" s="89"/>
      <c r="E797" s="90"/>
      <c r="F797" s="91"/>
    </row>
    <row r="798" spans="1:6">
      <c r="A798" s="183"/>
      <c r="B798" s="87"/>
      <c r="C798" s="88"/>
      <c r="D798" s="89"/>
      <c r="E798" s="90"/>
      <c r="F798" s="91"/>
    </row>
    <row r="799" spans="1:6">
      <c r="A799" s="183"/>
      <c r="B799" s="87"/>
      <c r="C799" s="88"/>
      <c r="D799" s="89"/>
      <c r="E799" s="90"/>
      <c r="F799" s="91"/>
    </row>
    <row r="800" spans="1:6">
      <c r="A800" s="183"/>
      <c r="B800" s="87"/>
      <c r="C800" s="88"/>
      <c r="D800" s="89"/>
      <c r="E800" s="90"/>
      <c r="F800" s="91"/>
    </row>
    <row r="801" spans="1:6">
      <c r="A801" s="183"/>
      <c r="B801" s="87"/>
      <c r="C801" s="88"/>
      <c r="D801" s="89"/>
      <c r="E801" s="90"/>
      <c r="F801" s="91"/>
    </row>
    <row r="802" spans="1:6">
      <c r="A802" s="183"/>
      <c r="B802" s="87"/>
      <c r="C802" s="88"/>
      <c r="D802" s="89"/>
      <c r="E802" s="90"/>
      <c r="F802" s="91"/>
    </row>
    <row r="803" spans="1:6">
      <c r="A803" s="183"/>
      <c r="B803" s="87"/>
      <c r="C803" s="88"/>
      <c r="D803" s="89"/>
      <c r="E803" s="90"/>
      <c r="F803" s="91"/>
    </row>
    <row r="804" spans="1:6">
      <c r="A804" s="183"/>
      <c r="B804" s="87"/>
      <c r="C804" s="88"/>
      <c r="D804" s="89"/>
      <c r="E804" s="90"/>
      <c r="F804" s="91"/>
    </row>
    <row r="805" spans="1:6">
      <c r="A805" s="183"/>
      <c r="B805" s="87"/>
      <c r="C805" s="88"/>
      <c r="D805" s="89"/>
      <c r="E805" s="90"/>
      <c r="F805" s="91"/>
    </row>
    <row r="806" spans="1:6">
      <c r="A806" s="183"/>
      <c r="B806" s="87"/>
      <c r="C806" s="88"/>
      <c r="D806" s="89"/>
      <c r="E806" s="90"/>
      <c r="F806" s="91"/>
    </row>
    <row r="807" spans="1:6">
      <c r="A807" s="183"/>
      <c r="B807" s="87"/>
      <c r="C807" s="88"/>
      <c r="D807" s="89"/>
      <c r="E807" s="90"/>
      <c r="F807" s="91"/>
    </row>
    <row r="808" spans="1:6">
      <c r="A808" s="183"/>
      <c r="B808" s="87"/>
      <c r="C808" s="88"/>
      <c r="D808" s="89"/>
      <c r="E808" s="90"/>
      <c r="F808" s="91"/>
    </row>
    <row r="809" spans="1:6">
      <c r="A809" s="183"/>
      <c r="B809" s="87"/>
      <c r="C809" s="88"/>
      <c r="D809" s="89"/>
      <c r="E809" s="90"/>
      <c r="F809" s="91"/>
    </row>
    <row r="810" spans="1:6">
      <c r="A810" s="183"/>
      <c r="B810" s="87"/>
      <c r="C810" s="88"/>
      <c r="D810" s="89"/>
      <c r="E810" s="90"/>
      <c r="F810" s="91"/>
    </row>
    <row r="811" spans="1:6">
      <c r="A811" s="183"/>
      <c r="B811" s="87"/>
      <c r="C811" s="88"/>
      <c r="D811" s="89"/>
      <c r="E811" s="90"/>
      <c r="F811" s="91"/>
    </row>
    <row r="812" spans="1:6">
      <c r="A812" s="183"/>
      <c r="B812" s="87"/>
      <c r="C812" s="88"/>
      <c r="D812" s="89"/>
      <c r="E812" s="90"/>
      <c r="F812" s="91"/>
    </row>
    <row r="813" spans="1:6">
      <c r="A813" s="183"/>
      <c r="B813" s="87"/>
      <c r="C813" s="88"/>
      <c r="D813" s="89"/>
      <c r="E813" s="90"/>
      <c r="F813" s="91"/>
    </row>
    <row r="814" spans="1:6">
      <c r="A814" s="183"/>
      <c r="B814" s="87"/>
      <c r="C814" s="88"/>
      <c r="D814" s="89"/>
      <c r="E814" s="90"/>
      <c r="F814" s="91"/>
    </row>
    <row r="815" spans="1:6">
      <c r="A815" s="183"/>
      <c r="B815" s="87"/>
      <c r="C815" s="88"/>
      <c r="D815" s="89"/>
      <c r="E815" s="90"/>
      <c r="F815" s="91"/>
    </row>
    <row r="816" spans="1:6">
      <c r="A816" s="183"/>
      <c r="B816" s="87"/>
      <c r="C816" s="88"/>
      <c r="D816" s="89"/>
      <c r="E816" s="90"/>
      <c r="F816" s="91"/>
    </row>
    <row r="817" spans="1:6">
      <c r="A817" s="183"/>
      <c r="B817" s="87"/>
      <c r="C817" s="88"/>
      <c r="D817" s="89"/>
      <c r="E817" s="90"/>
      <c r="F817" s="91"/>
    </row>
    <row r="818" spans="1:6">
      <c r="A818" s="183"/>
      <c r="B818" s="87"/>
      <c r="C818" s="88"/>
      <c r="D818" s="89"/>
      <c r="E818" s="90"/>
      <c r="F818" s="91"/>
    </row>
    <row r="819" spans="1:6">
      <c r="A819" s="183"/>
      <c r="B819" s="87"/>
      <c r="C819" s="88"/>
      <c r="D819" s="89"/>
      <c r="E819" s="90"/>
      <c r="F819" s="91"/>
    </row>
    <row r="820" spans="1:6">
      <c r="A820" s="183"/>
      <c r="B820" s="87"/>
      <c r="C820" s="88"/>
      <c r="D820" s="89"/>
      <c r="E820" s="90"/>
      <c r="F820" s="91"/>
    </row>
    <row r="821" spans="1:6">
      <c r="A821" s="183"/>
      <c r="B821" s="87"/>
      <c r="C821" s="88"/>
      <c r="D821" s="89"/>
      <c r="E821" s="90"/>
      <c r="F821" s="91"/>
    </row>
    <row r="822" spans="1:6">
      <c r="A822" s="183"/>
      <c r="B822" s="87"/>
      <c r="C822" s="88"/>
      <c r="D822" s="89"/>
      <c r="E822" s="90"/>
      <c r="F822" s="91"/>
    </row>
    <row r="823" spans="1:6">
      <c r="A823" s="183"/>
      <c r="B823" s="87"/>
      <c r="C823" s="88"/>
      <c r="D823" s="89"/>
      <c r="E823" s="90"/>
      <c r="F823" s="91"/>
    </row>
    <row r="824" spans="1:6">
      <c r="A824" s="183"/>
      <c r="B824" s="87"/>
      <c r="C824" s="88"/>
      <c r="D824" s="89"/>
      <c r="E824" s="90"/>
      <c r="F824" s="91"/>
    </row>
    <row r="825" spans="1:6">
      <c r="A825" s="183"/>
      <c r="B825" s="87"/>
      <c r="C825" s="88"/>
      <c r="D825" s="89"/>
      <c r="E825" s="90"/>
      <c r="F825" s="91"/>
    </row>
    <row r="826" spans="1:6">
      <c r="A826" s="183"/>
      <c r="B826" s="87"/>
      <c r="C826" s="88"/>
      <c r="D826" s="89"/>
      <c r="E826" s="90"/>
      <c r="F826" s="91"/>
    </row>
    <row r="827" spans="1:6">
      <c r="A827" s="183"/>
      <c r="B827" s="87"/>
      <c r="C827" s="88"/>
      <c r="D827" s="89"/>
      <c r="E827" s="90"/>
      <c r="F827" s="91"/>
    </row>
    <row r="828" spans="1:6">
      <c r="A828" s="183"/>
      <c r="B828" s="87"/>
      <c r="C828" s="88"/>
      <c r="D828" s="89"/>
      <c r="E828" s="90"/>
      <c r="F828" s="91"/>
    </row>
    <row r="829" spans="1:6">
      <c r="A829" s="183"/>
      <c r="B829" s="87"/>
      <c r="C829" s="88"/>
      <c r="D829" s="89"/>
      <c r="E829" s="90"/>
      <c r="F829" s="91"/>
    </row>
    <row r="830" spans="1:6">
      <c r="A830" s="183"/>
      <c r="B830" s="87"/>
      <c r="C830" s="88"/>
      <c r="D830" s="89"/>
      <c r="E830" s="90"/>
      <c r="F830" s="91"/>
    </row>
    <row r="831" spans="1:6">
      <c r="A831" s="183"/>
      <c r="B831" s="87"/>
      <c r="C831" s="88"/>
      <c r="D831" s="89"/>
      <c r="E831" s="90"/>
      <c r="F831" s="91"/>
    </row>
    <row r="832" spans="1:6">
      <c r="A832" s="183"/>
      <c r="B832" s="87"/>
      <c r="C832" s="88"/>
      <c r="D832" s="89"/>
      <c r="E832" s="90"/>
      <c r="F832" s="91"/>
    </row>
    <row r="833" spans="1:6">
      <c r="A833" s="183"/>
      <c r="B833" s="87"/>
      <c r="C833" s="88"/>
      <c r="D833" s="89"/>
      <c r="E833" s="90"/>
      <c r="F833" s="91"/>
    </row>
    <row r="834" spans="1:6">
      <c r="A834" s="183"/>
      <c r="B834" s="87"/>
      <c r="C834" s="88"/>
      <c r="D834" s="89"/>
      <c r="E834" s="90"/>
      <c r="F834" s="91"/>
    </row>
    <row r="835" spans="1:6">
      <c r="A835" s="183"/>
      <c r="B835" s="87"/>
      <c r="C835" s="88"/>
      <c r="D835" s="89"/>
      <c r="E835" s="90"/>
      <c r="F835" s="91"/>
    </row>
    <row r="836" spans="1:6">
      <c r="A836" s="183"/>
      <c r="B836" s="87"/>
      <c r="C836" s="88"/>
      <c r="D836" s="89"/>
      <c r="E836" s="90"/>
      <c r="F836" s="91"/>
    </row>
    <row r="837" spans="1:6">
      <c r="A837" s="183"/>
      <c r="B837" s="87"/>
      <c r="C837" s="88"/>
      <c r="D837" s="89"/>
      <c r="E837" s="90"/>
      <c r="F837" s="91"/>
    </row>
    <row r="838" spans="1:6">
      <c r="A838" s="183"/>
      <c r="B838" s="87"/>
      <c r="C838" s="88"/>
      <c r="D838" s="89"/>
      <c r="E838" s="90"/>
      <c r="F838" s="91"/>
    </row>
    <row r="839" spans="1:6">
      <c r="A839" s="183"/>
      <c r="B839" s="87"/>
      <c r="C839" s="88"/>
      <c r="D839" s="89"/>
      <c r="E839" s="90"/>
      <c r="F839" s="91"/>
    </row>
    <row r="840" spans="1:6">
      <c r="A840" s="183"/>
      <c r="B840" s="87"/>
      <c r="C840" s="88"/>
      <c r="D840" s="89"/>
      <c r="E840" s="90"/>
      <c r="F840" s="91"/>
    </row>
    <row r="841" spans="1:6">
      <c r="A841" s="183"/>
      <c r="B841" s="87"/>
      <c r="C841" s="88"/>
      <c r="D841" s="89"/>
      <c r="E841" s="90"/>
      <c r="F841" s="91"/>
    </row>
    <row r="842" spans="1:6">
      <c r="A842" s="183"/>
      <c r="B842" s="87"/>
      <c r="C842" s="88"/>
      <c r="D842" s="89"/>
      <c r="E842" s="90"/>
      <c r="F842" s="91"/>
    </row>
    <row r="843" spans="1:6">
      <c r="A843" s="183"/>
      <c r="B843" s="87"/>
      <c r="C843" s="88"/>
      <c r="D843" s="89"/>
      <c r="E843" s="90"/>
      <c r="F843" s="91"/>
    </row>
    <row r="844" spans="1:6">
      <c r="A844" s="183"/>
      <c r="B844" s="87"/>
      <c r="C844" s="88"/>
      <c r="D844" s="89"/>
      <c r="E844" s="90"/>
      <c r="F844" s="91"/>
    </row>
    <row r="845" spans="1:6">
      <c r="A845" s="183"/>
      <c r="B845" s="87"/>
      <c r="C845" s="88"/>
      <c r="D845" s="89"/>
      <c r="E845" s="90"/>
      <c r="F845" s="91"/>
    </row>
    <row r="846" spans="1:6">
      <c r="A846" s="183"/>
      <c r="B846" s="87"/>
      <c r="C846" s="88"/>
      <c r="D846" s="89"/>
      <c r="E846" s="90"/>
      <c r="F846" s="91"/>
    </row>
    <row r="847" spans="1:6">
      <c r="A847" s="183"/>
      <c r="B847" s="87"/>
      <c r="C847" s="88"/>
      <c r="D847" s="89"/>
      <c r="E847" s="90"/>
      <c r="F847" s="91"/>
    </row>
    <row r="848" spans="1:6">
      <c r="A848" s="183"/>
      <c r="B848" s="87"/>
      <c r="C848" s="88"/>
      <c r="D848" s="89"/>
      <c r="E848" s="90"/>
      <c r="F848" s="91"/>
    </row>
    <row r="849" spans="1:6">
      <c r="A849" s="183"/>
      <c r="B849" s="87"/>
      <c r="C849" s="88"/>
      <c r="D849" s="89"/>
      <c r="E849" s="90"/>
      <c r="F849" s="91"/>
    </row>
    <row r="850" spans="1:6">
      <c r="A850" s="183"/>
      <c r="B850" s="87"/>
      <c r="C850" s="88"/>
      <c r="D850" s="89"/>
      <c r="E850" s="90"/>
      <c r="F850" s="91"/>
    </row>
    <row r="851" spans="1:6">
      <c r="A851" s="183"/>
      <c r="B851" s="87"/>
      <c r="C851" s="88"/>
      <c r="D851" s="89"/>
      <c r="E851" s="90"/>
      <c r="F851" s="91"/>
    </row>
    <row r="852" spans="1:6">
      <c r="A852" s="183"/>
      <c r="B852" s="87"/>
      <c r="C852" s="88"/>
      <c r="D852" s="89"/>
      <c r="E852" s="90"/>
      <c r="F852" s="91"/>
    </row>
    <row r="853" spans="1:6">
      <c r="A853" s="183"/>
      <c r="B853" s="87"/>
      <c r="C853" s="88"/>
      <c r="D853" s="89"/>
      <c r="E853" s="90"/>
      <c r="F853" s="91"/>
    </row>
    <row r="854" spans="1:6">
      <c r="A854" s="183"/>
      <c r="B854" s="87"/>
      <c r="C854" s="88"/>
      <c r="D854" s="89"/>
      <c r="E854" s="90"/>
      <c r="F854" s="91"/>
    </row>
    <row r="855" spans="1:6">
      <c r="A855" s="183"/>
      <c r="B855" s="87"/>
      <c r="C855" s="88"/>
      <c r="D855" s="89"/>
      <c r="E855" s="90"/>
      <c r="F855" s="91"/>
    </row>
    <row r="856" spans="1:6">
      <c r="A856" s="183"/>
      <c r="B856" s="87"/>
      <c r="C856" s="88"/>
      <c r="D856" s="89"/>
      <c r="E856" s="90"/>
      <c r="F856" s="91"/>
    </row>
    <row r="857" spans="1:6">
      <c r="A857" s="183"/>
      <c r="B857" s="87"/>
      <c r="C857" s="88"/>
      <c r="D857" s="89"/>
      <c r="E857" s="90"/>
      <c r="F857" s="91"/>
    </row>
    <row r="858" spans="1:6">
      <c r="A858" s="183"/>
      <c r="B858" s="87"/>
      <c r="C858" s="88"/>
      <c r="D858" s="89"/>
      <c r="E858" s="90"/>
      <c r="F858" s="91"/>
    </row>
    <row r="859" spans="1:6">
      <c r="A859" s="183"/>
      <c r="B859" s="87"/>
      <c r="C859" s="88"/>
      <c r="D859" s="89"/>
      <c r="E859" s="90"/>
      <c r="F859" s="91"/>
    </row>
    <row r="860" spans="1:6">
      <c r="A860" s="183"/>
      <c r="B860" s="87"/>
      <c r="C860" s="88"/>
      <c r="D860" s="89"/>
      <c r="E860" s="90"/>
      <c r="F860" s="91"/>
    </row>
    <row r="861" spans="1:6">
      <c r="A861" s="183"/>
      <c r="B861" s="87"/>
      <c r="C861" s="88"/>
      <c r="D861" s="89"/>
      <c r="E861" s="90"/>
      <c r="F861" s="91"/>
    </row>
    <row r="862" spans="1:6">
      <c r="A862" s="183"/>
      <c r="B862" s="87"/>
      <c r="C862" s="88"/>
      <c r="D862" s="89"/>
      <c r="E862" s="90"/>
      <c r="F862" s="91"/>
    </row>
    <row r="863" spans="1:6">
      <c r="A863" s="183"/>
      <c r="B863" s="87"/>
      <c r="C863" s="88"/>
      <c r="D863" s="89"/>
      <c r="E863" s="90"/>
      <c r="F863" s="91"/>
    </row>
    <row r="864" spans="1:6">
      <c r="A864" s="183"/>
      <c r="B864" s="87"/>
      <c r="C864" s="88"/>
      <c r="D864" s="89"/>
      <c r="E864" s="90"/>
      <c r="F864" s="91"/>
    </row>
    <row r="865" spans="1:6">
      <c r="A865" s="183"/>
      <c r="B865" s="87"/>
      <c r="C865" s="88"/>
      <c r="D865" s="89"/>
      <c r="E865" s="90"/>
      <c r="F865" s="91"/>
    </row>
    <row r="866" spans="1:6">
      <c r="A866" s="183"/>
      <c r="B866" s="87"/>
      <c r="C866" s="88"/>
      <c r="D866" s="89"/>
      <c r="E866" s="90"/>
      <c r="F866" s="91"/>
    </row>
    <row r="867" spans="1:6">
      <c r="A867" s="183"/>
      <c r="B867" s="87"/>
      <c r="C867" s="88"/>
      <c r="D867" s="89"/>
      <c r="E867" s="90"/>
      <c r="F867" s="91"/>
    </row>
    <row r="868" spans="1:6">
      <c r="A868" s="183"/>
      <c r="B868" s="87"/>
      <c r="C868" s="88"/>
      <c r="D868" s="89"/>
      <c r="E868" s="90"/>
      <c r="F868" s="91"/>
    </row>
    <row r="869" spans="1:6">
      <c r="A869" s="183"/>
      <c r="B869" s="87"/>
      <c r="C869" s="88"/>
      <c r="D869" s="89"/>
      <c r="E869" s="90"/>
      <c r="F869" s="91"/>
    </row>
    <row r="870" spans="1:6">
      <c r="A870" s="183"/>
      <c r="B870" s="87"/>
      <c r="C870" s="88"/>
      <c r="D870" s="89"/>
      <c r="E870" s="90"/>
      <c r="F870" s="91"/>
    </row>
    <row r="871" spans="1:6">
      <c r="A871" s="183"/>
      <c r="B871" s="87"/>
      <c r="C871" s="88"/>
      <c r="D871" s="89"/>
      <c r="E871" s="90"/>
      <c r="F871" s="91"/>
    </row>
    <row r="872" spans="1:6">
      <c r="A872" s="183"/>
      <c r="B872" s="87"/>
      <c r="C872" s="88"/>
      <c r="D872" s="89"/>
      <c r="E872" s="90"/>
      <c r="F872" s="91"/>
    </row>
    <row r="873" spans="1:6">
      <c r="A873" s="183"/>
      <c r="B873" s="87"/>
      <c r="C873" s="88"/>
      <c r="D873" s="89"/>
      <c r="E873" s="90"/>
      <c r="F873" s="91"/>
    </row>
    <row r="874" spans="1:6">
      <c r="A874" s="183"/>
      <c r="B874" s="87"/>
      <c r="C874" s="88"/>
      <c r="D874" s="89"/>
      <c r="E874" s="90"/>
      <c r="F874" s="91"/>
    </row>
    <row r="875" spans="1:6">
      <c r="A875" s="183"/>
      <c r="B875" s="87"/>
      <c r="C875" s="88"/>
      <c r="D875" s="89"/>
      <c r="E875" s="90"/>
      <c r="F875" s="91"/>
    </row>
    <row r="876" spans="1:6">
      <c r="A876" s="183"/>
      <c r="B876" s="87"/>
      <c r="C876" s="88"/>
      <c r="D876" s="89"/>
      <c r="E876" s="90"/>
      <c r="F876" s="91"/>
    </row>
    <row r="877" spans="1:6">
      <c r="A877" s="183"/>
      <c r="B877" s="87"/>
      <c r="C877" s="88"/>
      <c r="D877" s="89"/>
      <c r="E877" s="90"/>
      <c r="F877" s="91"/>
    </row>
    <row r="878" spans="1:6">
      <c r="A878" s="183"/>
      <c r="B878" s="87"/>
      <c r="C878" s="88"/>
      <c r="D878" s="89"/>
      <c r="E878" s="90"/>
      <c r="F878" s="91"/>
    </row>
    <row r="879" spans="1:6">
      <c r="A879" s="183"/>
      <c r="B879" s="87"/>
      <c r="C879" s="88"/>
      <c r="D879" s="89"/>
      <c r="E879" s="90"/>
      <c r="F879" s="91"/>
    </row>
    <row r="880" spans="1:6">
      <c r="A880" s="183"/>
      <c r="B880" s="87"/>
      <c r="C880" s="88"/>
      <c r="D880" s="89"/>
      <c r="E880" s="90"/>
      <c r="F880" s="91"/>
    </row>
    <row r="881" spans="1:6">
      <c r="A881" s="183"/>
      <c r="B881" s="87"/>
      <c r="C881" s="88"/>
      <c r="D881" s="89"/>
      <c r="E881" s="90"/>
      <c r="F881" s="91"/>
    </row>
    <row r="882" spans="1:6">
      <c r="A882" s="183"/>
      <c r="B882" s="87"/>
      <c r="C882" s="88"/>
      <c r="D882" s="89"/>
      <c r="E882" s="90"/>
      <c r="F882" s="91"/>
    </row>
    <row r="883" spans="1:6">
      <c r="A883" s="183"/>
      <c r="B883" s="87"/>
      <c r="C883" s="88"/>
      <c r="D883" s="89"/>
      <c r="E883" s="90"/>
      <c r="F883" s="91"/>
    </row>
    <row r="884" spans="1:6">
      <c r="A884" s="183"/>
      <c r="B884" s="87"/>
      <c r="C884" s="88"/>
      <c r="D884" s="89"/>
      <c r="E884" s="90"/>
      <c r="F884" s="91"/>
    </row>
    <row r="885" spans="1:6">
      <c r="A885" s="183"/>
      <c r="B885" s="87"/>
      <c r="C885" s="88"/>
      <c r="D885" s="89"/>
      <c r="E885" s="90"/>
      <c r="F885" s="91"/>
    </row>
    <row r="886" spans="1:6">
      <c r="A886" s="183"/>
      <c r="B886" s="87"/>
      <c r="C886" s="88"/>
      <c r="D886" s="89"/>
      <c r="E886" s="90"/>
      <c r="F886" s="91"/>
    </row>
    <row r="887" spans="1:6">
      <c r="A887" s="183"/>
      <c r="B887" s="87"/>
      <c r="C887" s="88"/>
      <c r="D887" s="89"/>
      <c r="E887" s="90"/>
      <c r="F887" s="91"/>
    </row>
    <row r="888" spans="1:6">
      <c r="A888" s="183"/>
      <c r="B888" s="87"/>
      <c r="C888" s="88"/>
      <c r="D888" s="89"/>
      <c r="E888" s="90"/>
      <c r="F888" s="91"/>
    </row>
    <row r="889" spans="1:6">
      <c r="A889" s="183"/>
      <c r="B889" s="87"/>
      <c r="C889" s="88"/>
      <c r="D889" s="89"/>
      <c r="E889" s="90"/>
      <c r="F889" s="91"/>
    </row>
    <row r="890" spans="1:6">
      <c r="A890" s="183"/>
      <c r="B890" s="87"/>
      <c r="C890" s="88"/>
      <c r="D890" s="89"/>
      <c r="E890" s="90"/>
      <c r="F890" s="91"/>
    </row>
    <row r="891" spans="1:6">
      <c r="A891" s="183"/>
      <c r="B891" s="87"/>
      <c r="C891" s="88"/>
      <c r="D891" s="89"/>
      <c r="E891" s="90"/>
      <c r="F891" s="91"/>
    </row>
    <row r="892" spans="1:6">
      <c r="A892" s="183"/>
      <c r="B892" s="87"/>
      <c r="C892" s="88"/>
      <c r="D892" s="89"/>
      <c r="E892" s="90"/>
      <c r="F892" s="91"/>
    </row>
    <row r="893" spans="1:6">
      <c r="A893" s="183"/>
      <c r="B893" s="87"/>
      <c r="C893" s="88"/>
      <c r="D893" s="89"/>
      <c r="E893" s="90"/>
      <c r="F893" s="91"/>
    </row>
    <row r="894" spans="1:6">
      <c r="A894" s="183"/>
      <c r="B894" s="87"/>
      <c r="C894" s="88"/>
      <c r="D894" s="89"/>
      <c r="E894" s="90"/>
      <c r="F894" s="91"/>
    </row>
    <row r="895" spans="1:6">
      <c r="A895" s="183"/>
      <c r="B895" s="87"/>
      <c r="C895" s="88"/>
      <c r="D895" s="89"/>
      <c r="E895" s="90"/>
      <c r="F895" s="91"/>
    </row>
    <row r="896" spans="1:6">
      <c r="A896" s="183"/>
      <c r="B896" s="87"/>
      <c r="C896" s="88"/>
      <c r="D896" s="89"/>
      <c r="E896" s="90"/>
      <c r="F896" s="91"/>
    </row>
    <row r="897" spans="1:6">
      <c r="A897" s="183"/>
      <c r="B897" s="87"/>
      <c r="C897" s="88"/>
      <c r="D897" s="89"/>
      <c r="E897" s="90"/>
      <c r="F897" s="91"/>
    </row>
    <row r="898" spans="1:6">
      <c r="A898" s="183"/>
      <c r="B898" s="87"/>
      <c r="C898" s="88"/>
      <c r="D898" s="89"/>
      <c r="E898" s="90"/>
      <c r="F898" s="91"/>
    </row>
    <row r="899" spans="1:6">
      <c r="A899" s="183"/>
      <c r="B899" s="87"/>
      <c r="C899" s="88"/>
      <c r="D899" s="89"/>
      <c r="E899" s="90"/>
      <c r="F899" s="91"/>
    </row>
    <row r="900" spans="1:6">
      <c r="A900" s="183"/>
      <c r="B900" s="87"/>
      <c r="C900" s="88"/>
      <c r="D900" s="89"/>
      <c r="E900" s="90"/>
      <c r="F900" s="91"/>
    </row>
    <row r="901" spans="1:6">
      <c r="A901" s="183"/>
      <c r="B901" s="87"/>
      <c r="C901" s="88"/>
      <c r="D901" s="89"/>
      <c r="E901" s="90"/>
      <c r="F901" s="91"/>
    </row>
    <row r="902" spans="1:6">
      <c r="A902" s="183"/>
      <c r="B902" s="87"/>
      <c r="C902" s="88"/>
      <c r="D902" s="89"/>
      <c r="E902" s="90"/>
      <c r="F902" s="91"/>
    </row>
    <row r="903" spans="1:6">
      <c r="A903" s="183"/>
      <c r="B903" s="87"/>
      <c r="C903" s="88"/>
      <c r="D903" s="89"/>
      <c r="E903" s="90"/>
      <c r="F903" s="91"/>
    </row>
    <row r="904" spans="1:6">
      <c r="A904" s="183"/>
      <c r="B904" s="87"/>
      <c r="C904" s="88"/>
      <c r="D904" s="89"/>
      <c r="E904" s="90"/>
      <c r="F904" s="91"/>
    </row>
    <row r="905" spans="1:6">
      <c r="A905" s="183"/>
      <c r="B905" s="87"/>
      <c r="C905" s="88"/>
      <c r="D905" s="89"/>
      <c r="E905" s="90"/>
      <c r="F905" s="91"/>
    </row>
    <row r="906" spans="1:6">
      <c r="A906" s="183"/>
      <c r="B906" s="87"/>
      <c r="C906" s="88"/>
      <c r="D906" s="89"/>
      <c r="E906" s="90"/>
      <c r="F906" s="91"/>
    </row>
    <row r="907" spans="1:6">
      <c r="A907" s="183"/>
      <c r="B907" s="87"/>
      <c r="C907" s="88"/>
      <c r="D907" s="89"/>
      <c r="E907" s="90"/>
      <c r="F907" s="91"/>
    </row>
    <row r="908" spans="1:6">
      <c r="A908" s="183"/>
      <c r="B908" s="87"/>
      <c r="C908" s="88"/>
      <c r="D908" s="89"/>
      <c r="E908" s="90"/>
      <c r="F908" s="91"/>
    </row>
    <row r="909" spans="1:6">
      <c r="A909" s="183"/>
      <c r="B909" s="87"/>
      <c r="C909" s="88"/>
      <c r="D909" s="89"/>
      <c r="E909" s="90"/>
      <c r="F909" s="91"/>
    </row>
    <row r="910" spans="1:6">
      <c r="A910" s="183"/>
      <c r="B910" s="87"/>
      <c r="C910" s="88"/>
      <c r="D910" s="89"/>
      <c r="E910" s="90"/>
      <c r="F910" s="91"/>
    </row>
    <row r="911" spans="1:6">
      <c r="A911" s="183"/>
      <c r="B911" s="87"/>
      <c r="C911" s="88"/>
      <c r="D911" s="89"/>
      <c r="E911" s="90"/>
      <c r="F911" s="91"/>
    </row>
    <row r="912" spans="1:6">
      <c r="A912" s="183"/>
      <c r="B912" s="87"/>
      <c r="C912" s="88"/>
      <c r="D912" s="89"/>
      <c r="E912" s="90"/>
      <c r="F912" s="91"/>
    </row>
    <row r="913" spans="1:6">
      <c r="A913" s="183"/>
      <c r="B913" s="87"/>
      <c r="C913" s="88"/>
      <c r="D913" s="89"/>
      <c r="E913" s="90"/>
      <c r="F913" s="91"/>
    </row>
    <row r="914" spans="1:6">
      <c r="A914" s="183"/>
      <c r="B914" s="87"/>
      <c r="C914" s="88"/>
      <c r="D914" s="89"/>
      <c r="E914" s="90"/>
      <c r="F914" s="91"/>
    </row>
    <row r="915" spans="1:6">
      <c r="A915" s="183"/>
      <c r="B915" s="87"/>
      <c r="C915" s="88"/>
      <c r="D915" s="89"/>
      <c r="E915" s="90"/>
      <c r="F915" s="91"/>
    </row>
    <row r="916" spans="1:6">
      <c r="A916" s="183"/>
      <c r="B916" s="87"/>
      <c r="C916" s="88"/>
      <c r="D916" s="89"/>
      <c r="E916" s="90"/>
      <c r="F916" s="91"/>
    </row>
    <row r="917" spans="1:6">
      <c r="A917" s="183"/>
      <c r="B917" s="87"/>
      <c r="C917" s="88"/>
      <c r="D917" s="89"/>
      <c r="E917" s="90"/>
      <c r="F917" s="91"/>
    </row>
    <row r="918" spans="1:6">
      <c r="A918" s="183"/>
      <c r="B918" s="87"/>
      <c r="C918" s="88"/>
      <c r="D918" s="89"/>
      <c r="E918" s="90"/>
      <c r="F918" s="91"/>
    </row>
    <row r="919" spans="1:6">
      <c r="A919" s="183"/>
      <c r="B919" s="87"/>
      <c r="C919" s="88"/>
      <c r="D919" s="89"/>
      <c r="E919" s="90"/>
      <c r="F919" s="91"/>
    </row>
    <row r="920" spans="1:6">
      <c r="A920" s="183"/>
      <c r="B920" s="87"/>
      <c r="C920" s="88"/>
      <c r="D920" s="89"/>
      <c r="E920" s="90"/>
      <c r="F920" s="91"/>
    </row>
    <row r="921" spans="1:6">
      <c r="A921" s="183"/>
      <c r="B921" s="87"/>
      <c r="C921" s="88"/>
      <c r="D921" s="89"/>
      <c r="E921" s="90"/>
      <c r="F921" s="91"/>
    </row>
    <row r="922" spans="1:6">
      <c r="A922" s="183"/>
      <c r="B922" s="87"/>
      <c r="C922" s="88"/>
      <c r="D922" s="89"/>
      <c r="E922" s="90"/>
      <c r="F922" s="91"/>
    </row>
    <row r="923" spans="1:6">
      <c r="A923" s="183"/>
      <c r="B923" s="87"/>
      <c r="C923" s="88"/>
      <c r="D923" s="89"/>
      <c r="E923" s="90"/>
      <c r="F923" s="91"/>
    </row>
    <row r="924" spans="1:6">
      <c r="A924" s="183"/>
      <c r="B924" s="87"/>
      <c r="C924" s="88"/>
      <c r="D924" s="89"/>
      <c r="E924" s="90"/>
      <c r="F924" s="91"/>
    </row>
    <row r="925" spans="1:6">
      <c r="A925" s="183"/>
      <c r="B925" s="87"/>
      <c r="C925" s="88"/>
      <c r="D925" s="89"/>
      <c r="E925" s="90"/>
      <c r="F925" s="91"/>
    </row>
    <row r="926" spans="1:6">
      <c r="A926" s="183"/>
      <c r="B926" s="87"/>
      <c r="C926" s="88"/>
      <c r="D926" s="89"/>
      <c r="E926" s="90"/>
      <c r="F926" s="91"/>
    </row>
    <row r="927" spans="1:6">
      <c r="A927" s="183"/>
      <c r="B927" s="87"/>
      <c r="C927" s="88"/>
      <c r="D927" s="89"/>
      <c r="E927" s="90"/>
      <c r="F927" s="91"/>
    </row>
    <row r="928" spans="1:6">
      <c r="A928" s="183"/>
      <c r="B928" s="87"/>
      <c r="C928" s="88"/>
      <c r="D928" s="89"/>
      <c r="E928" s="90"/>
      <c r="F928" s="91"/>
    </row>
    <row r="929" spans="1:6">
      <c r="A929" s="183"/>
      <c r="B929" s="87"/>
      <c r="C929" s="88"/>
      <c r="D929" s="89"/>
      <c r="E929" s="90"/>
      <c r="F929" s="91"/>
    </row>
    <row r="930" spans="1:6">
      <c r="A930" s="183"/>
      <c r="B930" s="87"/>
      <c r="C930" s="88"/>
      <c r="D930" s="89"/>
      <c r="E930" s="90"/>
      <c r="F930" s="91"/>
    </row>
    <row r="931" spans="1:6">
      <c r="A931" s="183"/>
      <c r="B931" s="87"/>
      <c r="C931" s="88"/>
      <c r="D931" s="89"/>
      <c r="E931" s="90"/>
      <c r="F931" s="91"/>
    </row>
    <row r="932" spans="1:6">
      <c r="A932" s="183"/>
      <c r="B932" s="87"/>
      <c r="C932" s="88"/>
      <c r="D932" s="89"/>
      <c r="E932" s="90"/>
      <c r="F932" s="91"/>
    </row>
    <row r="933" spans="1:6">
      <c r="A933" s="183"/>
      <c r="B933" s="87"/>
      <c r="C933" s="88"/>
      <c r="D933" s="89"/>
      <c r="E933" s="90"/>
      <c r="F933" s="91"/>
    </row>
    <row r="934" spans="1:6">
      <c r="A934" s="183"/>
      <c r="B934" s="87"/>
      <c r="C934" s="88"/>
      <c r="D934" s="89"/>
      <c r="E934" s="90"/>
      <c r="F934" s="91"/>
    </row>
    <row r="935" spans="1:6">
      <c r="A935" s="183"/>
      <c r="B935" s="87"/>
      <c r="C935" s="88"/>
      <c r="D935" s="89"/>
      <c r="E935" s="90"/>
      <c r="F935" s="91"/>
    </row>
    <row r="936" spans="1:6">
      <c r="A936" s="183"/>
      <c r="B936" s="87"/>
      <c r="C936" s="88"/>
      <c r="D936" s="89"/>
      <c r="E936" s="90"/>
      <c r="F936" s="91"/>
    </row>
    <row r="937" spans="1:6">
      <c r="A937" s="183"/>
      <c r="B937" s="87"/>
      <c r="C937" s="88"/>
      <c r="D937" s="89"/>
      <c r="E937" s="90"/>
      <c r="F937" s="91"/>
    </row>
    <row r="938" spans="1:6">
      <c r="A938" s="183"/>
      <c r="B938" s="87"/>
      <c r="C938" s="88"/>
      <c r="D938" s="89"/>
      <c r="E938" s="90"/>
      <c r="F938" s="91"/>
    </row>
    <row r="939" spans="1:6">
      <c r="A939" s="183"/>
      <c r="B939" s="87"/>
      <c r="C939" s="88"/>
      <c r="D939" s="89"/>
      <c r="E939" s="90"/>
      <c r="F939" s="91"/>
    </row>
    <row r="940" spans="1:6">
      <c r="A940" s="183"/>
      <c r="B940" s="87"/>
      <c r="C940" s="88"/>
      <c r="D940" s="89"/>
      <c r="E940" s="90"/>
      <c r="F940" s="91"/>
    </row>
    <row r="941" spans="1:6">
      <c r="A941" s="183"/>
      <c r="B941" s="87"/>
      <c r="C941" s="88"/>
      <c r="D941" s="89"/>
      <c r="E941" s="90"/>
      <c r="F941" s="91"/>
    </row>
    <row r="942" spans="1:6">
      <c r="A942" s="183"/>
      <c r="B942" s="87"/>
      <c r="C942" s="88"/>
      <c r="D942" s="89"/>
      <c r="E942" s="90"/>
      <c r="F942" s="91"/>
    </row>
    <row r="943" spans="1:6">
      <c r="A943" s="183"/>
      <c r="B943" s="87"/>
      <c r="C943" s="88"/>
      <c r="D943" s="89"/>
      <c r="E943" s="90"/>
      <c r="F943" s="91"/>
    </row>
    <row r="944" spans="1:6">
      <c r="A944" s="183"/>
      <c r="B944" s="87"/>
      <c r="C944" s="88"/>
      <c r="D944" s="89"/>
      <c r="E944" s="90"/>
      <c r="F944" s="91"/>
    </row>
    <row r="945" spans="1:6">
      <c r="A945" s="183"/>
      <c r="B945" s="87"/>
      <c r="C945" s="88"/>
      <c r="D945" s="89"/>
      <c r="E945" s="90"/>
      <c r="F945" s="91"/>
    </row>
    <row r="946" spans="1:6">
      <c r="A946" s="183"/>
      <c r="B946" s="87"/>
      <c r="C946" s="88"/>
      <c r="D946" s="89"/>
      <c r="E946" s="90"/>
      <c r="F946" s="91"/>
    </row>
    <row r="947" spans="1:6">
      <c r="A947" s="183"/>
      <c r="B947" s="87"/>
      <c r="C947" s="88"/>
      <c r="D947" s="89"/>
      <c r="E947" s="90"/>
      <c r="F947" s="91"/>
    </row>
    <row r="948" spans="1:6">
      <c r="A948" s="183"/>
      <c r="B948" s="87"/>
      <c r="C948" s="88"/>
      <c r="D948" s="89"/>
      <c r="E948" s="90"/>
      <c r="F948" s="91"/>
    </row>
    <row r="949" spans="1:6">
      <c r="A949" s="183"/>
      <c r="B949" s="87"/>
      <c r="C949" s="88"/>
      <c r="D949" s="89"/>
      <c r="E949" s="90"/>
      <c r="F949" s="91"/>
    </row>
    <row r="950" spans="1:6">
      <c r="A950" s="183"/>
      <c r="B950" s="87"/>
      <c r="C950" s="88"/>
      <c r="D950" s="89"/>
      <c r="E950" s="90"/>
      <c r="F950" s="91"/>
    </row>
    <row r="951" spans="1:6">
      <c r="A951" s="183"/>
      <c r="B951" s="87"/>
      <c r="C951" s="88"/>
      <c r="D951" s="89"/>
      <c r="E951" s="90"/>
      <c r="F951" s="91"/>
    </row>
    <row r="952" spans="1:6">
      <c r="A952" s="183"/>
      <c r="B952" s="87"/>
      <c r="C952" s="88"/>
      <c r="D952" s="89"/>
      <c r="E952" s="90"/>
      <c r="F952" s="91"/>
    </row>
    <row r="953" spans="1:6">
      <c r="A953" s="183"/>
      <c r="B953" s="87"/>
      <c r="C953" s="88"/>
      <c r="D953" s="89"/>
      <c r="E953" s="90"/>
      <c r="F953" s="91"/>
    </row>
    <row r="954" spans="1:6">
      <c r="A954" s="183"/>
      <c r="B954" s="87"/>
      <c r="C954" s="88"/>
      <c r="D954" s="89"/>
      <c r="E954" s="90"/>
      <c r="F954" s="91"/>
    </row>
    <row r="955" spans="1:6">
      <c r="A955" s="183"/>
      <c r="B955" s="87"/>
      <c r="C955" s="88"/>
      <c r="D955" s="89"/>
      <c r="E955" s="90"/>
      <c r="F955" s="91"/>
    </row>
    <row r="956" spans="1:6">
      <c r="A956" s="183"/>
      <c r="B956" s="87"/>
      <c r="C956" s="88"/>
      <c r="D956" s="89"/>
      <c r="E956" s="90"/>
      <c r="F956" s="91"/>
    </row>
    <row r="957" spans="1:6">
      <c r="A957" s="183"/>
      <c r="B957" s="87"/>
      <c r="C957" s="88"/>
      <c r="D957" s="89"/>
      <c r="E957" s="90"/>
      <c r="F957" s="91"/>
    </row>
    <row r="958" spans="1:6">
      <c r="A958" s="183"/>
      <c r="B958" s="87"/>
      <c r="C958" s="88"/>
      <c r="D958" s="89"/>
      <c r="E958" s="90"/>
      <c r="F958" s="91"/>
    </row>
    <row r="959" spans="1:6">
      <c r="A959" s="183"/>
      <c r="B959" s="87"/>
      <c r="C959" s="88"/>
      <c r="D959" s="89"/>
      <c r="E959" s="90"/>
      <c r="F959" s="91"/>
    </row>
    <row r="960" spans="1:6">
      <c r="A960" s="183"/>
      <c r="B960" s="87"/>
      <c r="C960" s="88"/>
      <c r="D960" s="89"/>
      <c r="E960" s="90"/>
      <c r="F960" s="91"/>
    </row>
    <row r="961" spans="1:6">
      <c r="A961" s="183"/>
      <c r="B961" s="87"/>
      <c r="C961" s="88"/>
      <c r="D961" s="89"/>
      <c r="E961" s="90"/>
      <c r="F961" s="91"/>
    </row>
    <row r="962" spans="1:6">
      <c r="A962" s="183"/>
      <c r="B962" s="87"/>
      <c r="C962" s="88"/>
      <c r="D962" s="89"/>
      <c r="E962" s="90"/>
      <c r="F962" s="91"/>
    </row>
    <row r="963" spans="1:6">
      <c r="A963" s="183"/>
      <c r="B963" s="87"/>
      <c r="C963" s="88"/>
      <c r="D963" s="89"/>
      <c r="E963" s="90"/>
      <c r="F963" s="91"/>
    </row>
    <row r="964" spans="1:6">
      <c r="A964" s="183"/>
      <c r="B964" s="87"/>
      <c r="C964" s="88"/>
      <c r="D964" s="89"/>
      <c r="E964" s="90"/>
      <c r="F964" s="91"/>
    </row>
    <row r="965" spans="1:6">
      <c r="A965" s="183"/>
      <c r="B965" s="87"/>
      <c r="C965" s="88"/>
      <c r="D965" s="89"/>
      <c r="E965" s="90"/>
      <c r="F965" s="91"/>
    </row>
    <row r="966" spans="1:6">
      <c r="A966" s="183"/>
      <c r="B966" s="87"/>
      <c r="C966" s="88"/>
      <c r="D966" s="89"/>
      <c r="E966" s="90"/>
      <c r="F966" s="91"/>
    </row>
    <row r="967" spans="1:6">
      <c r="A967" s="183"/>
      <c r="B967" s="87"/>
      <c r="C967" s="88"/>
      <c r="D967" s="89"/>
      <c r="E967" s="90"/>
      <c r="F967" s="91"/>
    </row>
    <row r="968" spans="1:6">
      <c r="A968" s="183"/>
      <c r="B968" s="87"/>
      <c r="C968" s="88"/>
      <c r="D968" s="89"/>
      <c r="E968" s="90"/>
      <c r="F968" s="91"/>
    </row>
    <row r="969" spans="1:6">
      <c r="A969" s="183"/>
      <c r="B969" s="87"/>
      <c r="C969" s="88"/>
      <c r="D969" s="89"/>
      <c r="E969" s="90"/>
      <c r="F969" s="91"/>
    </row>
    <row r="970" spans="1:6">
      <c r="A970" s="183"/>
      <c r="B970" s="87"/>
      <c r="C970" s="88"/>
      <c r="D970" s="89"/>
      <c r="E970" s="90"/>
      <c r="F970" s="91"/>
    </row>
    <row r="971" spans="1:6">
      <c r="A971" s="183"/>
      <c r="B971" s="87"/>
      <c r="C971" s="88"/>
      <c r="D971" s="89"/>
      <c r="E971" s="90"/>
      <c r="F971" s="91"/>
    </row>
    <row r="972" spans="1:6">
      <c r="A972" s="183"/>
      <c r="B972" s="87"/>
      <c r="C972" s="88"/>
      <c r="D972" s="89"/>
      <c r="E972" s="90"/>
      <c r="F972" s="91"/>
    </row>
    <row r="973" spans="1:6">
      <c r="A973" s="183"/>
      <c r="B973" s="87"/>
      <c r="C973" s="88"/>
      <c r="D973" s="89"/>
      <c r="E973" s="90"/>
      <c r="F973" s="91"/>
    </row>
    <row r="974" spans="1:6">
      <c r="A974" s="183"/>
      <c r="B974" s="87"/>
      <c r="C974" s="88"/>
      <c r="D974" s="89"/>
      <c r="E974" s="90"/>
      <c r="F974" s="91"/>
    </row>
    <row r="975" spans="1:6">
      <c r="A975" s="183"/>
      <c r="B975" s="87"/>
      <c r="C975" s="88"/>
      <c r="D975" s="89"/>
      <c r="E975" s="90"/>
      <c r="F975" s="91"/>
    </row>
    <row r="976" spans="1:6">
      <c r="A976" s="183"/>
      <c r="B976" s="87"/>
      <c r="C976" s="88"/>
      <c r="D976" s="89"/>
      <c r="E976" s="90"/>
      <c r="F976" s="91"/>
    </row>
    <row r="977" spans="1:6">
      <c r="A977" s="183"/>
      <c r="B977" s="87"/>
      <c r="C977" s="88"/>
      <c r="D977" s="89"/>
      <c r="E977" s="90"/>
      <c r="F977" s="91"/>
    </row>
    <row r="978" spans="1:6">
      <c r="A978" s="183"/>
      <c r="B978" s="87"/>
      <c r="C978" s="88"/>
      <c r="D978" s="89"/>
      <c r="E978" s="90"/>
      <c r="F978" s="91"/>
    </row>
    <row r="979" spans="1:6">
      <c r="A979" s="183"/>
      <c r="B979" s="87"/>
      <c r="C979" s="88"/>
      <c r="D979" s="89"/>
      <c r="E979" s="90"/>
      <c r="F979" s="91"/>
    </row>
    <row r="980" spans="1:6">
      <c r="A980" s="183"/>
      <c r="B980" s="87"/>
      <c r="C980" s="88"/>
      <c r="D980" s="89"/>
      <c r="E980" s="90"/>
      <c r="F980" s="91"/>
    </row>
    <row r="981" spans="1:6">
      <c r="A981" s="183"/>
      <c r="B981" s="87"/>
      <c r="C981" s="88"/>
      <c r="D981" s="89"/>
      <c r="E981" s="90"/>
      <c r="F981" s="91"/>
    </row>
    <row r="982" spans="1:6">
      <c r="A982" s="183"/>
      <c r="B982" s="87"/>
      <c r="C982" s="88"/>
      <c r="D982" s="89"/>
      <c r="E982" s="90"/>
      <c r="F982" s="91"/>
    </row>
    <row r="983" spans="1:6">
      <c r="A983" s="183"/>
      <c r="B983" s="87"/>
      <c r="C983" s="88"/>
      <c r="D983" s="89"/>
      <c r="E983" s="90"/>
      <c r="F983" s="91"/>
    </row>
    <row r="984" spans="1:6">
      <c r="A984" s="183"/>
      <c r="B984" s="87"/>
      <c r="C984" s="88"/>
      <c r="D984" s="89"/>
      <c r="E984" s="90"/>
      <c r="F984" s="91"/>
    </row>
    <row r="985" spans="1:6">
      <c r="A985" s="183"/>
      <c r="B985" s="87"/>
      <c r="C985" s="88"/>
      <c r="D985" s="89"/>
      <c r="E985" s="90"/>
      <c r="F985" s="91"/>
    </row>
    <row r="986" spans="1:6">
      <c r="A986" s="183"/>
      <c r="B986" s="87"/>
      <c r="C986" s="88"/>
      <c r="D986" s="89"/>
      <c r="E986" s="90"/>
      <c r="F986" s="91"/>
    </row>
    <row r="987" spans="1:6">
      <c r="A987" s="183"/>
      <c r="B987" s="87"/>
      <c r="C987" s="88"/>
      <c r="D987" s="89"/>
      <c r="E987" s="90"/>
      <c r="F987" s="91"/>
    </row>
    <row r="988" spans="1:6">
      <c r="A988" s="183"/>
      <c r="B988" s="87"/>
      <c r="C988" s="88"/>
      <c r="D988" s="89"/>
      <c r="E988" s="90"/>
      <c r="F988" s="91"/>
    </row>
    <row r="989" spans="1:6">
      <c r="A989" s="183"/>
      <c r="B989" s="87"/>
      <c r="C989" s="88"/>
      <c r="D989" s="89"/>
      <c r="E989" s="90"/>
      <c r="F989" s="91"/>
    </row>
    <row r="990" spans="1:6">
      <c r="A990" s="183"/>
      <c r="B990" s="87"/>
      <c r="C990" s="88"/>
      <c r="D990" s="89"/>
      <c r="E990" s="90"/>
      <c r="F990" s="91"/>
    </row>
    <row r="991" spans="1:6">
      <c r="A991" s="183"/>
      <c r="B991" s="87"/>
      <c r="C991" s="88"/>
      <c r="D991" s="89"/>
      <c r="E991" s="90"/>
      <c r="F991" s="91"/>
    </row>
    <row r="992" spans="1:6">
      <c r="A992" s="183"/>
      <c r="B992" s="87"/>
      <c r="C992" s="88"/>
      <c r="D992" s="89"/>
      <c r="E992" s="90"/>
      <c r="F992" s="91"/>
    </row>
    <row r="993" spans="1:6">
      <c r="A993" s="183"/>
      <c r="B993" s="87"/>
      <c r="C993" s="88"/>
      <c r="D993" s="89"/>
      <c r="E993" s="90"/>
      <c r="F993" s="91"/>
    </row>
    <row r="994" spans="1:6">
      <c r="A994" s="183"/>
      <c r="B994" s="87"/>
      <c r="C994" s="88"/>
      <c r="D994" s="89"/>
      <c r="E994" s="90"/>
      <c r="F994" s="91"/>
    </row>
    <row r="995" spans="1:6">
      <c r="A995" s="183"/>
      <c r="B995" s="87"/>
      <c r="C995" s="88"/>
      <c r="D995" s="89"/>
      <c r="E995" s="90"/>
      <c r="F995" s="91"/>
    </row>
    <row r="996" spans="1:6">
      <c r="A996" s="183"/>
      <c r="B996" s="87"/>
      <c r="C996" s="88"/>
      <c r="D996" s="89"/>
      <c r="E996" s="90"/>
      <c r="F996" s="91"/>
    </row>
    <row r="997" spans="1:6">
      <c r="A997" s="183"/>
      <c r="B997" s="87"/>
      <c r="C997" s="88"/>
      <c r="D997" s="89"/>
      <c r="E997" s="90"/>
      <c r="F997" s="91"/>
    </row>
    <row r="998" spans="1:6">
      <c r="A998" s="183"/>
      <c r="B998" s="87"/>
      <c r="C998" s="88"/>
      <c r="D998" s="89"/>
      <c r="E998" s="90"/>
      <c r="F998" s="91"/>
    </row>
    <row r="999" spans="1:6">
      <c r="A999" s="183"/>
      <c r="B999" s="87"/>
      <c r="C999" s="88"/>
      <c r="D999" s="89"/>
      <c r="E999" s="90"/>
      <c r="F999" s="91"/>
    </row>
    <row r="1000" spans="1:6">
      <c r="A1000" s="183"/>
      <c r="B1000" s="87"/>
      <c r="C1000" s="88"/>
      <c r="D1000" s="89"/>
      <c r="E1000" s="90"/>
      <c r="F1000" s="91"/>
    </row>
    <row r="1001" spans="1:6">
      <c r="A1001" s="183"/>
      <c r="B1001" s="87"/>
      <c r="C1001" s="88"/>
      <c r="D1001" s="89"/>
      <c r="E1001" s="90"/>
      <c r="F1001" s="91"/>
    </row>
    <row r="1002" spans="1:6">
      <c r="A1002" s="183"/>
      <c r="B1002" s="87"/>
      <c r="C1002" s="88"/>
      <c r="D1002" s="89"/>
      <c r="E1002" s="90"/>
      <c r="F1002" s="91"/>
    </row>
    <row r="1003" spans="1:6">
      <c r="A1003" s="183"/>
      <c r="B1003" s="87"/>
      <c r="C1003" s="88"/>
      <c r="D1003" s="89"/>
      <c r="E1003" s="90"/>
      <c r="F1003" s="91"/>
    </row>
    <row r="1004" spans="1:6">
      <c r="A1004" s="183"/>
      <c r="B1004" s="87"/>
      <c r="C1004" s="88"/>
      <c r="D1004" s="89"/>
      <c r="E1004" s="90"/>
      <c r="F1004" s="91"/>
    </row>
    <row r="1005" spans="1:6">
      <c r="A1005" s="183"/>
      <c r="B1005" s="87"/>
      <c r="C1005" s="88"/>
      <c r="D1005" s="89"/>
      <c r="E1005" s="90"/>
      <c r="F1005" s="91"/>
    </row>
    <row r="1006" spans="1:6">
      <c r="A1006" s="183"/>
      <c r="B1006" s="87"/>
      <c r="C1006" s="88"/>
      <c r="D1006" s="89"/>
      <c r="E1006" s="90"/>
      <c r="F1006" s="91"/>
    </row>
    <row r="1007" spans="1:6">
      <c r="A1007" s="183"/>
      <c r="B1007" s="87"/>
      <c r="C1007" s="88"/>
      <c r="D1007" s="89"/>
      <c r="E1007" s="90"/>
      <c r="F1007" s="91"/>
    </row>
    <row r="1008" spans="1:6">
      <c r="A1008" s="183"/>
      <c r="B1008" s="87"/>
      <c r="C1008" s="88"/>
      <c r="D1008" s="89"/>
      <c r="E1008" s="90"/>
      <c r="F1008" s="91"/>
    </row>
    <row r="1009" spans="1:6">
      <c r="A1009" s="183"/>
      <c r="B1009" s="87"/>
      <c r="C1009" s="88"/>
      <c r="D1009" s="89"/>
      <c r="E1009" s="90"/>
      <c r="F1009" s="91"/>
    </row>
    <row r="1010" spans="1:6">
      <c r="A1010" s="183"/>
      <c r="B1010" s="87"/>
      <c r="C1010" s="88"/>
      <c r="D1010" s="89"/>
      <c r="E1010" s="90"/>
      <c r="F1010" s="91"/>
    </row>
    <row r="1011" spans="1:6">
      <c r="A1011" s="183"/>
      <c r="B1011" s="87"/>
      <c r="C1011" s="88"/>
      <c r="D1011" s="89"/>
      <c r="E1011" s="90"/>
      <c r="F1011" s="91"/>
    </row>
    <row r="1012" spans="1:6">
      <c r="A1012" s="183"/>
      <c r="B1012" s="87"/>
      <c r="C1012" s="88"/>
      <c r="D1012" s="89"/>
      <c r="E1012" s="90"/>
      <c r="F1012" s="91"/>
    </row>
    <row r="1013" spans="1:6">
      <c r="A1013" s="183"/>
      <c r="B1013" s="87"/>
      <c r="C1013" s="88"/>
      <c r="D1013" s="89"/>
      <c r="E1013" s="90"/>
      <c r="F1013" s="91"/>
    </row>
    <row r="1014" spans="1:6">
      <c r="A1014" s="183"/>
      <c r="B1014" s="87"/>
      <c r="C1014" s="88"/>
      <c r="D1014" s="89"/>
      <c r="E1014" s="90"/>
      <c r="F1014" s="91"/>
    </row>
    <row r="1015" spans="1:6">
      <c r="A1015" s="183"/>
      <c r="B1015" s="87"/>
      <c r="C1015" s="88"/>
      <c r="D1015" s="89"/>
      <c r="E1015" s="90"/>
      <c r="F1015" s="91"/>
    </row>
    <row r="1016" spans="1:6">
      <c r="A1016" s="183"/>
      <c r="B1016" s="87"/>
      <c r="C1016" s="88"/>
      <c r="D1016" s="89"/>
      <c r="E1016" s="90"/>
      <c r="F1016" s="91"/>
    </row>
    <row r="1017" spans="1:6">
      <c r="A1017" s="183"/>
      <c r="B1017" s="87"/>
      <c r="C1017" s="88"/>
      <c r="D1017" s="89"/>
      <c r="E1017" s="90"/>
      <c r="F1017" s="91"/>
    </row>
    <row r="1018" spans="1:6">
      <c r="A1018" s="183"/>
      <c r="B1018" s="87"/>
      <c r="C1018" s="88"/>
      <c r="D1018" s="89"/>
      <c r="E1018" s="90"/>
      <c r="F1018" s="91"/>
    </row>
    <row r="1019" spans="1:6">
      <c r="A1019" s="183"/>
      <c r="B1019" s="87"/>
      <c r="C1019" s="88"/>
      <c r="D1019" s="89"/>
      <c r="E1019" s="90"/>
      <c r="F1019" s="91"/>
    </row>
    <row r="1020" spans="1:6">
      <c r="A1020" s="183"/>
      <c r="B1020" s="87"/>
      <c r="C1020" s="88"/>
      <c r="D1020" s="89"/>
      <c r="E1020" s="90"/>
      <c r="F1020" s="91"/>
    </row>
    <row r="1021" spans="1:6">
      <c r="A1021" s="183"/>
      <c r="B1021" s="87"/>
      <c r="C1021" s="88"/>
      <c r="D1021" s="89"/>
      <c r="E1021" s="90"/>
      <c r="F1021" s="91"/>
    </row>
    <row r="1022" spans="1:6">
      <c r="A1022" s="183"/>
      <c r="B1022" s="87"/>
      <c r="C1022" s="88"/>
      <c r="D1022" s="89"/>
      <c r="E1022" s="90"/>
      <c r="F1022" s="91"/>
    </row>
    <row r="1023" spans="1:6">
      <c r="A1023" s="183"/>
      <c r="B1023" s="87"/>
      <c r="C1023" s="88"/>
      <c r="D1023" s="89"/>
      <c r="E1023" s="90"/>
      <c r="F1023" s="91"/>
    </row>
    <row r="1024" spans="1:6">
      <c r="A1024" s="183"/>
      <c r="B1024" s="87"/>
      <c r="C1024" s="88"/>
      <c r="D1024" s="89"/>
      <c r="E1024" s="90"/>
      <c r="F1024" s="91"/>
    </row>
    <row r="1025" spans="1:6">
      <c r="A1025" s="183"/>
      <c r="B1025" s="87"/>
      <c r="C1025" s="88"/>
      <c r="D1025" s="89"/>
      <c r="E1025" s="90"/>
      <c r="F1025" s="91"/>
    </row>
    <row r="1026" spans="1:6">
      <c r="A1026" s="183"/>
      <c r="B1026" s="87"/>
      <c r="C1026" s="88"/>
      <c r="D1026" s="89"/>
      <c r="E1026" s="90"/>
      <c r="F1026" s="91"/>
    </row>
    <row r="1027" spans="1:6">
      <c r="A1027" s="183"/>
      <c r="B1027" s="87"/>
      <c r="C1027" s="88"/>
      <c r="D1027" s="89"/>
      <c r="E1027" s="90"/>
      <c r="F1027" s="91"/>
    </row>
    <row r="1028" spans="1:6">
      <c r="A1028" s="183"/>
      <c r="B1028" s="87"/>
      <c r="C1028" s="88"/>
      <c r="D1028" s="89"/>
      <c r="E1028" s="90"/>
      <c r="F1028" s="91"/>
    </row>
    <row r="1029" spans="1:6">
      <c r="A1029" s="183"/>
      <c r="B1029" s="87"/>
      <c r="C1029" s="88"/>
      <c r="D1029" s="89"/>
      <c r="E1029" s="90"/>
      <c r="F1029" s="91"/>
    </row>
    <row r="1030" spans="1:6">
      <c r="A1030" s="183"/>
      <c r="B1030" s="87"/>
      <c r="C1030" s="88"/>
      <c r="D1030" s="89"/>
      <c r="E1030" s="90"/>
      <c r="F1030" s="91"/>
    </row>
    <row r="1031" spans="1:6">
      <c r="A1031" s="183"/>
      <c r="B1031" s="87"/>
      <c r="C1031" s="88"/>
      <c r="D1031" s="89"/>
      <c r="E1031" s="90"/>
      <c r="F1031" s="91"/>
    </row>
    <row r="1032" spans="1:6">
      <c r="A1032" s="183"/>
      <c r="B1032" s="87"/>
      <c r="C1032" s="88"/>
      <c r="D1032" s="89"/>
      <c r="E1032" s="90"/>
      <c r="F1032" s="91"/>
    </row>
    <row r="1033" spans="1:6">
      <c r="A1033" s="183"/>
      <c r="B1033" s="87"/>
      <c r="C1033" s="88"/>
      <c r="D1033" s="89"/>
      <c r="E1033" s="90"/>
      <c r="F1033" s="91"/>
    </row>
    <row r="1034" spans="1:6">
      <c r="A1034" s="183"/>
      <c r="B1034" s="87"/>
      <c r="C1034" s="88"/>
      <c r="D1034" s="89"/>
      <c r="E1034" s="90"/>
      <c r="F1034" s="91"/>
    </row>
    <row r="1035" spans="1:6">
      <c r="A1035" s="183"/>
      <c r="B1035" s="87"/>
      <c r="C1035" s="88"/>
      <c r="D1035" s="89"/>
      <c r="E1035" s="90"/>
      <c r="F1035" s="91"/>
    </row>
    <row r="1036" spans="1:6">
      <c r="A1036" s="183"/>
      <c r="B1036" s="87"/>
      <c r="C1036" s="88"/>
      <c r="D1036" s="89"/>
      <c r="E1036" s="90"/>
      <c r="F1036" s="91"/>
    </row>
    <row r="1037" spans="1:6">
      <c r="A1037" s="183"/>
      <c r="B1037" s="87"/>
      <c r="C1037" s="88"/>
      <c r="D1037" s="89"/>
      <c r="E1037" s="90"/>
      <c r="F1037" s="91"/>
    </row>
    <row r="1038" spans="1:6">
      <c r="A1038" s="183"/>
      <c r="B1038" s="87"/>
      <c r="C1038" s="88"/>
      <c r="D1038" s="89"/>
      <c r="E1038" s="90"/>
      <c r="F1038" s="91"/>
    </row>
    <row r="1039" spans="1:6">
      <c r="A1039" s="183"/>
      <c r="B1039" s="87"/>
      <c r="C1039" s="88"/>
      <c r="D1039" s="89"/>
      <c r="E1039" s="90"/>
      <c r="F1039" s="91"/>
    </row>
    <row r="1040" spans="1:6">
      <c r="A1040" s="183"/>
      <c r="B1040" s="87"/>
      <c r="C1040" s="88"/>
      <c r="D1040" s="89"/>
      <c r="E1040" s="90"/>
      <c r="F1040" s="91"/>
    </row>
    <row r="1041" spans="1:6">
      <c r="A1041" s="183"/>
      <c r="B1041" s="87"/>
      <c r="C1041" s="88"/>
      <c r="D1041" s="89"/>
      <c r="E1041" s="90"/>
      <c r="F1041" s="91"/>
    </row>
    <row r="1042" spans="1:6">
      <c r="A1042" s="183"/>
      <c r="B1042" s="87"/>
      <c r="C1042" s="88"/>
      <c r="D1042" s="89"/>
      <c r="E1042" s="90"/>
      <c r="F1042" s="91"/>
    </row>
    <row r="1043" spans="1:6">
      <c r="A1043" s="183"/>
      <c r="B1043" s="87"/>
      <c r="C1043" s="88"/>
      <c r="D1043" s="89"/>
      <c r="E1043" s="90"/>
      <c r="F1043" s="91"/>
    </row>
    <row r="1044" spans="1:6">
      <c r="A1044" s="183"/>
      <c r="B1044" s="87"/>
      <c r="C1044" s="88"/>
      <c r="D1044" s="89"/>
      <c r="E1044" s="90"/>
      <c r="F1044" s="91"/>
    </row>
    <row r="1045" spans="1:6">
      <c r="A1045" s="183"/>
      <c r="B1045" s="87"/>
      <c r="C1045" s="88"/>
      <c r="D1045" s="89"/>
      <c r="E1045" s="90"/>
      <c r="F1045" s="91"/>
    </row>
    <row r="1046" spans="1:6">
      <c r="A1046" s="183"/>
      <c r="B1046" s="87"/>
      <c r="C1046" s="88"/>
      <c r="D1046" s="89"/>
      <c r="E1046" s="90"/>
      <c r="F1046" s="91"/>
    </row>
    <row r="1047" spans="1:6">
      <c r="A1047" s="183"/>
      <c r="B1047" s="87"/>
      <c r="C1047" s="88"/>
      <c r="D1047" s="89"/>
      <c r="E1047" s="90"/>
      <c r="F1047" s="91"/>
    </row>
    <row r="1048" spans="1:6">
      <c r="A1048" s="183"/>
      <c r="B1048" s="87"/>
      <c r="C1048" s="88"/>
      <c r="D1048" s="89"/>
      <c r="E1048" s="90"/>
      <c r="F1048" s="91"/>
    </row>
    <row r="1049" spans="1:6">
      <c r="A1049" s="183"/>
      <c r="B1049" s="87"/>
      <c r="C1049" s="88"/>
      <c r="D1049" s="89"/>
      <c r="E1049" s="90"/>
      <c r="F1049" s="91"/>
    </row>
    <row r="1050" spans="1:6">
      <c r="A1050" s="183"/>
      <c r="B1050" s="87"/>
      <c r="C1050" s="88"/>
      <c r="D1050" s="89"/>
      <c r="E1050" s="90"/>
      <c r="F1050" s="91"/>
    </row>
    <row r="1051" spans="1:6">
      <c r="A1051" s="183"/>
      <c r="B1051" s="87"/>
      <c r="C1051" s="88"/>
      <c r="D1051" s="89"/>
      <c r="E1051" s="90"/>
      <c r="F1051" s="91"/>
    </row>
    <row r="1052" spans="1:6">
      <c r="A1052" s="183"/>
      <c r="B1052" s="87"/>
      <c r="C1052" s="88"/>
      <c r="D1052" s="89"/>
      <c r="E1052" s="90"/>
      <c r="F1052" s="91"/>
    </row>
    <row r="1053" spans="1:6">
      <c r="A1053" s="183"/>
      <c r="B1053" s="87"/>
      <c r="C1053" s="88"/>
      <c r="D1053" s="89"/>
      <c r="E1053" s="90"/>
      <c r="F1053" s="91"/>
    </row>
    <row r="1054" spans="1:6">
      <c r="A1054" s="183"/>
      <c r="B1054" s="87"/>
      <c r="C1054" s="88"/>
      <c r="D1054" s="89"/>
      <c r="E1054" s="90"/>
      <c r="F1054" s="91"/>
    </row>
    <row r="1055" spans="1:6">
      <c r="A1055" s="183"/>
      <c r="B1055" s="87"/>
      <c r="C1055" s="88"/>
      <c r="D1055" s="89"/>
      <c r="E1055" s="90"/>
      <c r="F1055" s="91"/>
    </row>
    <row r="1056" spans="1:6">
      <c r="A1056" s="183"/>
      <c r="B1056" s="87"/>
      <c r="C1056" s="88"/>
      <c r="D1056" s="89"/>
      <c r="E1056" s="90"/>
      <c r="F1056" s="91"/>
    </row>
    <row r="1057" spans="1:6">
      <c r="A1057" s="183"/>
      <c r="B1057" s="87"/>
      <c r="C1057" s="88"/>
      <c r="D1057" s="89"/>
      <c r="E1057" s="90"/>
      <c r="F1057" s="91"/>
    </row>
    <row r="1058" spans="1:6">
      <c r="A1058" s="183"/>
      <c r="B1058" s="87"/>
      <c r="C1058" s="88"/>
      <c r="D1058" s="89"/>
      <c r="E1058" s="90"/>
      <c r="F1058" s="91"/>
    </row>
    <row r="1059" spans="1:6">
      <c r="A1059" s="183"/>
      <c r="B1059" s="87"/>
      <c r="C1059" s="88"/>
      <c r="D1059" s="89"/>
      <c r="E1059" s="90"/>
      <c r="F1059" s="91"/>
    </row>
    <row r="1060" spans="1:6">
      <c r="A1060" s="183"/>
      <c r="B1060" s="87"/>
      <c r="C1060" s="88"/>
      <c r="D1060" s="89"/>
      <c r="E1060" s="90"/>
      <c r="F1060" s="91"/>
    </row>
    <row r="1061" spans="1:6">
      <c r="A1061" s="183"/>
      <c r="B1061" s="87"/>
      <c r="C1061" s="88"/>
      <c r="D1061" s="89"/>
      <c r="E1061" s="90"/>
      <c r="F1061" s="91"/>
    </row>
    <row r="1062" spans="1:6">
      <c r="A1062" s="183"/>
      <c r="B1062" s="87"/>
      <c r="C1062" s="88"/>
      <c r="D1062" s="89"/>
      <c r="E1062" s="90"/>
      <c r="F1062" s="91"/>
    </row>
    <row r="1063" spans="1:6">
      <c r="A1063" s="183"/>
      <c r="B1063" s="87"/>
      <c r="C1063" s="88"/>
      <c r="D1063" s="89"/>
      <c r="E1063" s="90"/>
      <c r="F1063" s="91"/>
    </row>
    <row r="1064" spans="1:6">
      <c r="A1064" s="183"/>
      <c r="B1064" s="87"/>
      <c r="C1064" s="88"/>
      <c r="D1064" s="89"/>
      <c r="E1064" s="90"/>
      <c r="F1064" s="91"/>
    </row>
    <row r="1065" spans="1:6">
      <c r="A1065" s="183"/>
      <c r="B1065" s="87"/>
      <c r="C1065" s="88"/>
      <c r="D1065" s="89"/>
      <c r="E1065" s="90"/>
      <c r="F1065" s="91"/>
    </row>
    <row r="1066" spans="1:6">
      <c r="A1066" s="183"/>
      <c r="B1066" s="87"/>
      <c r="C1066" s="88"/>
      <c r="D1066" s="89"/>
      <c r="E1066" s="90"/>
      <c r="F1066" s="91"/>
    </row>
    <row r="1067" spans="1:6">
      <c r="A1067" s="183"/>
      <c r="B1067" s="87"/>
      <c r="C1067" s="88"/>
      <c r="D1067" s="89"/>
      <c r="E1067" s="90"/>
      <c r="F1067" s="91"/>
    </row>
    <row r="1068" spans="1:6">
      <c r="A1068" s="183"/>
      <c r="B1068" s="87"/>
      <c r="C1068" s="88"/>
      <c r="D1068" s="89"/>
      <c r="E1068" s="90"/>
      <c r="F1068" s="91"/>
    </row>
    <row r="1069" spans="1:6">
      <c r="A1069" s="183"/>
      <c r="B1069" s="87"/>
      <c r="C1069" s="88"/>
      <c r="D1069" s="89"/>
      <c r="E1069" s="90"/>
      <c r="F1069" s="91"/>
    </row>
    <row r="1070" spans="1:6">
      <c r="A1070" s="183"/>
      <c r="B1070" s="87"/>
      <c r="C1070" s="88"/>
      <c r="D1070" s="89"/>
      <c r="E1070" s="90"/>
      <c r="F1070" s="91"/>
    </row>
    <row r="1071" spans="1:6">
      <c r="A1071" s="183"/>
      <c r="B1071" s="87"/>
      <c r="C1071" s="88"/>
      <c r="D1071" s="89"/>
      <c r="E1071" s="90"/>
      <c r="F1071" s="91"/>
    </row>
    <row r="1072" spans="1:6">
      <c r="A1072" s="183"/>
      <c r="B1072" s="87"/>
      <c r="C1072" s="88"/>
      <c r="D1072" s="89"/>
      <c r="E1072" s="90"/>
      <c r="F1072" s="91"/>
    </row>
    <row r="1073" spans="1:6">
      <c r="A1073" s="183"/>
      <c r="B1073" s="87"/>
      <c r="C1073" s="88"/>
      <c r="D1073" s="89"/>
      <c r="E1073" s="90"/>
      <c r="F1073" s="91"/>
    </row>
    <row r="1074" spans="1:6">
      <c r="A1074" s="183"/>
      <c r="B1074" s="87"/>
      <c r="C1074" s="88"/>
      <c r="D1074" s="89"/>
      <c r="E1074" s="90"/>
      <c r="F1074" s="91"/>
    </row>
    <row r="1075" spans="1:6">
      <c r="A1075" s="183"/>
      <c r="B1075" s="87"/>
      <c r="C1075" s="88"/>
      <c r="D1075" s="89"/>
      <c r="E1075" s="90"/>
      <c r="F1075" s="91"/>
    </row>
    <row r="1076" spans="1:6">
      <c r="A1076" s="183"/>
      <c r="B1076" s="87"/>
      <c r="C1076" s="88"/>
      <c r="D1076" s="89"/>
      <c r="E1076" s="90"/>
      <c r="F1076" s="91"/>
    </row>
    <row r="1077" spans="1:6">
      <c r="A1077" s="183"/>
      <c r="B1077" s="87"/>
      <c r="C1077" s="88"/>
      <c r="D1077" s="89"/>
      <c r="E1077" s="90"/>
      <c r="F1077" s="91"/>
    </row>
    <row r="1078" spans="1:6">
      <c r="A1078" s="183"/>
      <c r="B1078" s="87"/>
      <c r="C1078" s="88"/>
      <c r="D1078" s="89"/>
      <c r="E1078" s="90"/>
      <c r="F1078" s="91"/>
    </row>
    <row r="1079" spans="1:6">
      <c r="A1079" s="183"/>
      <c r="B1079" s="87"/>
      <c r="C1079" s="88"/>
      <c r="D1079" s="89"/>
      <c r="E1079" s="90"/>
      <c r="F1079" s="91"/>
    </row>
    <row r="1080" spans="1:6">
      <c r="A1080" s="183"/>
      <c r="B1080" s="87"/>
      <c r="C1080" s="88"/>
      <c r="D1080" s="89"/>
      <c r="E1080" s="90"/>
      <c r="F1080" s="91"/>
    </row>
    <row r="1081" spans="1:6">
      <c r="A1081" s="183"/>
      <c r="B1081" s="87"/>
      <c r="C1081" s="88"/>
      <c r="D1081" s="89"/>
      <c r="E1081" s="90"/>
      <c r="F1081" s="91"/>
    </row>
    <row r="1082" spans="1:6">
      <c r="A1082" s="183"/>
      <c r="B1082" s="87"/>
      <c r="C1082" s="88"/>
      <c r="D1082" s="89"/>
      <c r="E1082" s="90"/>
      <c r="F1082" s="91"/>
    </row>
    <row r="1083" spans="1:6">
      <c r="A1083" s="183"/>
      <c r="B1083" s="87"/>
      <c r="C1083" s="88"/>
      <c r="D1083" s="89"/>
      <c r="E1083" s="90"/>
      <c r="F1083" s="91"/>
    </row>
    <row r="1084" spans="1:6">
      <c r="A1084" s="183"/>
      <c r="B1084" s="87"/>
      <c r="C1084" s="88"/>
      <c r="D1084" s="89"/>
      <c r="E1084" s="90"/>
      <c r="F1084" s="91"/>
    </row>
    <row r="1085" spans="1:6">
      <c r="A1085" s="183"/>
      <c r="B1085" s="87"/>
      <c r="C1085" s="88"/>
      <c r="D1085" s="89"/>
      <c r="E1085" s="90"/>
      <c r="F1085" s="91"/>
    </row>
    <row r="1086" spans="1:6">
      <c r="A1086" s="183"/>
      <c r="B1086" s="87"/>
      <c r="C1086" s="88"/>
      <c r="D1086" s="89"/>
      <c r="E1086" s="90"/>
      <c r="F1086" s="91"/>
    </row>
    <row r="1087" spans="1:6">
      <c r="A1087" s="183"/>
      <c r="B1087" s="87"/>
      <c r="C1087" s="88"/>
      <c r="D1087" s="89"/>
      <c r="E1087" s="90"/>
      <c r="F1087" s="91"/>
    </row>
    <row r="1088" spans="1:6">
      <c r="A1088" s="183"/>
      <c r="B1088" s="87"/>
      <c r="C1088" s="88"/>
      <c r="D1088" s="89"/>
      <c r="E1088" s="90"/>
      <c r="F1088" s="91"/>
    </row>
    <row r="1089" spans="1:6">
      <c r="A1089" s="183"/>
      <c r="B1089" s="87"/>
      <c r="C1089" s="88"/>
      <c r="D1089" s="89"/>
      <c r="E1089" s="90"/>
      <c r="F1089" s="91"/>
    </row>
    <row r="1090" spans="1:6">
      <c r="A1090" s="183"/>
      <c r="B1090" s="87"/>
      <c r="C1090" s="88"/>
      <c r="D1090" s="89"/>
      <c r="E1090" s="90"/>
      <c r="F1090" s="91"/>
    </row>
    <row r="1091" spans="1:6">
      <c r="A1091" s="183"/>
      <c r="B1091" s="87"/>
      <c r="C1091" s="88"/>
      <c r="D1091" s="89"/>
      <c r="E1091" s="90"/>
      <c r="F1091" s="91"/>
    </row>
    <row r="1092" spans="1:6">
      <c r="A1092" s="183"/>
      <c r="B1092" s="87"/>
      <c r="C1092" s="88"/>
      <c r="D1092" s="89"/>
      <c r="E1092" s="90"/>
      <c r="F1092" s="91"/>
    </row>
    <row r="1093" spans="1:6">
      <c r="A1093" s="183"/>
      <c r="B1093" s="87"/>
      <c r="C1093" s="88"/>
      <c r="D1093" s="89"/>
      <c r="E1093" s="90"/>
      <c r="F1093" s="91"/>
    </row>
    <row r="1094" spans="1:6">
      <c r="A1094" s="183"/>
      <c r="B1094" s="87"/>
      <c r="C1094" s="88"/>
      <c r="D1094" s="89"/>
      <c r="E1094" s="90"/>
      <c r="F1094" s="91"/>
    </row>
    <row r="1095" spans="1:6">
      <c r="A1095" s="183"/>
      <c r="B1095" s="87"/>
      <c r="C1095" s="88"/>
      <c r="D1095" s="89"/>
      <c r="E1095" s="90"/>
      <c r="F1095" s="91"/>
    </row>
    <row r="1096" spans="1:6">
      <c r="A1096" s="183"/>
      <c r="B1096" s="87"/>
      <c r="C1096" s="88"/>
      <c r="D1096" s="89"/>
      <c r="E1096" s="90"/>
      <c r="F1096" s="91"/>
    </row>
    <row r="1097" spans="1:6">
      <c r="A1097" s="183"/>
      <c r="B1097" s="87"/>
      <c r="C1097" s="88"/>
      <c r="D1097" s="89"/>
      <c r="E1097" s="90"/>
      <c r="F1097" s="91"/>
    </row>
    <row r="1098" spans="1:6">
      <c r="A1098" s="183"/>
      <c r="B1098" s="87"/>
      <c r="C1098" s="88"/>
      <c r="D1098" s="89"/>
      <c r="E1098" s="90"/>
      <c r="F1098" s="91"/>
    </row>
    <row r="1099" spans="1:6">
      <c r="A1099" s="183"/>
      <c r="B1099" s="87"/>
      <c r="C1099" s="88"/>
      <c r="D1099" s="89"/>
      <c r="E1099" s="90"/>
      <c r="F1099" s="91"/>
    </row>
    <row r="1100" spans="1:6">
      <c r="A1100" s="183"/>
      <c r="B1100" s="87"/>
      <c r="C1100" s="88"/>
      <c r="D1100" s="89"/>
      <c r="E1100" s="90"/>
      <c r="F1100" s="91"/>
    </row>
    <row r="1101" spans="1:6">
      <c r="A1101" s="183"/>
      <c r="B1101" s="87"/>
      <c r="C1101" s="88"/>
      <c r="D1101" s="89"/>
      <c r="E1101" s="90"/>
      <c r="F1101" s="91"/>
    </row>
    <row r="1102" spans="1:6">
      <c r="A1102" s="183"/>
      <c r="B1102" s="87"/>
      <c r="C1102" s="88"/>
      <c r="D1102" s="89"/>
      <c r="E1102" s="90"/>
      <c r="F1102" s="91"/>
    </row>
    <row r="1103" spans="1:6">
      <c r="A1103" s="183"/>
      <c r="B1103" s="87"/>
      <c r="C1103" s="88"/>
      <c r="D1103" s="89"/>
      <c r="E1103" s="90"/>
      <c r="F1103" s="91"/>
    </row>
    <row r="1104" spans="1:6">
      <c r="A1104" s="183"/>
      <c r="B1104" s="87"/>
      <c r="C1104" s="88"/>
      <c r="D1104" s="89"/>
      <c r="E1104" s="90"/>
      <c r="F1104" s="91"/>
    </row>
    <row r="1105" spans="1:6">
      <c r="A1105" s="183"/>
      <c r="B1105" s="87"/>
      <c r="C1105" s="88"/>
      <c r="D1105" s="89"/>
      <c r="E1105" s="90"/>
      <c r="F1105" s="91"/>
    </row>
    <row r="1106" spans="1:6">
      <c r="A1106" s="183"/>
      <c r="B1106" s="87"/>
      <c r="C1106" s="88"/>
      <c r="D1106" s="89"/>
      <c r="E1106" s="90"/>
      <c r="F1106" s="91"/>
    </row>
    <row r="1107" spans="1:6">
      <c r="A1107" s="183"/>
      <c r="B1107" s="87"/>
      <c r="C1107" s="88"/>
      <c r="D1107" s="89"/>
      <c r="E1107" s="90"/>
      <c r="F1107" s="91"/>
    </row>
    <row r="1108" spans="1:6">
      <c r="A1108" s="183"/>
      <c r="B1108" s="87"/>
      <c r="C1108" s="88"/>
      <c r="D1108" s="89"/>
      <c r="E1108" s="90"/>
      <c r="F1108" s="91"/>
    </row>
    <row r="1109" spans="1:6">
      <c r="A1109" s="183"/>
      <c r="B1109" s="87"/>
      <c r="C1109" s="88"/>
      <c r="D1109" s="89"/>
      <c r="E1109" s="90"/>
      <c r="F1109" s="91"/>
    </row>
    <row r="1110" spans="1:6">
      <c r="A1110" s="183"/>
      <c r="B1110" s="87"/>
      <c r="C1110" s="88"/>
      <c r="D1110" s="89"/>
      <c r="E1110" s="90"/>
      <c r="F1110" s="91"/>
    </row>
    <row r="1111" spans="1:6">
      <c r="A1111" s="183"/>
      <c r="B1111" s="87"/>
      <c r="C1111" s="88"/>
      <c r="D1111" s="89"/>
      <c r="E1111" s="90"/>
      <c r="F1111" s="91"/>
    </row>
    <row r="1112" spans="1:6">
      <c r="A1112" s="183"/>
      <c r="B1112" s="87"/>
      <c r="C1112" s="88"/>
      <c r="D1112" s="89"/>
      <c r="E1112" s="90"/>
      <c r="F1112" s="91"/>
    </row>
    <row r="1113" spans="1:6">
      <c r="A1113" s="183"/>
      <c r="B1113" s="87"/>
      <c r="C1113" s="88"/>
      <c r="D1113" s="89"/>
      <c r="E1113" s="90"/>
      <c r="F1113" s="91"/>
    </row>
    <row r="1114" spans="1:6">
      <c r="A1114" s="183"/>
      <c r="B1114" s="87"/>
      <c r="C1114" s="88"/>
      <c r="D1114" s="89"/>
      <c r="E1114" s="90"/>
      <c r="F1114" s="91"/>
    </row>
    <row r="1115" spans="1:6">
      <c r="A1115" s="183"/>
      <c r="B1115" s="87"/>
      <c r="C1115" s="88"/>
      <c r="D1115" s="89"/>
      <c r="E1115" s="90"/>
      <c r="F1115" s="91"/>
    </row>
    <row r="1116" spans="1:6">
      <c r="A1116" s="183"/>
      <c r="B1116" s="87"/>
      <c r="C1116" s="88"/>
      <c r="D1116" s="89"/>
      <c r="E1116" s="90"/>
      <c r="F1116" s="91"/>
    </row>
    <row r="1117" spans="1:6">
      <c r="A1117" s="183"/>
      <c r="B1117" s="87"/>
      <c r="C1117" s="88"/>
      <c r="D1117" s="89"/>
      <c r="E1117" s="90"/>
      <c r="F1117" s="91"/>
    </row>
    <row r="1118" spans="1:6">
      <c r="A1118" s="183"/>
      <c r="B1118" s="87"/>
      <c r="C1118" s="88"/>
      <c r="D1118" s="89"/>
      <c r="E1118" s="90"/>
      <c r="F1118" s="91"/>
    </row>
    <row r="1119" spans="1:6">
      <c r="A1119" s="183"/>
      <c r="B1119" s="87"/>
      <c r="C1119" s="88"/>
      <c r="D1119" s="89"/>
      <c r="E1119" s="90"/>
      <c r="F1119" s="91"/>
    </row>
    <row r="1120" spans="1:6">
      <c r="A1120" s="183"/>
      <c r="B1120" s="87"/>
      <c r="C1120" s="88"/>
      <c r="D1120" s="89"/>
      <c r="E1120" s="90"/>
      <c r="F1120" s="91"/>
    </row>
    <row r="1121" spans="1:6">
      <c r="A1121" s="183"/>
      <c r="B1121" s="87"/>
      <c r="C1121" s="88"/>
      <c r="D1121" s="89"/>
      <c r="E1121" s="90"/>
      <c r="F1121" s="91"/>
    </row>
    <row r="1122" spans="1:6">
      <c r="A1122" s="183"/>
      <c r="B1122" s="87"/>
      <c r="C1122" s="88"/>
      <c r="D1122" s="89"/>
      <c r="E1122" s="90"/>
      <c r="F1122" s="91"/>
    </row>
    <row r="1123" spans="1:6">
      <c r="A1123" s="183"/>
      <c r="B1123" s="87"/>
      <c r="C1123" s="88"/>
      <c r="D1123" s="89"/>
      <c r="E1123" s="90"/>
      <c r="F1123" s="91"/>
    </row>
    <row r="1124" spans="1:6">
      <c r="A1124" s="183"/>
      <c r="B1124" s="87"/>
      <c r="C1124" s="88"/>
      <c r="D1124" s="89"/>
      <c r="E1124" s="90"/>
      <c r="F1124" s="91"/>
    </row>
    <row r="1125" spans="1:6">
      <c r="A1125" s="183"/>
      <c r="B1125" s="87"/>
      <c r="C1125" s="88"/>
      <c r="D1125" s="89"/>
      <c r="E1125" s="90"/>
      <c r="F1125" s="91"/>
    </row>
    <row r="1126" spans="1:6">
      <c r="A1126" s="183"/>
      <c r="B1126" s="87"/>
      <c r="C1126" s="88"/>
      <c r="D1126" s="89"/>
      <c r="E1126" s="90"/>
      <c r="F1126" s="91"/>
    </row>
    <row r="1127" spans="1:6">
      <c r="A1127" s="183"/>
      <c r="B1127" s="87"/>
      <c r="C1127" s="88"/>
      <c r="D1127" s="89"/>
      <c r="E1127" s="90"/>
      <c r="F1127" s="91"/>
    </row>
    <row r="1128" spans="1:6">
      <c r="A1128" s="183"/>
      <c r="B1128" s="87"/>
      <c r="C1128" s="88"/>
      <c r="D1128" s="89"/>
      <c r="E1128" s="90"/>
      <c r="F1128" s="91"/>
    </row>
    <row r="1129" spans="1:6">
      <c r="A1129" s="183"/>
      <c r="B1129" s="87"/>
      <c r="C1129" s="88"/>
      <c r="D1129" s="89"/>
      <c r="E1129" s="90"/>
      <c r="F1129" s="91"/>
    </row>
    <row r="1130" spans="1:6">
      <c r="A1130" s="183"/>
      <c r="B1130" s="87"/>
      <c r="C1130" s="88"/>
      <c r="D1130" s="89"/>
      <c r="E1130" s="90"/>
      <c r="F1130" s="91"/>
    </row>
    <row r="1131" spans="1:6">
      <c r="A1131" s="183"/>
      <c r="B1131" s="87"/>
      <c r="C1131" s="88"/>
      <c r="D1131" s="89"/>
      <c r="E1131" s="90"/>
      <c r="F1131" s="91"/>
    </row>
    <row r="1132" spans="1:6">
      <c r="A1132" s="183"/>
      <c r="B1132" s="87"/>
      <c r="C1132" s="88"/>
      <c r="D1132" s="89"/>
      <c r="E1132" s="90"/>
      <c r="F1132" s="91"/>
    </row>
    <row r="1133" spans="1:6">
      <c r="A1133" s="183"/>
      <c r="B1133" s="87"/>
      <c r="C1133" s="88"/>
      <c r="D1133" s="89"/>
      <c r="E1133" s="90"/>
      <c r="F1133" s="91"/>
    </row>
    <row r="1134" spans="1:6">
      <c r="A1134" s="183"/>
      <c r="B1134" s="87"/>
      <c r="C1134" s="88"/>
      <c r="D1134" s="89"/>
      <c r="E1134" s="90"/>
      <c r="F1134" s="91"/>
    </row>
    <row r="1135" spans="1:6">
      <c r="A1135" s="183"/>
      <c r="B1135" s="87"/>
      <c r="C1135" s="88"/>
      <c r="D1135" s="89"/>
      <c r="E1135" s="90"/>
      <c r="F1135" s="91"/>
    </row>
    <row r="1136" spans="1:6">
      <c r="A1136" s="183"/>
      <c r="B1136" s="87"/>
      <c r="C1136" s="88"/>
      <c r="D1136" s="89"/>
      <c r="E1136" s="90"/>
      <c r="F1136" s="91"/>
    </row>
    <row r="1137" spans="1:6">
      <c r="A1137" s="183"/>
      <c r="B1137" s="87"/>
      <c r="C1137" s="88"/>
      <c r="D1137" s="89"/>
      <c r="E1137" s="90"/>
      <c r="F1137" s="91"/>
    </row>
    <row r="1138" spans="1:6">
      <c r="A1138" s="183"/>
      <c r="B1138" s="87"/>
      <c r="C1138" s="88"/>
      <c r="D1138" s="89"/>
      <c r="E1138" s="90"/>
      <c r="F1138" s="91"/>
    </row>
    <row r="1139" spans="1:6">
      <c r="A1139" s="183"/>
      <c r="B1139" s="87"/>
      <c r="C1139" s="88"/>
      <c r="D1139" s="89"/>
      <c r="E1139" s="90"/>
      <c r="F1139" s="91"/>
    </row>
    <row r="1140" spans="1:6">
      <c r="A1140" s="183"/>
      <c r="B1140" s="87"/>
      <c r="C1140" s="88"/>
      <c r="D1140" s="89"/>
      <c r="E1140" s="90"/>
      <c r="F1140" s="91"/>
    </row>
    <row r="1141" spans="1:6">
      <c r="A1141" s="183"/>
      <c r="B1141" s="87"/>
      <c r="C1141" s="88"/>
      <c r="D1141" s="89"/>
      <c r="E1141" s="90"/>
      <c r="F1141" s="91"/>
    </row>
    <row r="1142" spans="1:6">
      <c r="A1142" s="183"/>
      <c r="B1142" s="87"/>
      <c r="C1142" s="88"/>
      <c r="D1142" s="89"/>
      <c r="E1142" s="90"/>
      <c r="F1142" s="91"/>
    </row>
    <row r="1143" spans="1:6">
      <c r="A1143" s="183"/>
      <c r="B1143" s="87"/>
      <c r="C1143" s="88"/>
      <c r="D1143" s="89"/>
      <c r="E1143" s="90"/>
      <c r="F1143" s="91"/>
    </row>
    <row r="1144" spans="1:6">
      <c r="A1144" s="183"/>
      <c r="B1144" s="87"/>
      <c r="C1144" s="88"/>
      <c r="D1144" s="89"/>
      <c r="E1144" s="90"/>
      <c r="F1144" s="91"/>
    </row>
    <row r="1145" spans="1:6">
      <c r="A1145" s="183"/>
      <c r="B1145" s="87"/>
      <c r="C1145" s="88"/>
      <c r="D1145" s="89"/>
      <c r="E1145" s="90"/>
      <c r="F1145" s="91"/>
    </row>
    <row r="1146" spans="1:6">
      <c r="A1146" s="183"/>
      <c r="B1146" s="87"/>
      <c r="C1146" s="88"/>
      <c r="D1146" s="89"/>
      <c r="E1146" s="90"/>
      <c r="F1146" s="91"/>
    </row>
    <row r="1147" spans="1:6">
      <c r="A1147" s="183"/>
      <c r="B1147" s="87"/>
      <c r="C1147" s="88"/>
      <c r="D1147" s="89"/>
      <c r="E1147" s="90"/>
      <c r="F1147" s="91"/>
    </row>
    <row r="1148" spans="1:6">
      <c r="A1148" s="183"/>
      <c r="B1148" s="87"/>
      <c r="C1148" s="88"/>
      <c r="D1148" s="89"/>
      <c r="E1148" s="90"/>
      <c r="F1148" s="91"/>
    </row>
    <row r="1149" spans="1:6">
      <c r="A1149" s="183"/>
      <c r="B1149" s="87"/>
      <c r="C1149" s="88"/>
      <c r="D1149" s="89"/>
      <c r="E1149" s="90"/>
      <c r="F1149" s="91"/>
    </row>
    <row r="1150" spans="1:6">
      <c r="A1150" s="183"/>
      <c r="B1150" s="87"/>
      <c r="C1150" s="88"/>
      <c r="D1150" s="89"/>
      <c r="E1150" s="90"/>
      <c r="F1150" s="91"/>
    </row>
    <row r="1151" spans="1:6">
      <c r="A1151" s="183"/>
      <c r="B1151" s="87"/>
      <c r="C1151" s="88"/>
      <c r="D1151" s="89"/>
      <c r="E1151" s="90"/>
      <c r="F1151" s="91"/>
    </row>
    <row r="1152" spans="1:6">
      <c r="A1152" s="183"/>
      <c r="B1152" s="87"/>
      <c r="C1152" s="88"/>
      <c r="D1152" s="89"/>
      <c r="E1152" s="90"/>
      <c r="F1152" s="91"/>
    </row>
    <row r="1153" spans="1:6">
      <c r="A1153" s="183"/>
      <c r="B1153" s="87"/>
      <c r="C1153" s="88"/>
      <c r="D1153" s="89"/>
      <c r="E1153" s="90"/>
      <c r="F1153" s="91"/>
    </row>
    <row r="1154" spans="1:6">
      <c r="A1154" s="183"/>
      <c r="B1154" s="87"/>
      <c r="C1154" s="88"/>
      <c r="D1154" s="89"/>
      <c r="E1154" s="90"/>
      <c r="F1154" s="91"/>
    </row>
    <row r="1155" spans="1:6">
      <c r="A1155" s="183"/>
      <c r="B1155" s="87"/>
      <c r="C1155" s="88"/>
      <c r="D1155" s="89"/>
      <c r="E1155" s="90"/>
      <c r="F1155" s="91"/>
    </row>
    <row r="1156" spans="1:6">
      <c r="A1156" s="183"/>
      <c r="B1156" s="87"/>
      <c r="C1156" s="88"/>
      <c r="D1156" s="89"/>
      <c r="E1156" s="90"/>
      <c r="F1156" s="91"/>
    </row>
    <row r="1157" spans="1:6">
      <c r="A1157" s="183"/>
      <c r="B1157" s="87"/>
      <c r="C1157" s="88"/>
      <c r="D1157" s="89"/>
      <c r="E1157" s="90"/>
      <c r="F1157" s="91"/>
    </row>
    <row r="1158" spans="1:6">
      <c r="A1158" s="183"/>
      <c r="B1158" s="87"/>
      <c r="C1158" s="88"/>
      <c r="D1158" s="89"/>
      <c r="E1158" s="90"/>
      <c r="F1158" s="91"/>
    </row>
    <row r="1159" spans="1:6">
      <c r="A1159" s="183"/>
      <c r="B1159" s="87"/>
      <c r="C1159" s="88"/>
      <c r="D1159" s="89"/>
      <c r="E1159" s="90"/>
      <c r="F1159" s="91"/>
    </row>
    <row r="1160" spans="1:6">
      <c r="A1160" s="183"/>
      <c r="B1160" s="87"/>
      <c r="C1160" s="88"/>
      <c r="D1160" s="89"/>
      <c r="E1160" s="90"/>
      <c r="F1160" s="91"/>
    </row>
    <row r="1161" spans="1:6">
      <c r="A1161" s="183"/>
      <c r="B1161" s="87"/>
      <c r="C1161" s="88"/>
      <c r="D1161" s="89"/>
      <c r="E1161" s="90"/>
      <c r="F1161" s="91"/>
    </row>
    <row r="1162" spans="1:6">
      <c r="A1162" s="183"/>
      <c r="B1162" s="87"/>
      <c r="C1162" s="88"/>
      <c r="D1162" s="89"/>
      <c r="E1162" s="90"/>
      <c r="F1162" s="91"/>
    </row>
    <row r="1163" spans="1:6">
      <c r="A1163" s="183"/>
      <c r="B1163" s="87"/>
      <c r="C1163" s="88"/>
      <c r="D1163" s="89"/>
      <c r="E1163" s="90"/>
      <c r="F1163" s="91"/>
    </row>
    <row r="1164" spans="1:6">
      <c r="A1164" s="183"/>
      <c r="B1164" s="87"/>
      <c r="C1164" s="88"/>
      <c r="D1164" s="89"/>
      <c r="E1164" s="90"/>
      <c r="F1164" s="91"/>
    </row>
    <row r="1165" spans="1:6">
      <c r="A1165" s="183"/>
      <c r="B1165" s="87"/>
      <c r="C1165" s="88"/>
      <c r="D1165" s="89"/>
      <c r="E1165" s="90"/>
      <c r="F1165" s="91"/>
    </row>
    <row r="1166" spans="1:6">
      <c r="A1166" s="183"/>
      <c r="B1166" s="87"/>
      <c r="C1166" s="88"/>
      <c r="D1166" s="89"/>
      <c r="E1166" s="90"/>
      <c r="F1166" s="91"/>
    </row>
    <row r="1167" spans="1:6">
      <c r="A1167" s="183"/>
      <c r="B1167" s="87"/>
      <c r="C1167" s="88"/>
      <c r="D1167" s="89"/>
      <c r="E1167" s="90"/>
      <c r="F1167" s="91"/>
    </row>
    <row r="1168" spans="1:6">
      <c r="A1168" s="183"/>
      <c r="B1168" s="87"/>
      <c r="C1168" s="88"/>
      <c r="D1168" s="89"/>
      <c r="E1168" s="90"/>
      <c r="F1168" s="91"/>
    </row>
    <row r="1169" spans="1:6">
      <c r="A1169" s="183"/>
      <c r="B1169" s="87"/>
      <c r="C1169" s="88"/>
      <c r="D1169" s="89"/>
      <c r="E1169" s="90"/>
      <c r="F1169" s="91"/>
    </row>
    <row r="1170" spans="1:6">
      <c r="A1170" s="183"/>
      <c r="B1170" s="87"/>
      <c r="C1170" s="88"/>
      <c r="D1170" s="89"/>
      <c r="E1170" s="90"/>
      <c r="F1170" s="91"/>
    </row>
    <row r="1171" spans="1:6">
      <c r="A1171" s="183"/>
      <c r="B1171" s="87"/>
      <c r="C1171" s="88"/>
      <c r="D1171" s="89"/>
      <c r="E1171" s="90"/>
      <c r="F1171" s="91"/>
    </row>
    <row r="1172" spans="1:6">
      <c r="A1172" s="183"/>
      <c r="B1172" s="87"/>
      <c r="C1172" s="88"/>
      <c r="D1172" s="89"/>
      <c r="E1172" s="90"/>
      <c r="F1172" s="91"/>
    </row>
    <row r="1173" spans="1:6">
      <c r="A1173" s="183"/>
      <c r="B1173" s="87"/>
      <c r="C1173" s="88"/>
      <c r="D1173" s="89"/>
      <c r="E1173" s="90"/>
      <c r="F1173" s="91"/>
    </row>
    <row r="1174" spans="1:6">
      <c r="A1174" s="183"/>
      <c r="B1174" s="87"/>
      <c r="C1174" s="88"/>
      <c r="D1174" s="89"/>
      <c r="E1174" s="90"/>
      <c r="F1174" s="91"/>
    </row>
    <row r="1175" spans="1:6">
      <c r="A1175" s="183"/>
      <c r="B1175" s="87"/>
      <c r="C1175" s="88"/>
      <c r="D1175" s="89"/>
      <c r="E1175" s="90"/>
      <c r="F1175" s="91"/>
    </row>
    <row r="1176" spans="1:6">
      <c r="A1176" s="183"/>
      <c r="B1176" s="87"/>
      <c r="C1176" s="88"/>
      <c r="D1176" s="89"/>
      <c r="E1176" s="90"/>
      <c r="F1176" s="91"/>
    </row>
    <row r="1177" spans="1:6">
      <c r="A1177" s="183"/>
      <c r="B1177" s="87"/>
      <c r="C1177" s="88"/>
      <c r="D1177" s="89"/>
      <c r="E1177" s="90"/>
      <c r="F1177" s="91"/>
    </row>
    <row r="1178" spans="1:6">
      <c r="A1178" s="183"/>
      <c r="B1178" s="87"/>
      <c r="C1178" s="88"/>
      <c r="D1178" s="89"/>
      <c r="E1178" s="90"/>
      <c r="F1178" s="91"/>
    </row>
    <row r="1179" spans="1:6">
      <c r="A1179" s="183"/>
      <c r="B1179" s="87"/>
      <c r="C1179" s="88"/>
      <c r="D1179" s="89"/>
      <c r="E1179" s="90"/>
      <c r="F1179" s="91"/>
    </row>
    <row r="1180" spans="1:6">
      <c r="A1180" s="183"/>
      <c r="B1180" s="87"/>
      <c r="C1180" s="88"/>
      <c r="D1180" s="89"/>
      <c r="E1180" s="90"/>
      <c r="F1180" s="91"/>
    </row>
    <row r="1181" spans="1:6">
      <c r="A1181" s="183"/>
      <c r="B1181" s="87"/>
      <c r="C1181" s="88"/>
      <c r="D1181" s="89"/>
      <c r="E1181" s="90"/>
      <c r="F1181" s="91"/>
    </row>
    <row r="1182" spans="1:6">
      <c r="A1182" s="183"/>
      <c r="B1182" s="87"/>
      <c r="C1182" s="88"/>
      <c r="D1182" s="89"/>
      <c r="E1182" s="90"/>
      <c r="F1182" s="91"/>
    </row>
    <row r="1183" spans="1:6">
      <c r="A1183" s="183"/>
      <c r="B1183" s="87"/>
      <c r="C1183" s="88"/>
      <c r="D1183" s="89"/>
      <c r="E1183" s="90"/>
      <c r="F1183" s="91"/>
    </row>
    <row r="1184" spans="1:6">
      <c r="A1184" s="183"/>
      <c r="B1184" s="87"/>
      <c r="C1184" s="88"/>
      <c r="D1184" s="89"/>
      <c r="E1184" s="90"/>
      <c r="F1184" s="91"/>
    </row>
    <row r="1185" spans="1:6">
      <c r="A1185" s="183"/>
      <c r="B1185" s="87"/>
      <c r="C1185" s="88"/>
      <c r="D1185" s="89"/>
      <c r="E1185" s="90"/>
      <c r="F1185" s="91"/>
    </row>
    <row r="1186" spans="1:6">
      <c r="A1186" s="183"/>
      <c r="B1186" s="87"/>
      <c r="C1186" s="88"/>
      <c r="D1186" s="89"/>
      <c r="E1186" s="90"/>
      <c r="F1186" s="91"/>
    </row>
    <row r="1187" spans="1:6">
      <c r="A1187" s="183"/>
      <c r="B1187" s="87"/>
      <c r="C1187" s="88"/>
      <c r="D1187" s="89"/>
      <c r="E1187" s="90"/>
      <c r="F1187" s="91"/>
    </row>
    <row r="1188" spans="1:6">
      <c r="A1188" s="183"/>
      <c r="B1188" s="87"/>
      <c r="C1188" s="88"/>
      <c r="D1188" s="89"/>
      <c r="E1188" s="90"/>
      <c r="F1188" s="91"/>
    </row>
    <row r="1189" spans="1:6">
      <c r="A1189" s="183"/>
      <c r="B1189" s="87"/>
      <c r="C1189" s="88"/>
      <c r="D1189" s="89"/>
      <c r="E1189" s="90"/>
      <c r="F1189" s="91"/>
    </row>
    <row r="1190" spans="1:6">
      <c r="A1190" s="183"/>
      <c r="B1190" s="87"/>
      <c r="C1190" s="88"/>
      <c r="D1190" s="89"/>
      <c r="E1190" s="90"/>
      <c r="F1190" s="91"/>
    </row>
    <row r="1191" spans="1:6">
      <c r="A1191" s="183"/>
      <c r="B1191" s="87"/>
      <c r="C1191" s="88"/>
      <c r="D1191" s="89"/>
      <c r="E1191" s="90"/>
      <c r="F1191" s="91"/>
    </row>
    <row r="1192" spans="1:6">
      <c r="A1192" s="183"/>
      <c r="B1192" s="87"/>
      <c r="C1192" s="88"/>
      <c r="D1192" s="89"/>
      <c r="E1192" s="90"/>
      <c r="F1192" s="91"/>
    </row>
    <row r="1193" spans="1:6">
      <c r="A1193" s="183"/>
      <c r="B1193" s="87"/>
      <c r="C1193" s="88"/>
      <c r="D1193" s="89"/>
      <c r="E1193" s="90"/>
      <c r="F1193" s="91"/>
    </row>
    <row r="1194" spans="1:6">
      <c r="A1194" s="183"/>
      <c r="B1194" s="87"/>
      <c r="C1194" s="88"/>
      <c r="D1194" s="89"/>
      <c r="E1194" s="90"/>
      <c r="F1194" s="91"/>
    </row>
    <row r="1195" spans="1:6">
      <c r="A1195" s="183"/>
      <c r="B1195" s="87"/>
      <c r="C1195" s="88"/>
      <c r="D1195" s="89"/>
      <c r="E1195" s="90"/>
      <c r="F1195" s="91"/>
    </row>
    <row r="1196" spans="1:6">
      <c r="A1196" s="183"/>
      <c r="B1196" s="87"/>
      <c r="C1196" s="88"/>
      <c r="D1196" s="89"/>
      <c r="E1196" s="90"/>
      <c r="F1196" s="91"/>
    </row>
    <row r="1197" spans="1:6">
      <c r="A1197" s="183"/>
      <c r="B1197" s="87"/>
      <c r="C1197" s="88"/>
      <c r="D1197" s="89"/>
      <c r="E1197" s="90"/>
      <c r="F1197" s="91"/>
    </row>
    <row r="1198" spans="1:6">
      <c r="A1198" s="183"/>
      <c r="B1198" s="87"/>
      <c r="C1198" s="88"/>
      <c r="D1198" s="89"/>
      <c r="E1198" s="90"/>
      <c r="F1198" s="91"/>
    </row>
    <row r="1199" spans="1:6">
      <c r="A1199" s="183"/>
      <c r="B1199" s="87"/>
      <c r="C1199" s="88"/>
      <c r="D1199" s="89"/>
      <c r="E1199" s="90"/>
      <c r="F1199" s="91"/>
    </row>
    <row r="1200" spans="1:6">
      <c r="A1200" s="183"/>
      <c r="B1200" s="87"/>
      <c r="C1200" s="88"/>
      <c r="D1200" s="89"/>
      <c r="E1200" s="90"/>
      <c r="F1200" s="91"/>
    </row>
    <row r="1201" spans="1:6">
      <c r="A1201" s="183"/>
      <c r="B1201" s="87"/>
      <c r="C1201" s="88"/>
      <c r="D1201" s="89"/>
      <c r="E1201" s="90"/>
      <c r="F1201" s="91"/>
    </row>
    <row r="1202" spans="1:6">
      <c r="A1202" s="183"/>
      <c r="B1202" s="87"/>
      <c r="C1202" s="88"/>
      <c r="D1202" s="89"/>
      <c r="E1202" s="90"/>
      <c r="F1202" s="91"/>
    </row>
    <row r="1203" spans="1:6">
      <c r="A1203" s="183"/>
      <c r="B1203" s="87"/>
      <c r="C1203" s="88"/>
      <c r="D1203" s="89"/>
      <c r="E1203" s="90"/>
      <c r="F1203" s="91"/>
    </row>
    <row r="1204" spans="1:6">
      <c r="A1204" s="183"/>
      <c r="B1204" s="87"/>
      <c r="C1204" s="88"/>
      <c r="D1204" s="89"/>
      <c r="E1204" s="90"/>
      <c r="F1204" s="91"/>
    </row>
    <row r="1205" spans="1:6">
      <c r="A1205" s="183"/>
      <c r="B1205" s="87"/>
      <c r="C1205" s="88"/>
      <c r="D1205" s="89"/>
      <c r="E1205" s="90"/>
      <c r="F1205" s="91"/>
    </row>
    <row r="1206" spans="1:6">
      <c r="A1206" s="183"/>
      <c r="B1206" s="87"/>
      <c r="C1206" s="88"/>
      <c r="D1206" s="89"/>
      <c r="E1206" s="90"/>
      <c r="F1206" s="91"/>
    </row>
    <row r="1207" spans="1:6">
      <c r="A1207" s="183"/>
      <c r="B1207" s="87"/>
      <c r="C1207" s="88"/>
      <c r="D1207" s="89"/>
      <c r="E1207" s="90"/>
      <c r="F1207" s="91"/>
    </row>
    <row r="1208" spans="1:6">
      <c r="A1208" s="183"/>
      <c r="B1208" s="87"/>
      <c r="C1208" s="88"/>
      <c r="D1208" s="89"/>
      <c r="E1208" s="90"/>
      <c r="F1208" s="91"/>
    </row>
    <row r="1209" spans="1:6">
      <c r="A1209" s="183"/>
      <c r="B1209" s="87"/>
      <c r="C1209" s="88"/>
      <c r="D1209" s="89"/>
      <c r="E1209" s="90"/>
      <c r="F1209" s="91"/>
    </row>
    <row r="1210" spans="1:6">
      <c r="A1210" s="183"/>
      <c r="B1210" s="87"/>
      <c r="C1210" s="88"/>
      <c r="D1210" s="89"/>
      <c r="E1210" s="90"/>
      <c r="F1210" s="91"/>
    </row>
    <row r="1211" spans="1:6">
      <c r="A1211" s="183"/>
      <c r="B1211" s="87"/>
      <c r="C1211" s="88"/>
      <c r="D1211" s="89"/>
      <c r="E1211" s="90"/>
      <c r="F1211" s="91"/>
    </row>
    <row r="1212" spans="1:6">
      <c r="A1212" s="183"/>
      <c r="B1212" s="87"/>
      <c r="C1212" s="88"/>
      <c r="D1212" s="89"/>
      <c r="E1212" s="90"/>
      <c r="F1212" s="91"/>
    </row>
    <row r="1213" spans="1:6">
      <c r="A1213" s="183"/>
      <c r="B1213" s="87"/>
      <c r="C1213" s="88"/>
      <c r="D1213" s="89"/>
      <c r="E1213" s="90"/>
      <c r="F1213" s="91"/>
    </row>
    <row r="1214" spans="1:6">
      <c r="A1214" s="183"/>
      <c r="B1214" s="87"/>
      <c r="C1214" s="88"/>
      <c r="D1214" s="89"/>
      <c r="E1214" s="90"/>
      <c r="F1214" s="91"/>
    </row>
    <row r="1215" spans="1:6">
      <c r="A1215" s="183"/>
      <c r="B1215" s="87"/>
      <c r="C1215" s="88"/>
      <c r="D1215" s="89"/>
      <c r="E1215" s="90"/>
      <c r="F1215" s="91"/>
    </row>
    <row r="1216" spans="1:6">
      <c r="A1216" s="183"/>
      <c r="B1216" s="87"/>
      <c r="C1216" s="88"/>
      <c r="D1216" s="89"/>
      <c r="E1216" s="90"/>
      <c r="F1216" s="91"/>
    </row>
    <row r="1217" spans="1:6">
      <c r="A1217" s="183"/>
      <c r="B1217" s="87"/>
      <c r="C1217" s="88"/>
      <c r="D1217" s="89"/>
      <c r="E1217" s="90"/>
      <c r="F1217" s="91"/>
    </row>
    <row r="1218" spans="1:6">
      <c r="A1218" s="183"/>
      <c r="B1218" s="87"/>
      <c r="C1218" s="88"/>
      <c r="D1218" s="89"/>
      <c r="E1218" s="90"/>
      <c r="F1218" s="91"/>
    </row>
    <row r="1219" spans="1:6">
      <c r="A1219" s="183"/>
      <c r="B1219" s="87"/>
      <c r="C1219" s="88"/>
      <c r="D1219" s="89"/>
      <c r="E1219" s="90"/>
      <c r="F1219" s="91"/>
    </row>
    <row r="1220" spans="1:6">
      <c r="A1220" s="183"/>
      <c r="B1220" s="87"/>
      <c r="C1220" s="88"/>
      <c r="D1220" s="89"/>
      <c r="E1220" s="90"/>
      <c r="F1220" s="91"/>
    </row>
    <row r="1221" spans="1:6">
      <c r="A1221" s="183"/>
      <c r="B1221" s="87"/>
      <c r="C1221" s="88"/>
      <c r="D1221" s="89"/>
      <c r="E1221" s="90"/>
      <c r="F1221" s="91"/>
    </row>
    <row r="1222" spans="1:6">
      <c r="A1222" s="183"/>
      <c r="B1222" s="87"/>
      <c r="C1222" s="88"/>
      <c r="D1222" s="89"/>
      <c r="E1222" s="90"/>
      <c r="F1222" s="91"/>
    </row>
    <row r="1223" spans="1:6">
      <c r="A1223" s="183"/>
      <c r="B1223" s="87"/>
      <c r="C1223" s="88"/>
      <c r="D1223" s="89"/>
      <c r="E1223" s="90"/>
      <c r="F1223" s="91"/>
    </row>
    <row r="1224" spans="1:6">
      <c r="A1224" s="183"/>
      <c r="B1224" s="87"/>
      <c r="C1224" s="88"/>
      <c r="D1224" s="89"/>
      <c r="E1224" s="90"/>
      <c r="F1224" s="91"/>
    </row>
    <row r="1225" spans="1:6">
      <c r="A1225" s="183"/>
      <c r="B1225" s="87"/>
      <c r="C1225" s="88"/>
      <c r="D1225" s="89"/>
      <c r="E1225" s="90"/>
      <c r="F1225" s="91"/>
    </row>
    <row r="1226" spans="1:6">
      <c r="A1226" s="183"/>
      <c r="B1226" s="87"/>
      <c r="C1226" s="88"/>
      <c r="D1226" s="89"/>
      <c r="E1226" s="90"/>
      <c r="F1226" s="91"/>
    </row>
    <row r="1227" spans="1:6">
      <c r="A1227" s="183"/>
      <c r="B1227" s="87"/>
      <c r="C1227" s="88"/>
      <c r="D1227" s="89"/>
      <c r="E1227" s="90"/>
      <c r="F1227" s="91"/>
    </row>
    <row r="1228" spans="1:6">
      <c r="A1228" s="183"/>
      <c r="B1228" s="87"/>
      <c r="C1228" s="88"/>
      <c r="D1228" s="89"/>
      <c r="E1228" s="90"/>
      <c r="F1228" s="91"/>
    </row>
    <row r="1229" spans="1:6">
      <c r="A1229" s="183"/>
      <c r="B1229" s="87"/>
      <c r="C1229" s="88"/>
      <c r="D1229" s="89"/>
      <c r="E1229" s="90"/>
      <c r="F1229" s="91"/>
    </row>
    <row r="1230" spans="1:6">
      <c r="A1230" s="183"/>
      <c r="B1230" s="87"/>
      <c r="C1230" s="88"/>
      <c r="D1230" s="89"/>
      <c r="E1230" s="90"/>
      <c r="F1230" s="91"/>
    </row>
    <row r="1231" spans="1:6">
      <c r="A1231" s="183"/>
      <c r="B1231" s="87"/>
      <c r="C1231" s="88"/>
      <c r="D1231" s="89"/>
      <c r="E1231" s="90"/>
      <c r="F1231" s="91"/>
    </row>
    <row r="1232" spans="1:6">
      <c r="A1232" s="183"/>
      <c r="B1232" s="87"/>
      <c r="C1232" s="88"/>
      <c r="D1232" s="89"/>
      <c r="E1232" s="90"/>
      <c r="F1232" s="91"/>
    </row>
    <row r="1233" spans="1:6">
      <c r="A1233" s="183"/>
      <c r="B1233" s="87"/>
      <c r="C1233" s="88"/>
      <c r="D1233" s="89"/>
      <c r="E1233" s="90"/>
      <c r="F1233" s="91"/>
    </row>
    <row r="1234" spans="1:6">
      <c r="A1234" s="183"/>
      <c r="B1234" s="87"/>
      <c r="C1234" s="88"/>
      <c r="D1234" s="89"/>
      <c r="E1234" s="90"/>
      <c r="F1234" s="91"/>
    </row>
    <row r="1235" spans="1:6">
      <c r="A1235" s="183"/>
      <c r="B1235" s="87"/>
      <c r="C1235" s="88"/>
      <c r="D1235" s="89"/>
      <c r="E1235" s="90"/>
      <c r="F1235" s="91"/>
    </row>
    <row r="1236" spans="1:6">
      <c r="A1236" s="183"/>
      <c r="B1236" s="87"/>
      <c r="C1236" s="88"/>
      <c r="D1236" s="89"/>
      <c r="E1236" s="90"/>
      <c r="F1236" s="91"/>
    </row>
    <row r="1237" spans="1:6">
      <c r="A1237" s="183"/>
      <c r="B1237" s="87"/>
      <c r="C1237" s="88"/>
      <c r="D1237" s="89"/>
      <c r="E1237" s="90"/>
      <c r="F1237" s="91"/>
    </row>
    <row r="1238" spans="1:6">
      <c r="A1238" s="183"/>
      <c r="B1238" s="87"/>
      <c r="C1238" s="88"/>
      <c r="D1238" s="89"/>
      <c r="E1238" s="90"/>
      <c r="F1238" s="91"/>
    </row>
    <row r="1239" spans="1:6">
      <c r="A1239" s="183"/>
      <c r="B1239" s="87"/>
      <c r="C1239" s="88"/>
      <c r="D1239" s="89"/>
      <c r="E1239" s="90"/>
      <c r="F1239" s="91"/>
    </row>
    <row r="1240" spans="1:6">
      <c r="A1240" s="183"/>
      <c r="B1240" s="87"/>
      <c r="C1240" s="88"/>
      <c r="D1240" s="89"/>
      <c r="E1240" s="90"/>
      <c r="F1240" s="91"/>
    </row>
    <row r="1241" spans="1:6">
      <c r="A1241" s="183"/>
      <c r="B1241" s="87"/>
      <c r="C1241" s="88"/>
      <c r="D1241" s="89"/>
      <c r="E1241" s="90"/>
      <c r="F1241" s="91"/>
    </row>
    <row r="1242" spans="1:6">
      <c r="A1242" s="183"/>
      <c r="B1242" s="87"/>
      <c r="C1242" s="88"/>
      <c r="D1242" s="89"/>
      <c r="E1242" s="90"/>
      <c r="F1242" s="91"/>
    </row>
    <row r="1243" spans="1:6">
      <c r="A1243" s="183"/>
      <c r="B1243" s="87"/>
      <c r="C1243" s="88"/>
      <c r="D1243" s="89"/>
      <c r="E1243" s="90"/>
      <c r="F1243" s="91"/>
    </row>
    <row r="1244" spans="1:6">
      <c r="A1244" s="183"/>
      <c r="B1244" s="87"/>
      <c r="C1244" s="88"/>
      <c r="D1244" s="89"/>
      <c r="E1244" s="90"/>
      <c r="F1244" s="91"/>
    </row>
    <row r="1245" spans="1:6">
      <c r="A1245" s="183"/>
      <c r="B1245" s="87"/>
      <c r="C1245" s="88"/>
      <c r="D1245" s="89"/>
      <c r="E1245" s="90"/>
      <c r="F1245" s="91"/>
    </row>
    <row r="1246" spans="1:6">
      <c r="A1246" s="183"/>
      <c r="B1246" s="87"/>
      <c r="C1246" s="88"/>
      <c r="D1246" s="89"/>
      <c r="E1246" s="90"/>
      <c r="F1246" s="91"/>
    </row>
    <row r="1247" spans="1:6">
      <c r="A1247" s="183"/>
      <c r="B1247" s="87"/>
      <c r="C1247" s="88"/>
      <c r="D1247" s="89"/>
      <c r="E1247" s="90"/>
      <c r="F1247" s="91"/>
    </row>
    <row r="1248" spans="1:6">
      <c r="A1248" s="183"/>
      <c r="B1248" s="87"/>
      <c r="C1248" s="88"/>
      <c r="D1248" s="89"/>
      <c r="E1248" s="90"/>
      <c r="F1248" s="91"/>
    </row>
    <row r="1249" spans="1:6">
      <c r="A1249" s="183"/>
      <c r="B1249" s="87"/>
      <c r="C1249" s="88"/>
      <c r="D1249" s="89"/>
      <c r="E1249" s="90"/>
      <c r="F1249" s="91"/>
    </row>
    <row r="1250" spans="1:6">
      <c r="A1250" s="183"/>
      <c r="B1250" s="87"/>
      <c r="C1250" s="88"/>
      <c r="D1250" s="89"/>
      <c r="E1250" s="90"/>
      <c r="F1250" s="91"/>
    </row>
    <row r="1251" spans="1:6">
      <c r="A1251" s="183"/>
      <c r="B1251" s="87"/>
      <c r="C1251" s="88"/>
      <c r="D1251" s="89"/>
      <c r="E1251" s="90"/>
      <c r="F1251" s="91"/>
    </row>
    <row r="1252" spans="1:6">
      <c r="A1252" s="183"/>
      <c r="B1252" s="87"/>
      <c r="C1252" s="88"/>
      <c r="D1252" s="89"/>
      <c r="E1252" s="90"/>
      <c r="F1252" s="91"/>
    </row>
    <row r="1253" spans="1:6">
      <c r="A1253" s="183"/>
      <c r="B1253" s="87"/>
      <c r="C1253" s="88"/>
      <c r="D1253" s="89"/>
      <c r="E1253" s="90"/>
      <c r="F1253" s="91"/>
    </row>
    <row r="1254" spans="1:6">
      <c r="A1254" s="183"/>
      <c r="B1254" s="87"/>
      <c r="C1254" s="88"/>
      <c r="D1254" s="89"/>
      <c r="E1254" s="90"/>
      <c r="F1254" s="91"/>
    </row>
    <row r="1255" spans="1:6">
      <c r="A1255" s="183"/>
      <c r="B1255" s="87"/>
      <c r="C1255" s="88"/>
      <c r="D1255" s="89"/>
      <c r="E1255" s="90"/>
      <c r="F1255" s="91"/>
    </row>
    <row r="1256" spans="1:6">
      <c r="A1256" s="183"/>
      <c r="B1256" s="87"/>
      <c r="C1256" s="88"/>
      <c r="D1256" s="89"/>
      <c r="E1256" s="90"/>
      <c r="F1256" s="91"/>
    </row>
    <row r="1257" spans="1:6">
      <c r="A1257" s="183"/>
      <c r="B1257" s="87"/>
      <c r="C1257" s="88"/>
      <c r="D1257" s="89"/>
      <c r="E1257" s="90"/>
      <c r="F1257" s="91"/>
    </row>
    <row r="1258" spans="1:6">
      <c r="A1258" s="183"/>
      <c r="B1258" s="87"/>
      <c r="C1258" s="88"/>
      <c r="D1258" s="89"/>
      <c r="E1258" s="90"/>
      <c r="F1258" s="91"/>
    </row>
    <row r="1259" spans="1:6">
      <c r="A1259" s="183"/>
      <c r="B1259" s="87"/>
      <c r="C1259" s="88"/>
      <c r="D1259" s="89"/>
      <c r="E1259" s="90"/>
      <c r="F1259" s="91"/>
    </row>
    <row r="1260" spans="1:6">
      <c r="A1260" s="183"/>
      <c r="B1260" s="87"/>
      <c r="C1260" s="88"/>
      <c r="D1260" s="89"/>
      <c r="E1260" s="90"/>
      <c r="F1260" s="91"/>
    </row>
    <row r="1261" spans="1:6">
      <c r="A1261" s="183"/>
      <c r="B1261" s="87"/>
      <c r="C1261" s="88"/>
      <c r="D1261" s="89"/>
      <c r="E1261" s="90"/>
      <c r="F1261" s="91"/>
    </row>
    <row r="1262" spans="1:6">
      <c r="A1262" s="183"/>
      <c r="B1262" s="87"/>
      <c r="C1262" s="88"/>
      <c r="D1262" s="89"/>
      <c r="E1262" s="90"/>
      <c r="F1262" s="91"/>
    </row>
    <row r="1263" spans="1:6">
      <c r="A1263" s="183"/>
      <c r="B1263" s="87"/>
      <c r="C1263" s="88"/>
      <c r="D1263" s="89"/>
      <c r="E1263" s="90"/>
      <c r="F1263" s="91"/>
    </row>
    <row r="1264" spans="1:6">
      <c r="A1264" s="183"/>
      <c r="B1264" s="87"/>
      <c r="C1264" s="88"/>
      <c r="D1264" s="89"/>
      <c r="E1264" s="90"/>
      <c r="F1264" s="91"/>
    </row>
    <row r="1265" spans="1:6">
      <c r="A1265" s="183"/>
      <c r="B1265" s="87"/>
      <c r="C1265" s="88"/>
      <c r="D1265" s="89"/>
      <c r="E1265" s="90"/>
      <c r="F1265" s="91"/>
    </row>
    <row r="1266" spans="1:6">
      <c r="A1266" s="183"/>
      <c r="B1266" s="87"/>
      <c r="C1266" s="88"/>
      <c r="D1266" s="89"/>
      <c r="E1266" s="90"/>
      <c r="F1266" s="91"/>
    </row>
    <row r="1267" spans="1:6">
      <c r="A1267" s="183"/>
      <c r="B1267" s="87"/>
      <c r="C1267" s="88"/>
      <c r="D1267" s="89"/>
      <c r="E1267" s="90"/>
      <c r="F1267" s="91"/>
    </row>
    <row r="1268" spans="1:6">
      <c r="A1268" s="183"/>
      <c r="B1268" s="87"/>
      <c r="C1268" s="88"/>
      <c r="D1268" s="89"/>
      <c r="E1268" s="90"/>
      <c r="F1268" s="91"/>
    </row>
    <row r="1269" spans="1:6">
      <c r="A1269" s="183"/>
      <c r="B1269" s="87"/>
      <c r="C1269" s="88"/>
      <c r="D1269" s="89"/>
      <c r="E1269" s="90"/>
      <c r="F1269" s="91"/>
    </row>
    <row r="1270" spans="1:6">
      <c r="A1270" s="183"/>
      <c r="B1270" s="87"/>
      <c r="C1270" s="88"/>
      <c r="D1270" s="89"/>
      <c r="E1270" s="90"/>
      <c r="F1270" s="91"/>
    </row>
    <row r="1271" spans="1:6">
      <c r="A1271" s="183"/>
      <c r="B1271" s="87"/>
      <c r="C1271" s="88"/>
      <c r="D1271" s="89"/>
      <c r="E1271" s="90"/>
      <c r="F1271" s="91"/>
    </row>
    <row r="1272" spans="1:6">
      <c r="A1272" s="183"/>
      <c r="B1272" s="87"/>
      <c r="C1272" s="88"/>
      <c r="D1272" s="89"/>
      <c r="E1272" s="90"/>
      <c r="F1272" s="91"/>
    </row>
    <row r="1273" spans="1:6">
      <c r="A1273" s="183"/>
      <c r="B1273" s="87"/>
      <c r="C1273" s="88"/>
      <c r="D1273" s="89"/>
      <c r="E1273" s="90"/>
      <c r="F1273" s="91"/>
    </row>
    <row r="1274" spans="1:6">
      <c r="A1274" s="183"/>
      <c r="B1274" s="87"/>
      <c r="C1274" s="88"/>
      <c r="D1274" s="89"/>
      <c r="E1274" s="90"/>
      <c r="F1274" s="91"/>
    </row>
    <row r="1275" spans="1:6">
      <c r="A1275" s="183"/>
      <c r="B1275" s="87"/>
      <c r="C1275" s="88"/>
      <c r="D1275" s="89"/>
      <c r="E1275" s="90"/>
      <c r="F1275" s="91"/>
    </row>
    <row r="1276" spans="1:6">
      <c r="A1276" s="183"/>
      <c r="B1276" s="87"/>
      <c r="C1276" s="88"/>
      <c r="D1276" s="89"/>
      <c r="E1276" s="90"/>
      <c r="F1276" s="91"/>
    </row>
    <row r="1277" spans="1:6">
      <c r="A1277" s="183"/>
      <c r="B1277" s="87"/>
      <c r="C1277" s="88"/>
      <c r="D1277" s="89"/>
      <c r="E1277" s="90"/>
      <c r="F1277" s="91"/>
    </row>
    <row r="1278" spans="1:6">
      <c r="A1278" s="183"/>
      <c r="B1278" s="87"/>
      <c r="C1278" s="88"/>
      <c r="D1278" s="89"/>
      <c r="E1278" s="90"/>
      <c r="F1278" s="91"/>
    </row>
    <row r="1279" spans="1:6">
      <c r="A1279" s="183"/>
      <c r="B1279" s="87"/>
      <c r="C1279" s="88"/>
      <c r="D1279" s="89"/>
      <c r="E1279" s="90"/>
      <c r="F1279" s="91"/>
    </row>
    <row r="1280" spans="1:6">
      <c r="A1280" s="183"/>
      <c r="B1280" s="87"/>
      <c r="C1280" s="88"/>
      <c r="D1280" s="89"/>
      <c r="E1280" s="90"/>
      <c r="F1280" s="91"/>
    </row>
    <row r="1281" spans="1:6">
      <c r="A1281" s="183"/>
      <c r="B1281" s="87"/>
      <c r="C1281" s="88"/>
      <c r="D1281" s="89"/>
      <c r="E1281" s="90"/>
      <c r="F1281" s="91"/>
    </row>
    <row r="1282" spans="1:6">
      <c r="A1282" s="183"/>
      <c r="B1282" s="87"/>
      <c r="C1282" s="88"/>
      <c r="D1282" s="89"/>
      <c r="E1282" s="90"/>
      <c r="F1282" s="91"/>
    </row>
    <row r="1283" spans="1:6">
      <c r="A1283" s="183"/>
      <c r="B1283" s="87"/>
      <c r="C1283" s="88"/>
      <c r="D1283" s="89"/>
      <c r="E1283" s="90"/>
      <c r="F1283" s="91"/>
    </row>
    <row r="1284" spans="1:6">
      <c r="A1284" s="183"/>
      <c r="B1284" s="87"/>
      <c r="C1284" s="88"/>
      <c r="D1284" s="89"/>
      <c r="E1284" s="90"/>
      <c r="F1284" s="91"/>
    </row>
    <row r="1285" spans="1:6">
      <c r="A1285" s="183"/>
      <c r="B1285" s="87"/>
      <c r="C1285" s="88"/>
      <c r="D1285" s="89"/>
      <c r="E1285" s="90"/>
      <c r="F1285" s="91"/>
    </row>
    <row r="1286" spans="1:6">
      <c r="A1286" s="183"/>
      <c r="B1286" s="87"/>
      <c r="C1286" s="88"/>
      <c r="D1286" s="89"/>
      <c r="E1286" s="90"/>
      <c r="F1286" s="91"/>
    </row>
    <row r="1287" spans="1:6">
      <c r="A1287" s="183"/>
      <c r="B1287" s="87"/>
      <c r="C1287" s="88"/>
      <c r="D1287" s="89"/>
      <c r="E1287" s="90"/>
      <c r="F1287" s="91"/>
    </row>
    <row r="1288" spans="1:6">
      <c r="A1288" s="183"/>
      <c r="B1288" s="87"/>
      <c r="C1288" s="88"/>
      <c r="D1288" s="89"/>
      <c r="E1288" s="90"/>
      <c r="F1288" s="91"/>
    </row>
    <row r="1289" spans="1:6">
      <c r="A1289" s="183"/>
      <c r="B1289" s="87"/>
      <c r="C1289" s="88"/>
      <c r="D1289" s="89"/>
      <c r="E1289" s="90"/>
      <c r="F1289" s="91"/>
    </row>
    <row r="1290" spans="1:6">
      <c r="A1290" s="183"/>
      <c r="B1290" s="87"/>
      <c r="C1290" s="88"/>
      <c r="D1290" s="89"/>
      <c r="E1290" s="90"/>
      <c r="F1290" s="91"/>
    </row>
    <row r="1291" spans="1:6">
      <c r="A1291" s="183"/>
      <c r="B1291" s="87"/>
      <c r="C1291" s="88"/>
      <c r="D1291" s="89"/>
      <c r="E1291" s="90"/>
      <c r="F1291" s="91"/>
    </row>
    <row r="1292" spans="1:6">
      <c r="A1292" s="183"/>
      <c r="B1292" s="87"/>
      <c r="C1292" s="88"/>
      <c r="D1292" s="89"/>
      <c r="E1292" s="90"/>
      <c r="F1292" s="91"/>
    </row>
    <row r="1293" spans="1:6">
      <c r="A1293" s="183"/>
      <c r="B1293" s="87"/>
      <c r="C1293" s="88"/>
      <c r="D1293" s="89"/>
      <c r="E1293" s="90"/>
      <c r="F1293" s="91"/>
    </row>
    <row r="1294" spans="1:6">
      <c r="A1294" s="183"/>
      <c r="B1294" s="87"/>
      <c r="C1294" s="88"/>
      <c r="D1294" s="89"/>
      <c r="E1294" s="90"/>
      <c r="F1294" s="91"/>
    </row>
    <row r="1295" spans="1:6">
      <c r="A1295" s="183"/>
      <c r="B1295" s="87"/>
      <c r="C1295" s="88"/>
      <c r="D1295" s="89"/>
      <c r="E1295" s="90"/>
      <c r="F1295" s="91"/>
    </row>
    <row r="1296" spans="1:6">
      <c r="A1296" s="183"/>
      <c r="B1296" s="87"/>
      <c r="C1296" s="88"/>
      <c r="D1296" s="89"/>
      <c r="E1296" s="90"/>
      <c r="F1296" s="91"/>
    </row>
    <row r="1297" spans="1:6">
      <c r="A1297" s="183"/>
      <c r="B1297" s="87"/>
      <c r="C1297" s="88"/>
      <c r="D1297" s="89"/>
      <c r="E1297" s="90"/>
      <c r="F1297" s="91"/>
    </row>
    <row r="1298" spans="1:6">
      <c r="A1298" s="183"/>
      <c r="B1298" s="87"/>
      <c r="C1298" s="88"/>
      <c r="D1298" s="89"/>
      <c r="E1298" s="90"/>
      <c r="F1298" s="91"/>
    </row>
    <row r="1299" spans="1:6">
      <c r="A1299" s="183"/>
      <c r="B1299" s="87"/>
      <c r="C1299" s="88"/>
      <c r="D1299" s="89"/>
      <c r="E1299" s="90"/>
      <c r="F1299" s="91"/>
    </row>
    <row r="1300" spans="1:6">
      <c r="A1300" s="183"/>
      <c r="B1300" s="87"/>
      <c r="C1300" s="88"/>
      <c r="D1300" s="89"/>
      <c r="E1300" s="90"/>
      <c r="F1300" s="91"/>
    </row>
    <row r="1301" spans="1:6">
      <c r="A1301" s="183"/>
      <c r="B1301" s="87"/>
      <c r="C1301" s="88"/>
      <c r="D1301" s="89"/>
      <c r="E1301" s="90"/>
      <c r="F1301" s="91"/>
    </row>
    <row r="1302" spans="1:6">
      <c r="A1302" s="183"/>
      <c r="B1302" s="87"/>
      <c r="C1302" s="88"/>
      <c r="D1302" s="89"/>
      <c r="E1302" s="90"/>
      <c r="F1302" s="91"/>
    </row>
    <row r="1303" spans="1:6">
      <c r="A1303" s="183"/>
      <c r="B1303" s="87"/>
      <c r="C1303" s="88"/>
      <c r="D1303" s="89"/>
      <c r="E1303" s="90"/>
      <c r="F1303" s="91"/>
    </row>
    <row r="1304" spans="1:6">
      <c r="A1304" s="183"/>
      <c r="B1304" s="87"/>
      <c r="C1304" s="88"/>
      <c r="D1304" s="89"/>
      <c r="E1304" s="90"/>
      <c r="F1304" s="91"/>
    </row>
    <row r="1305" spans="1:6">
      <c r="A1305" s="183"/>
      <c r="B1305" s="87"/>
      <c r="C1305" s="88"/>
      <c r="D1305" s="89"/>
      <c r="E1305" s="90"/>
      <c r="F1305" s="91"/>
    </row>
    <row r="1306" spans="1:6">
      <c r="A1306" s="183"/>
      <c r="B1306" s="87"/>
      <c r="C1306" s="88"/>
      <c r="D1306" s="89"/>
      <c r="E1306" s="90"/>
      <c r="F1306" s="91"/>
    </row>
    <row r="1307" spans="1:6">
      <c r="A1307" s="183"/>
      <c r="B1307" s="87"/>
      <c r="C1307" s="88"/>
      <c r="D1307" s="89"/>
      <c r="E1307" s="90"/>
      <c r="F1307" s="91"/>
    </row>
    <row r="1308" spans="1:6">
      <c r="A1308" s="183"/>
      <c r="B1308" s="87"/>
      <c r="C1308" s="88"/>
      <c r="D1308" s="89"/>
      <c r="E1308" s="90"/>
      <c r="F1308" s="91"/>
    </row>
    <row r="1309" spans="1:6">
      <c r="A1309" s="183"/>
      <c r="B1309" s="87"/>
      <c r="C1309" s="88"/>
      <c r="D1309" s="89"/>
      <c r="E1309" s="90"/>
      <c r="F1309" s="91"/>
    </row>
    <row r="1310" spans="1:6">
      <c r="A1310" s="183"/>
      <c r="B1310" s="87"/>
      <c r="C1310" s="88"/>
      <c r="D1310" s="89"/>
      <c r="E1310" s="90"/>
      <c r="F1310" s="91"/>
    </row>
    <row r="1311" spans="1:6">
      <c r="A1311" s="183"/>
      <c r="B1311" s="87"/>
      <c r="C1311" s="88"/>
      <c r="D1311" s="89"/>
      <c r="E1311" s="90"/>
      <c r="F1311" s="91"/>
    </row>
    <row r="1312" spans="1:6">
      <c r="A1312" s="183"/>
      <c r="B1312" s="87"/>
      <c r="C1312" s="88"/>
      <c r="D1312" s="89"/>
      <c r="E1312" s="90"/>
      <c r="F1312" s="91"/>
    </row>
    <row r="1313" spans="1:6">
      <c r="A1313" s="183"/>
      <c r="B1313" s="87"/>
      <c r="C1313" s="88"/>
      <c r="D1313" s="89"/>
      <c r="E1313" s="90"/>
      <c r="F1313" s="91"/>
    </row>
    <row r="1314" spans="1:6">
      <c r="A1314" s="183"/>
      <c r="B1314" s="87"/>
      <c r="C1314" s="88"/>
      <c r="D1314" s="89"/>
      <c r="E1314" s="90"/>
      <c r="F1314" s="91"/>
    </row>
    <row r="1315" spans="1:6">
      <c r="A1315" s="183"/>
      <c r="B1315" s="87"/>
      <c r="C1315" s="88"/>
      <c r="D1315" s="89"/>
      <c r="E1315" s="90"/>
      <c r="F1315" s="91"/>
    </row>
    <row r="1316" spans="1:6">
      <c r="A1316" s="183"/>
      <c r="B1316" s="87"/>
      <c r="C1316" s="88"/>
      <c r="D1316" s="89"/>
      <c r="E1316" s="90"/>
      <c r="F1316" s="91"/>
    </row>
    <row r="1317" spans="1:6">
      <c r="A1317" s="183"/>
      <c r="B1317" s="87"/>
      <c r="C1317" s="88"/>
      <c r="D1317" s="89"/>
      <c r="E1317" s="90"/>
      <c r="F1317" s="91"/>
    </row>
    <row r="1318" spans="1:6">
      <c r="A1318" s="183"/>
      <c r="B1318" s="87"/>
      <c r="C1318" s="88"/>
      <c r="D1318" s="89"/>
      <c r="E1318" s="90"/>
      <c r="F1318" s="91"/>
    </row>
    <row r="1319" spans="1:6">
      <c r="A1319" s="183"/>
      <c r="B1319" s="87"/>
      <c r="C1319" s="88"/>
      <c r="D1319" s="89"/>
      <c r="E1319" s="90"/>
      <c r="F1319" s="91"/>
    </row>
    <row r="1320" spans="1:6">
      <c r="A1320" s="183"/>
      <c r="B1320" s="87"/>
      <c r="C1320" s="88"/>
      <c r="D1320" s="89"/>
      <c r="E1320" s="90"/>
      <c r="F1320" s="91"/>
    </row>
    <row r="1321" spans="1:6">
      <c r="A1321" s="183"/>
      <c r="B1321" s="87"/>
      <c r="C1321" s="88"/>
      <c r="D1321" s="89"/>
      <c r="E1321" s="90"/>
      <c r="F1321" s="91"/>
    </row>
    <row r="1322" spans="1:6">
      <c r="A1322" s="183"/>
      <c r="B1322" s="87"/>
      <c r="C1322" s="88"/>
      <c r="D1322" s="89"/>
      <c r="E1322" s="90"/>
      <c r="F1322" s="91"/>
    </row>
    <row r="1323" spans="1:6">
      <c r="A1323" s="183"/>
      <c r="B1323" s="87"/>
      <c r="C1323" s="88"/>
      <c r="D1323" s="89"/>
      <c r="E1323" s="90"/>
      <c r="F1323" s="91"/>
    </row>
    <row r="1324" spans="1:6">
      <c r="A1324" s="183"/>
      <c r="B1324" s="87"/>
      <c r="C1324" s="88"/>
      <c r="D1324" s="89"/>
      <c r="E1324" s="90"/>
      <c r="F1324" s="91"/>
    </row>
    <row r="1325" spans="1:6">
      <c r="A1325" s="183"/>
      <c r="B1325" s="87"/>
      <c r="C1325" s="88"/>
      <c r="D1325" s="89"/>
      <c r="E1325" s="90"/>
      <c r="F1325" s="91"/>
    </row>
    <row r="1326" spans="1:6">
      <c r="A1326" s="183"/>
      <c r="B1326" s="87"/>
      <c r="C1326" s="88"/>
      <c r="D1326" s="89"/>
      <c r="E1326" s="90"/>
      <c r="F1326" s="91"/>
    </row>
    <row r="1327" spans="1:6">
      <c r="A1327" s="183"/>
      <c r="B1327" s="87"/>
      <c r="C1327" s="88"/>
      <c r="D1327" s="89"/>
      <c r="E1327" s="90"/>
      <c r="F1327" s="91"/>
    </row>
    <row r="1328" spans="1:6">
      <c r="A1328" s="183"/>
      <c r="B1328" s="87"/>
      <c r="C1328" s="88"/>
      <c r="D1328" s="89"/>
      <c r="E1328" s="90"/>
      <c r="F1328" s="91"/>
    </row>
    <row r="1329" spans="1:6">
      <c r="A1329" s="183"/>
      <c r="B1329" s="87"/>
      <c r="C1329" s="88"/>
      <c r="D1329" s="89"/>
      <c r="E1329" s="90"/>
      <c r="F1329" s="91"/>
    </row>
    <row r="1330" spans="1:6">
      <c r="A1330" s="183"/>
      <c r="B1330" s="87"/>
      <c r="C1330" s="88"/>
      <c r="D1330" s="89"/>
      <c r="E1330" s="90"/>
      <c r="F1330" s="91"/>
    </row>
    <row r="1331" spans="1:6">
      <c r="A1331" s="183"/>
      <c r="B1331" s="87"/>
      <c r="C1331" s="88"/>
      <c r="D1331" s="89"/>
      <c r="E1331" s="90"/>
      <c r="F1331" s="91"/>
    </row>
    <row r="1332" spans="1:6">
      <c r="A1332" s="183"/>
      <c r="B1332" s="87"/>
      <c r="C1332" s="88"/>
      <c r="D1332" s="89"/>
      <c r="E1332" s="90"/>
      <c r="F1332" s="91"/>
    </row>
    <row r="1333" spans="1:6">
      <c r="A1333" s="183"/>
      <c r="B1333" s="87"/>
      <c r="C1333" s="88"/>
      <c r="D1333" s="89"/>
      <c r="E1333" s="90"/>
      <c r="F1333" s="91"/>
    </row>
    <row r="1334" spans="1:6">
      <c r="A1334" s="183"/>
      <c r="B1334" s="87"/>
      <c r="C1334" s="88"/>
      <c r="D1334" s="89"/>
      <c r="E1334" s="90"/>
      <c r="F1334" s="91"/>
    </row>
    <row r="1335" spans="1:6">
      <c r="A1335" s="183"/>
      <c r="B1335" s="87"/>
      <c r="C1335" s="88"/>
      <c r="D1335" s="89"/>
      <c r="E1335" s="90"/>
      <c r="F1335" s="91"/>
    </row>
    <row r="1336" spans="1:6">
      <c r="A1336" s="183"/>
      <c r="B1336" s="87"/>
      <c r="C1336" s="88"/>
      <c r="D1336" s="89"/>
      <c r="E1336" s="90"/>
      <c r="F1336" s="91"/>
    </row>
    <row r="1337" spans="1:6">
      <c r="A1337" s="183"/>
      <c r="B1337" s="87"/>
      <c r="C1337" s="88"/>
      <c r="D1337" s="89"/>
      <c r="E1337" s="90"/>
      <c r="F1337" s="91"/>
    </row>
    <row r="1338" spans="1:6">
      <c r="A1338" s="183"/>
      <c r="B1338" s="87"/>
      <c r="C1338" s="88"/>
      <c r="D1338" s="89"/>
      <c r="E1338" s="90"/>
      <c r="F1338" s="91"/>
    </row>
    <row r="1339" spans="1:6">
      <c r="A1339" s="183"/>
      <c r="B1339" s="87"/>
      <c r="C1339" s="88"/>
      <c r="D1339" s="89"/>
      <c r="E1339" s="90"/>
      <c r="F1339" s="91"/>
    </row>
    <row r="1340" spans="1:6">
      <c r="A1340" s="183"/>
      <c r="B1340" s="87"/>
      <c r="C1340" s="88"/>
      <c r="D1340" s="89"/>
      <c r="E1340" s="90"/>
      <c r="F1340" s="91"/>
    </row>
    <row r="1341" spans="1:6">
      <c r="A1341" s="183"/>
      <c r="B1341" s="87"/>
      <c r="C1341" s="88"/>
      <c r="D1341" s="89"/>
      <c r="E1341" s="90"/>
      <c r="F1341" s="91"/>
    </row>
    <row r="1342" spans="1:6">
      <c r="A1342" s="183"/>
      <c r="B1342" s="87"/>
      <c r="C1342" s="88"/>
      <c r="D1342" s="89"/>
      <c r="E1342" s="90"/>
      <c r="F1342" s="91"/>
    </row>
    <row r="1343" spans="1:6">
      <c r="A1343" s="183"/>
      <c r="B1343" s="87"/>
      <c r="C1343" s="88"/>
      <c r="D1343" s="89"/>
      <c r="E1343" s="90"/>
      <c r="F1343" s="91"/>
    </row>
    <row r="1344" spans="1:6">
      <c r="A1344" s="183"/>
      <c r="B1344" s="87"/>
      <c r="C1344" s="88"/>
      <c r="D1344" s="89"/>
      <c r="E1344" s="90"/>
      <c r="F1344" s="91"/>
    </row>
    <row r="1345" spans="1:6">
      <c r="A1345" s="183"/>
      <c r="B1345" s="87"/>
      <c r="C1345" s="88"/>
      <c r="D1345" s="89"/>
      <c r="E1345" s="90"/>
      <c r="F1345" s="91"/>
    </row>
    <row r="1346" spans="1:6">
      <c r="A1346" s="183"/>
      <c r="B1346" s="87"/>
      <c r="C1346" s="88"/>
      <c r="D1346" s="89"/>
      <c r="E1346" s="90"/>
      <c r="F1346" s="91"/>
    </row>
    <row r="1347" spans="1:6">
      <c r="A1347" s="183"/>
      <c r="B1347" s="87"/>
      <c r="C1347" s="88"/>
      <c r="D1347" s="89"/>
      <c r="E1347" s="90"/>
      <c r="F1347" s="91"/>
    </row>
    <row r="1348" spans="1:6">
      <c r="A1348" s="183"/>
      <c r="B1348" s="87"/>
      <c r="C1348" s="88"/>
      <c r="D1348" s="89"/>
      <c r="E1348" s="90"/>
      <c r="F1348" s="91"/>
    </row>
    <row r="1349" spans="1:6">
      <c r="A1349" s="183"/>
      <c r="B1349" s="87"/>
      <c r="C1349" s="88"/>
      <c r="D1349" s="89"/>
      <c r="E1349" s="90"/>
      <c r="F1349" s="91"/>
    </row>
    <row r="1350" spans="1:6">
      <c r="A1350" s="183"/>
      <c r="B1350" s="87"/>
      <c r="C1350" s="88"/>
      <c r="D1350" s="89"/>
      <c r="E1350" s="90"/>
      <c r="F1350" s="91"/>
    </row>
    <row r="1351" spans="1:6">
      <c r="A1351" s="183"/>
      <c r="B1351" s="87"/>
      <c r="C1351" s="88"/>
      <c r="D1351" s="89"/>
      <c r="E1351" s="90"/>
      <c r="F1351" s="91"/>
    </row>
    <row r="1352" spans="1:6">
      <c r="A1352" s="183"/>
      <c r="B1352" s="87"/>
      <c r="C1352" s="88"/>
      <c r="D1352" s="89"/>
      <c r="E1352" s="90"/>
      <c r="F1352" s="91"/>
    </row>
    <row r="1353" spans="1:6">
      <c r="A1353" s="183"/>
      <c r="B1353" s="87"/>
      <c r="C1353" s="88"/>
      <c r="D1353" s="89"/>
      <c r="E1353" s="90"/>
      <c r="F1353" s="91"/>
    </row>
    <row r="1354" spans="1:6">
      <c r="A1354" s="183"/>
      <c r="B1354" s="87"/>
      <c r="C1354" s="88"/>
      <c r="D1354" s="89"/>
      <c r="E1354" s="90"/>
      <c r="F1354" s="91"/>
    </row>
    <row r="1355" spans="1:6">
      <c r="A1355" s="183"/>
      <c r="B1355" s="87"/>
      <c r="C1355" s="88"/>
      <c r="D1355" s="89"/>
      <c r="E1355" s="90"/>
      <c r="F1355" s="91"/>
    </row>
    <row r="1356" spans="1:6">
      <c r="A1356" s="183"/>
      <c r="B1356" s="87"/>
      <c r="C1356" s="88"/>
      <c r="D1356" s="89"/>
      <c r="E1356" s="90"/>
      <c r="F1356" s="91"/>
    </row>
    <row r="1357" spans="1:6">
      <c r="A1357" s="183"/>
      <c r="B1357" s="87"/>
      <c r="C1357" s="88"/>
      <c r="D1357" s="89"/>
      <c r="E1357" s="90"/>
      <c r="F1357" s="91"/>
    </row>
    <row r="1358" spans="1:6">
      <c r="A1358" s="183"/>
      <c r="B1358" s="87"/>
      <c r="C1358" s="88"/>
      <c r="D1358" s="89"/>
      <c r="E1358" s="90"/>
      <c r="F1358" s="91"/>
    </row>
    <row r="1359" spans="1:6">
      <c r="A1359" s="183"/>
      <c r="B1359" s="87"/>
      <c r="C1359" s="88"/>
      <c r="D1359" s="89"/>
      <c r="E1359" s="90"/>
      <c r="F1359" s="91"/>
    </row>
    <row r="1360" spans="1:6">
      <c r="A1360" s="183"/>
      <c r="B1360" s="87"/>
      <c r="C1360" s="88"/>
      <c r="D1360" s="89"/>
      <c r="E1360" s="90"/>
      <c r="F1360" s="91"/>
    </row>
    <row r="1361" spans="1:6">
      <c r="A1361" s="183"/>
      <c r="B1361" s="87"/>
      <c r="C1361" s="88"/>
      <c r="D1361" s="89"/>
      <c r="E1361" s="90"/>
      <c r="F1361" s="91"/>
    </row>
    <row r="1362" spans="1:6">
      <c r="A1362" s="183"/>
      <c r="B1362" s="87"/>
      <c r="C1362" s="88"/>
      <c r="D1362" s="89"/>
      <c r="E1362" s="90"/>
      <c r="F1362" s="91"/>
    </row>
    <row r="1363" spans="1:6">
      <c r="A1363" s="183"/>
      <c r="B1363" s="87"/>
      <c r="C1363" s="88"/>
      <c r="D1363" s="89"/>
      <c r="E1363" s="90"/>
      <c r="F1363" s="91"/>
    </row>
    <row r="1364" spans="1:6">
      <c r="A1364" s="183"/>
      <c r="B1364" s="87"/>
      <c r="C1364" s="88"/>
      <c r="D1364" s="89"/>
      <c r="E1364" s="90"/>
      <c r="F1364" s="91"/>
    </row>
    <row r="1365" spans="1:6">
      <c r="A1365" s="183"/>
      <c r="B1365" s="87"/>
      <c r="C1365" s="88"/>
      <c r="D1365" s="89"/>
      <c r="E1365" s="90"/>
      <c r="F1365" s="91"/>
    </row>
    <row r="1366" spans="1:6">
      <c r="A1366" s="183"/>
      <c r="B1366" s="87"/>
      <c r="C1366" s="88"/>
      <c r="D1366" s="89"/>
      <c r="E1366" s="90"/>
      <c r="F1366" s="91"/>
    </row>
    <row r="1367" spans="1:6">
      <c r="A1367" s="183"/>
      <c r="B1367" s="87"/>
      <c r="C1367" s="88"/>
      <c r="D1367" s="89"/>
      <c r="E1367" s="90"/>
      <c r="F1367" s="91"/>
    </row>
    <row r="1368" spans="1:6">
      <c r="A1368" s="183"/>
      <c r="B1368" s="87"/>
      <c r="C1368" s="88"/>
      <c r="D1368" s="89"/>
      <c r="E1368" s="90"/>
      <c r="F1368" s="91"/>
    </row>
    <row r="1369" spans="1:6">
      <c r="A1369" s="183"/>
      <c r="B1369" s="87"/>
      <c r="C1369" s="88"/>
      <c r="D1369" s="89"/>
      <c r="E1369" s="90"/>
      <c r="F1369" s="91"/>
    </row>
    <row r="1370" spans="1:6">
      <c r="A1370" s="183"/>
      <c r="B1370" s="87"/>
      <c r="C1370" s="88"/>
      <c r="D1370" s="89"/>
      <c r="E1370" s="90"/>
      <c r="F1370" s="91"/>
    </row>
    <row r="1371" spans="1:6">
      <c r="A1371" s="183"/>
      <c r="B1371" s="87"/>
      <c r="C1371" s="88"/>
      <c r="D1371" s="89"/>
      <c r="E1371" s="90"/>
      <c r="F1371" s="91"/>
    </row>
    <row r="1372" spans="1:6">
      <c r="A1372" s="183"/>
      <c r="B1372" s="87"/>
      <c r="C1372" s="88"/>
      <c r="D1372" s="89"/>
      <c r="E1372" s="90"/>
      <c r="F1372" s="91"/>
    </row>
    <row r="1373" spans="1:6">
      <c r="A1373" s="183"/>
      <c r="B1373" s="87"/>
      <c r="C1373" s="88"/>
      <c r="D1373" s="89"/>
      <c r="E1373" s="90"/>
      <c r="F1373" s="91"/>
    </row>
    <row r="1374" spans="1:6">
      <c r="A1374" s="183"/>
      <c r="B1374" s="87"/>
      <c r="C1374" s="88"/>
      <c r="D1374" s="89"/>
      <c r="E1374" s="90"/>
      <c r="F1374" s="91"/>
    </row>
    <row r="1375" spans="1:6">
      <c r="A1375" s="183"/>
      <c r="B1375" s="87"/>
      <c r="C1375" s="88"/>
      <c r="D1375" s="89"/>
      <c r="E1375" s="90"/>
      <c r="F1375" s="91"/>
    </row>
    <row r="1376" spans="1:6">
      <c r="A1376" s="183"/>
      <c r="B1376" s="87"/>
      <c r="C1376" s="88"/>
      <c r="D1376" s="89"/>
      <c r="E1376" s="90"/>
      <c r="F1376" s="91"/>
    </row>
    <row r="1377" spans="1:6">
      <c r="A1377" s="183"/>
      <c r="B1377" s="87"/>
      <c r="C1377" s="88"/>
      <c r="D1377" s="89"/>
      <c r="E1377" s="90"/>
      <c r="F1377" s="91"/>
    </row>
    <row r="1378" spans="1:6">
      <c r="A1378" s="183"/>
      <c r="B1378" s="87"/>
      <c r="C1378" s="88"/>
      <c r="D1378" s="89"/>
      <c r="E1378" s="90"/>
      <c r="F1378" s="91"/>
    </row>
    <row r="1379" spans="1:6">
      <c r="A1379" s="183"/>
      <c r="B1379" s="87"/>
      <c r="C1379" s="88"/>
      <c r="D1379" s="89"/>
      <c r="E1379" s="90"/>
      <c r="F1379" s="91"/>
    </row>
    <row r="1380" spans="1:6">
      <c r="A1380" s="183"/>
      <c r="B1380" s="87"/>
      <c r="C1380" s="88"/>
      <c r="D1380" s="89"/>
      <c r="E1380" s="90"/>
      <c r="F1380" s="91"/>
    </row>
    <row r="1381" spans="1:6">
      <c r="A1381" s="183"/>
      <c r="B1381" s="87"/>
      <c r="C1381" s="88"/>
      <c r="D1381" s="89"/>
      <c r="E1381" s="90"/>
      <c r="F1381" s="91"/>
    </row>
    <row r="1382" spans="1:6">
      <c r="A1382" s="183"/>
      <c r="B1382" s="87"/>
      <c r="C1382" s="88"/>
      <c r="D1382" s="89"/>
      <c r="E1382" s="90"/>
      <c r="F1382" s="91"/>
    </row>
    <row r="1383" spans="1:6">
      <c r="A1383" s="183"/>
      <c r="B1383" s="87"/>
      <c r="C1383" s="88"/>
      <c r="D1383" s="89"/>
      <c r="E1383" s="90"/>
      <c r="F1383" s="91"/>
    </row>
    <row r="1384" spans="1:6">
      <c r="A1384" s="183"/>
      <c r="B1384" s="87"/>
      <c r="C1384" s="88"/>
      <c r="D1384" s="89"/>
      <c r="E1384" s="90"/>
      <c r="F1384" s="91"/>
    </row>
    <row r="1385" spans="1:6">
      <c r="A1385" s="183"/>
      <c r="B1385" s="87"/>
      <c r="C1385" s="88"/>
      <c r="D1385" s="89"/>
      <c r="E1385" s="90"/>
      <c r="F1385" s="91"/>
    </row>
    <row r="1386" spans="1:6">
      <c r="A1386" s="183"/>
      <c r="B1386" s="87"/>
      <c r="C1386" s="88"/>
      <c r="D1386" s="89"/>
      <c r="E1386" s="90"/>
      <c r="F1386" s="91"/>
    </row>
    <row r="1387" spans="1:6">
      <c r="A1387" s="183"/>
      <c r="B1387" s="87"/>
      <c r="C1387" s="88"/>
      <c r="D1387" s="89"/>
      <c r="E1387" s="90"/>
      <c r="F1387" s="91"/>
    </row>
    <row r="1388" spans="1:6">
      <c r="A1388" s="183"/>
      <c r="B1388" s="87"/>
      <c r="C1388" s="88"/>
      <c r="D1388" s="89"/>
      <c r="E1388" s="90"/>
      <c r="F1388" s="91"/>
    </row>
    <row r="1389" spans="1:6">
      <c r="A1389" s="183"/>
      <c r="B1389" s="87"/>
      <c r="C1389" s="88"/>
      <c r="D1389" s="89"/>
      <c r="E1389" s="90"/>
      <c r="F1389" s="91"/>
    </row>
    <row r="1390" spans="1:6">
      <c r="A1390" s="183"/>
      <c r="B1390" s="87"/>
      <c r="C1390" s="88"/>
      <c r="D1390" s="89"/>
      <c r="E1390" s="90"/>
      <c r="F1390" s="91"/>
    </row>
    <row r="1391" spans="1:6">
      <c r="A1391" s="183"/>
      <c r="B1391" s="87"/>
      <c r="C1391" s="88"/>
      <c r="D1391" s="89"/>
      <c r="E1391" s="90"/>
      <c r="F1391" s="91"/>
    </row>
    <row r="1392" spans="1:6">
      <c r="A1392" s="183"/>
      <c r="B1392" s="87"/>
      <c r="C1392" s="88"/>
      <c r="D1392" s="89"/>
      <c r="E1392" s="90"/>
      <c r="F1392" s="91"/>
    </row>
    <row r="1393" spans="1:6">
      <c r="A1393" s="183"/>
      <c r="B1393" s="87"/>
      <c r="C1393" s="88"/>
      <c r="D1393" s="89"/>
      <c r="E1393" s="90"/>
      <c r="F1393" s="91"/>
    </row>
    <row r="1394" spans="1:6">
      <c r="A1394" s="183"/>
      <c r="B1394" s="87"/>
      <c r="C1394" s="88"/>
      <c r="D1394" s="89"/>
      <c r="E1394" s="90"/>
      <c r="F1394" s="91"/>
    </row>
    <row r="1395" spans="1:6">
      <c r="A1395" s="183"/>
      <c r="B1395" s="87"/>
      <c r="C1395" s="88"/>
      <c r="D1395" s="89"/>
      <c r="E1395" s="90"/>
      <c r="F1395" s="91"/>
    </row>
    <row r="1396" spans="1:6">
      <c r="A1396" s="183"/>
      <c r="B1396" s="87"/>
      <c r="C1396" s="88"/>
      <c r="D1396" s="89"/>
      <c r="E1396" s="90"/>
      <c r="F1396" s="91"/>
    </row>
    <row r="1397" spans="1:6">
      <c r="A1397" s="183"/>
      <c r="B1397" s="87"/>
      <c r="C1397" s="88"/>
      <c r="D1397" s="89"/>
      <c r="E1397" s="90"/>
      <c r="F1397" s="91"/>
    </row>
    <row r="1398" spans="1:6">
      <c r="A1398" s="183"/>
      <c r="B1398" s="87"/>
      <c r="C1398" s="88"/>
      <c r="D1398" s="89"/>
      <c r="E1398" s="90"/>
      <c r="F1398" s="91"/>
    </row>
    <row r="1399" spans="1:6">
      <c r="A1399" s="183"/>
      <c r="B1399" s="87"/>
      <c r="C1399" s="88"/>
      <c r="D1399" s="89"/>
      <c r="E1399" s="90"/>
      <c r="F1399" s="91"/>
    </row>
    <row r="1400" spans="1:6">
      <c r="A1400" s="183"/>
      <c r="B1400" s="87"/>
      <c r="C1400" s="88"/>
      <c r="D1400" s="89"/>
      <c r="E1400" s="90"/>
      <c r="F1400" s="91"/>
    </row>
    <row r="1401" spans="1:6">
      <c r="A1401" s="183"/>
      <c r="B1401" s="87"/>
      <c r="C1401" s="88"/>
      <c r="D1401" s="89"/>
      <c r="E1401" s="90"/>
      <c r="F1401" s="91"/>
    </row>
    <row r="1402" spans="1:6">
      <c r="A1402" s="183"/>
      <c r="B1402" s="87"/>
      <c r="C1402" s="88"/>
      <c r="D1402" s="89"/>
      <c r="E1402" s="90"/>
      <c r="F1402" s="91"/>
    </row>
    <row r="1403" spans="1:6">
      <c r="A1403" s="183"/>
      <c r="B1403" s="87"/>
      <c r="C1403" s="88"/>
      <c r="D1403" s="89"/>
      <c r="E1403" s="90"/>
      <c r="F1403" s="91"/>
    </row>
    <row r="1404" spans="1:6">
      <c r="A1404" s="183"/>
      <c r="B1404" s="87"/>
      <c r="C1404" s="88"/>
      <c r="D1404" s="89"/>
      <c r="E1404" s="90"/>
      <c r="F1404" s="91"/>
    </row>
    <row r="1405" spans="1:6">
      <c r="A1405" s="183"/>
      <c r="B1405" s="87"/>
      <c r="C1405" s="88"/>
      <c r="D1405" s="89"/>
      <c r="E1405" s="90"/>
      <c r="F1405" s="91"/>
    </row>
    <row r="1406" spans="1:6">
      <c r="A1406" s="183"/>
      <c r="B1406" s="87"/>
      <c r="C1406" s="88"/>
      <c r="D1406" s="89"/>
      <c r="E1406" s="90"/>
      <c r="F1406" s="91"/>
    </row>
    <row r="1407" spans="1:6">
      <c r="A1407" s="183"/>
      <c r="B1407" s="87"/>
      <c r="C1407" s="88"/>
      <c r="D1407" s="89"/>
      <c r="E1407" s="90"/>
      <c r="F1407" s="91"/>
    </row>
    <row r="1408" spans="1:6">
      <c r="A1408" s="183"/>
      <c r="B1408" s="87"/>
      <c r="C1408" s="88"/>
      <c r="D1408" s="89"/>
      <c r="E1408" s="90"/>
      <c r="F1408" s="91"/>
    </row>
    <row r="1409" spans="1:6">
      <c r="A1409" s="183"/>
      <c r="B1409" s="87"/>
      <c r="C1409" s="88"/>
      <c r="D1409" s="89"/>
      <c r="E1409" s="90"/>
      <c r="F1409" s="91"/>
    </row>
    <row r="1410" spans="1:6">
      <c r="A1410" s="183"/>
      <c r="B1410" s="87"/>
      <c r="C1410" s="88"/>
      <c r="D1410" s="89"/>
      <c r="E1410" s="90"/>
      <c r="F1410" s="91"/>
    </row>
    <row r="1411" spans="1:6">
      <c r="A1411" s="183"/>
      <c r="B1411" s="87"/>
      <c r="C1411" s="88"/>
      <c r="D1411" s="89"/>
      <c r="E1411" s="90"/>
      <c r="F1411" s="91"/>
    </row>
    <row r="1412" spans="1:6">
      <c r="A1412" s="183"/>
      <c r="B1412" s="87"/>
      <c r="C1412" s="88"/>
      <c r="D1412" s="89"/>
      <c r="E1412" s="90"/>
      <c r="F1412" s="91"/>
    </row>
    <row r="1413" spans="1:6">
      <c r="A1413" s="183"/>
      <c r="B1413" s="87"/>
      <c r="C1413" s="88"/>
      <c r="D1413" s="89"/>
      <c r="E1413" s="90"/>
      <c r="F1413" s="91"/>
    </row>
    <row r="1414" spans="1:6">
      <c r="A1414" s="183"/>
      <c r="B1414" s="87"/>
      <c r="C1414" s="88"/>
      <c r="D1414" s="89"/>
      <c r="E1414" s="90"/>
      <c r="F1414" s="91"/>
    </row>
    <row r="1415" spans="1:6">
      <c r="A1415" s="183"/>
      <c r="B1415" s="87"/>
      <c r="C1415" s="88"/>
      <c r="D1415" s="89"/>
      <c r="E1415" s="90"/>
      <c r="F1415" s="91"/>
    </row>
    <row r="1416" spans="1:6">
      <c r="A1416" s="183"/>
      <c r="B1416" s="87"/>
      <c r="C1416" s="88"/>
      <c r="D1416" s="89"/>
      <c r="E1416" s="90"/>
      <c r="F1416" s="91"/>
    </row>
    <row r="1417" spans="1:6">
      <c r="A1417" s="183"/>
      <c r="B1417" s="87"/>
      <c r="C1417" s="88"/>
      <c r="D1417" s="89"/>
      <c r="E1417" s="90"/>
      <c r="F1417" s="91"/>
    </row>
    <row r="1418" spans="1:6">
      <c r="A1418" s="183"/>
      <c r="B1418" s="87"/>
      <c r="C1418" s="88"/>
      <c r="D1418" s="89"/>
      <c r="E1418" s="90"/>
      <c r="F1418" s="91"/>
    </row>
    <row r="1419" spans="1:6">
      <c r="A1419" s="183"/>
      <c r="B1419" s="87"/>
      <c r="C1419" s="88"/>
      <c r="D1419" s="89"/>
      <c r="E1419" s="90"/>
      <c r="F1419" s="91"/>
    </row>
    <row r="1420" spans="1:6">
      <c r="A1420" s="183"/>
      <c r="B1420" s="87"/>
      <c r="C1420" s="88"/>
      <c r="D1420" s="89"/>
      <c r="E1420" s="90"/>
      <c r="F1420" s="91"/>
    </row>
    <row r="1421" spans="1:6">
      <c r="A1421" s="183"/>
      <c r="B1421" s="87"/>
      <c r="C1421" s="88"/>
      <c r="D1421" s="89"/>
      <c r="E1421" s="90"/>
      <c r="F1421" s="91"/>
    </row>
    <row r="1422" spans="1:6">
      <c r="A1422" s="183"/>
      <c r="B1422" s="87"/>
      <c r="C1422" s="88"/>
      <c r="D1422" s="89"/>
      <c r="E1422" s="90"/>
      <c r="F1422" s="91"/>
    </row>
    <row r="1423" spans="1:6">
      <c r="A1423" s="183"/>
      <c r="B1423" s="87"/>
      <c r="C1423" s="88"/>
      <c r="D1423" s="89"/>
      <c r="E1423" s="90"/>
      <c r="F1423" s="91"/>
    </row>
    <row r="1424" spans="1:6">
      <c r="A1424" s="183"/>
      <c r="B1424" s="87"/>
      <c r="C1424" s="88"/>
      <c r="D1424" s="89"/>
      <c r="E1424" s="90"/>
      <c r="F1424" s="91"/>
    </row>
    <row r="1425" spans="1:6">
      <c r="A1425" s="183"/>
      <c r="B1425" s="87"/>
      <c r="C1425" s="88"/>
      <c r="D1425" s="89"/>
      <c r="E1425" s="90"/>
      <c r="F1425" s="91"/>
    </row>
    <row r="1426" spans="1:6">
      <c r="A1426" s="183"/>
      <c r="B1426" s="87"/>
      <c r="C1426" s="88"/>
      <c r="D1426" s="89"/>
      <c r="E1426" s="90"/>
      <c r="F1426" s="91"/>
    </row>
    <row r="1427" spans="1:6">
      <c r="A1427" s="183"/>
      <c r="B1427" s="87"/>
      <c r="C1427" s="88"/>
      <c r="D1427" s="89"/>
      <c r="E1427" s="90"/>
      <c r="F1427" s="91"/>
    </row>
    <row r="1428" spans="1:6">
      <c r="A1428" s="183"/>
      <c r="B1428" s="87"/>
      <c r="C1428" s="88"/>
      <c r="D1428" s="89"/>
      <c r="E1428" s="90"/>
      <c r="F1428" s="91"/>
    </row>
    <row r="1429" spans="1:6">
      <c r="A1429" s="183"/>
      <c r="B1429" s="87"/>
      <c r="C1429" s="88"/>
      <c r="D1429" s="89"/>
      <c r="E1429" s="90"/>
      <c r="F1429" s="91"/>
    </row>
    <row r="1430" spans="1:6">
      <c r="A1430" s="183"/>
      <c r="B1430" s="87"/>
      <c r="C1430" s="88"/>
      <c r="D1430" s="89"/>
      <c r="E1430" s="90"/>
      <c r="F1430" s="91"/>
    </row>
    <row r="1431" spans="1:6">
      <c r="A1431" s="183"/>
      <c r="B1431" s="87"/>
      <c r="C1431" s="88"/>
      <c r="D1431" s="89"/>
      <c r="E1431" s="90"/>
      <c r="F1431" s="91"/>
    </row>
    <row r="1432" spans="1:6">
      <c r="A1432" s="183"/>
      <c r="B1432" s="87"/>
      <c r="C1432" s="88"/>
      <c r="D1432" s="89"/>
      <c r="E1432" s="90"/>
      <c r="F1432" s="91"/>
    </row>
    <row r="1433" spans="1:6">
      <c r="A1433" s="183"/>
      <c r="B1433" s="87"/>
      <c r="C1433" s="88"/>
      <c r="D1433" s="89"/>
      <c r="E1433" s="90"/>
      <c r="F1433" s="91"/>
    </row>
    <row r="1434" spans="1:6">
      <c r="A1434" s="183"/>
      <c r="B1434" s="87"/>
      <c r="C1434" s="88"/>
      <c r="D1434" s="89"/>
      <c r="E1434" s="90"/>
      <c r="F1434" s="91"/>
    </row>
    <row r="1435" spans="1:6">
      <c r="A1435" s="183"/>
      <c r="B1435" s="87"/>
      <c r="C1435" s="88"/>
      <c r="D1435" s="89"/>
      <c r="E1435" s="90"/>
      <c r="F1435" s="91"/>
    </row>
    <row r="1436" spans="1:6">
      <c r="A1436" s="183"/>
      <c r="B1436" s="87"/>
      <c r="C1436" s="88"/>
      <c r="D1436" s="89"/>
      <c r="E1436" s="90"/>
      <c r="F1436" s="91"/>
    </row>
    <row r="1437" spans="1:6">
      <c r="A1437" s="183"/>
      <c r="B1437" s="87"/>
      <c r="C1437" s="88"/>
      <c r="D1437" s="89"/>
      <c r="E1437" s="90"/>
      <c r="F1437" s="91"/>
    </row>
    <row r="1438" spans="1:6">
      <c r="A1438" s="183"/>
      <c r="B1438" s="87"/>
      <c r="C1438" s="88"/>
      <c r="D1438" s="89"/>
      <c r="E1438" s="90"/>
      <c r="F1438" s="91"/>
    </row>
    <row r="1439" spans="1:6">
      <c r="A1439" s="183"/>
      <c r="B1439" s="87"/>
      <c r="C1439" s="88"/>
      <c r="D1439" s="89"/>
      <c r="E1439" s="90"/>
      <c r="F1439" s="91"/>
    </row>
    <row r="1440" spans="1:6">
      <c r="A1440" s="183"/>
      <c r="B1440" s="87"/>
      <c r="C1440" s="88"/>
      <c r="D1440" s="89"/>
      <c r="E1440" s="90"/>
      <c r="F1440" s="91"/>
    </row>
    <row r="1441" spans="1:6">
      <c r="A1441" s="183"/>
      <c r="B1441" s="87"/>
      <c r="C1441" s="88"/>
      <c r="D1441" s="89"/>
      <c r="E1441" s="90"/>
      <c r="F1441" s="91"/>
    </row>
    <row r="1442" spans="1:6">
      <c r="A1442" s="183"/>
      <c r="B1442" s="87"/>
      <c r="C1442" s="88"/>
      <c r="D1442" s="89"/>
      <c r="E1442" s="90"/>
      <c r="F1442" s="91"/>
    </row>
    <row r="1443" spans="1:6">
      <c r="A1443" s="183"/>
      <c r="B1443" s="87"/>
      <c r="C1443" s="88"/>
      <c r="D1443" s="89"/>
      <c r="E1443" s="90"/>
      <c r="F1443" s="91"/>
    </row>
    <row r="1444" spans="1:6">
      <c r="A1444" s="183"/>
      <c r="B1444" s="87"/>
      <c r="C1444" s="88"/>
      <c r="D1444" s="89"/>
      <c r="E1444" s="90"/>
      <c r="F1444" s="91"/>
    </row>
    <row r="1445" spans="1:6">
      <c r="A1445" s="183"/>
      <c r="B1445" s="87"/>
      <c r="C1445" s="88"/>
      <c r="D1445" s="89"/>
      <c r="E1445" s="90"/>
      <c r="F1445" s="91"/>
    </row>
    <row r="1446" spans="1:6">
      <c r="A1446" s="183"/>
      <c r="B1446" s="87"/>
      <c r="C1446" s="88"/>
      <c r="D1446" s="89"/>
      <c r="E1446" s="90"/>
      <c r="F1446" s="91"/>
    </row>
    <row r="1447" spans="1:6">
      <c r="A1447" s="183"/>
      <c r="B1447" s="87"/>
      <c r="C1447" s="88"/>
      <c r="D1447" s="89"/>
      <c r="E1447" s="90"/>
      <c r="F1447" s="91"/>
    </row>
    <row r="1448" spans="1:6">
      <c r="A1448" s="183"/>
      <c r="B1448" s="87"/>
      <c r="C1448" s="88"/>
      <c r="D1448" s="89"/>
      <c r="E1448" s="90"/>
      <c r="F1448" s="91"/>
    </row>
    <row r="1449" spans="1:6">
      <c r="A1449" s="183"/>
      <c r="B1449" s="87"/>
      <c r="C1449" s="88"/>
      <c r="D1449" s="89"/>
      <c r="E1449" s="90"/>
      <c r="F1449" s="91"/>
    </row>
    <row r="1450" spans="1:6">
      <c r="A1450" s="183"/>
      <c r="B1450" s="87"/>
      <c r="C1450" s="88"/>
      <c r="D1450" s="89"/>
      <c r="E1450" s="90"/>
      <c r="F1450" s="91"/>
    </row>
    <row r="1451" spans="1:6">
      <c r="A1451" s="183"/>
      <c r="B1451" s="87"/>
      <c r="C1451" s="88"/>
      <c r="D1451" s="89"/>
      <c r="E1451" s="90"/>
      <c r="F1451" s="91"/>
    </row>
    <row r="1452" spans="1:6">
      <c r="A1452" s="183"/>
      <c r="B1452" s="87"/>
      <c r="C1452" s="88"/>
      <c r="D1452" s="89"/>
      <c r="E1452" s="90"/>
      <c r="F1452" s="91"/>
    </row>
    <row r="1453" spans="1:6">
      <c r="A1453" s="183"/>
      <c r="B1453" s="87"/>
      <c r="C1453" s="88"/>
      <c r="D1453" s="89"/>
      <c r="E1453" s="90"/>
      <c r="F1453" s="91"/>
    </row>
    <row r="1454" spans="1:6">
      <c r="A1454" s="183"/>
      <c r="B1454" s="87"/>
      <c r="C1454" s="88"/>
      <c r="D1454" s="89"/>
      <c r="E1454" s="90"/>
      <c r="F1454" s="91"/>
    </row>
    <row r="1455" spans="1:6">
      <c r="A1455" s="183"/>
      <c r="B1455" s="87"/>
      <c r="C1455" s="88"/>
      <c r="D1455" s="89"/>
      <c r="E1455" s="90"/>
      <c r="F1455" s="91"/>
    </row>
    <row r="1456" spans="1:6">
      <c r="A1456" s="183"/>
      <c r="B1456" s="87"/>
      <c r="C1456" s="88"/>
      <c r="D1456" s="89"/>
      <c r="E1456" s="90"/>
      <c r="F1456" s="91"/>
    </row>
    <row r="1457" spans="1:6">
      <c r="A1457" s="183"/>
      <c r="B1457" s="87"/>
      <c r="C1457" s="88"/>
      <c r="D1457" s="89"/>
      <c r="E1457" s="90"/>
      <c r="F1457" s="91"/>
    </row>
    <row r="1458" spans="1:6">
      <c r="A1458" s="183"/>
      <c r="B1458" s="87"/>
      <c r="C1458" s="88"/>
      <c r="D1458" s="89"/>
      <c r="E1458" s="90"/>
      <c r="F1458" s="91"/>
    </row>
    <row r="1459" spans="1:6">
      <c r="A1459" s="183"/>
      <c r="B1459" s="87"/>
      <c r="C1459" s="88"/>
      <c r="D1459" s="89"/>
      <c r="E1459" s="90"/>
      <c r="F1459" s="91"/>
    </row>
    <row r="1460" spans="1:6">
      <c r="A1460" s="183"/>
      <c r="B1460" s="87"/>
      <c r="C1460" s="88"/>
      <c r="D1460" s="89"/>
      <c r="E1460" s="90"/>
      <c r="F1460" s="91"/>
    </row>
    <row r="1461" spans="1:6">
      <c r="A1461" s="183"/>
      <c r="B1461" s="87"/>
      <c r="C1461" s="88"/>
      <c r="D1461" s="89"/>
      <c r="E1461" s="90"/>
      <c r="F1461" s="91"/>
    </row>
    <row r="1462" spans="1:6">
      <c r="A1462" s="183"/>
      <c r="B1462" s="87"/>
      <c r="C1462" s="88"/>
      <c r="D1462" s="89"/>
      <c r="E1462" s="90"/>
      <c r="F1462" s="91"/>
    </row>
    <row r="1463" spans="1:6">
      <c r="A1463" s="183"/>
      <c r="B1463" s="87"/>
      <c r="C1463" s="88"/>
      <c r="D1463" s="89"/>
      <c r="E1463" s="90"/>
      <c r="F1463" s="91"/>
    </row>
    <row r="1464" spans="1:6">
      <c r="A1464" s="183"/>
      <c r="B1464" s="87"/>
      <c r="C1464" s="88"/>
      <c r="D1464" s="89"/>
      <c r="E1464" s="90"/>
      <c r="F1464" s="91"/>
    </row>
    <row r="1465" spans="1:6">
      <c r="A1465" s="183"/>
      <c r="B1465" s="87"/>
      <c r="C1465" s="88"/>
      <c r="D1465" s="89"/>
      <c r="E1465" s="90"/>
      <c r="F1465" s="91"/>
    </row>
    <row r="1466" spans="1:6">
      <c r="A1466" s="183"/>
      <c r="B1466" s="87"/>
      <c r="C1466" s="88"/>
      <c r="D1466" s="89"/>
      <c r="E1466" s="90"/>
      <c r="F1466" s="91"/>
    </row>
    <row r="1467" spans="1:6">
      <c r="A1467" s="183"/>
      <c r="B1467" s="87"/>
      <c r="C1467" s="88"/>
      <c r="D1467" s="89"/>
      <c r="E1467" s="90"/>
      <c r="F1467" s="91"/>
    </row>
    <row r="1468" spans="1:6">
      <c r="A1468" s="183"/>
      <c r="B1468" s="87"/>
      <c r="C1468" s="88"/>
      <c r="D1468" s="89"/>
      <c r="E1468" s="90"/>
      <c r="F1468" s="91"/>
    </row>
    <row r="1469" spans="1:6">
      <c r="A1469" s="183"/>
      <c r="B1469" s="87"/>
      <c r="C1469" s="88"/>
      <c r="D1469" s="89"/>
      <c r="E1469" s="90"/>
      <c r="F1469" s="91"/>
    </row>
    <row r="1470" spans="1:6">
      <c r="A1470" s="183"/>
      <c r="B1470" s="87"/>
      <c r="C1470" s="88"/>
      <c r="D1470" s="89"/>
      <c r="E1470" s="90"/>
      <c r="F1470" s="91"/>
    </row>
    <row r="1471" spans="1:6">
      <c r="A1471" s="183"/>
      <c r="B1471" s="87"/>
      <c r="C1471" s="88"/>
      <c r="D1471" s="89"/>
      <c r="E1471" s="90"/>
      <c r="F1471" s="91"/>
    </row>
    <row r="1472" spans="1:6">
      <c r="A1472" s="183"/>
      <c r="B1472" s="87"/>
      <c r="C1472" s="88"/>
      <c r="D1472" s="89"/>
      <c r="E1472" s="90"/>
      <c r="F1472" s="91"/>
    </row>
    <row r="1473" spans="1:6">
      <c r="A1473" s="183"/>
      <c r="B1473" s="87"/>
      <c r="C1473" s="88"/>
      <c r="D1473" s="89"/>
      <c r="E1473" s="90"/>
      <c r="F1473" s="91"/>
    </row>
    <row r="1474" spans="1:6">
      <c r="A1474" s="183"/>
      <c r="B1474" s="87"/>
      <c r="C1474" s="88"/>
      <c r="D1474" s="89"/>
      <c r="E1474" s="90"/>
      <c r="F1474" s="91"/>
    </row>
    <row r="1475" spans="1:6">
      <c r="A1475" s="183"/>
      <c r="B1475" s="87"/>
      <c r="C1475" s="88"/>
      <c r="D1475" s="89"/>
      <c r="E1475" s="90"/>
      <c r="F1475" s="91"/>
    </row>
    <row r="1476" spans="1:6">
      <c r="A1476" s="183"/>
      <c r="B1476" s="87"/>
      <c r="C1476" s="88"/>
      <c r="D1476" s="89"/>
      <c r="E1476" s="90"/>
      <c r="F1476" s="91"/>
    </row>
    <row r="1477" spans="1:6">
      <c r="A1477" s="183"/>
      <c r="B1477" s="87"/>
      <c r="C1477" s="88"/>
      <c r="D1477" s="89"/>
      <c r="E1477" s="90"/>
      <c r="F1477" s="91"/>
    </row>
    <row r="1478" spans="1:6">
      <c r="A1478" s="183"/>
      <c r="B1478" s="87"/>
      <c r="C1478" s="88"/>
      <c r="D1478" s="89"/>
      <c r="E1478" s="90"/>
      <c r="F1478" s="91"/>
    </row>
    <row r="1479" spans="1:6">
      <c r="A1479" s="183"/>
      <c r="B1479" s="87"/>
      <c r="C1479" s="88"/>
      <c r="D1479" s="89"/>
      <c r="E1479" s="90"/>
      <c r="F1479" s="91"/>
    </row>
    <row r="1480" spans="1:6">
      <c r="A1480" s="183"/>
      <c r="B1480" s="87"/>
      <c r="C1480" s="88"/>
      <c r="D1480" s="89"/>
      <c r="E1480" s="90"/>
      <c r="F1480" s="91"/>
    </row>
    <row r="1481" spans="1:6">
      <c r="A1481" s="183"/>
      <c r="B1481" s="87"/>
      <c r="C1481" s="88"/>
      <c r="D1481" s="89"/>
      <c r="E1481" s="90"/>
      <c r="F1481" s="91"/>
    </row>
    <row r="1482" spans="1:6">
      <c r="A1482" s="183"/>
      <c r="B1482" s="87"/>
      <c r="C1482" s="88"/>
      <c r="D1482" s="89"/>
      <c r="E1482" s="90"/>
      <c r="F1482" s="91"/>
    </row>
    <row r="1483" spans="1:6">
      <c r="A1483" s="183"/>
      <c r="B1483" s="87"/>
      <c r="C1483" s="88"/>
      <c r="D1483" s="89"/>
      <c r="E1483" s="90"/>
      <c r="F1483" s="91"/>
    </row>
    <row r="1484" spans="1:6">
      <c r="A1484" s="183"/>
      <c r="B1484" s="87"/>
      <c r="C1484" s="88"/>
      <c r="D1484" s="89"/>
      <c r="E1484" s="90"/>
      <c r="F1484" s="91"/>
    </row>
    <row r="1485" spans="1:6">
      <c r="A1485" s="183"/>
      <c r="B1485" s="87"/>
      <c r="C1485" s="88"/>
      <c r="D1485" s="89"/>
      <c r="E1485" s="90"/>
      <c r="F1485" s="91"/>
    </row>
    <row r="1486" spans="1:6">
      <c r="A1486" s="183"/>
      <c r="B1486" s="87"/>
      <c r="C1486" s="88"/>
      <c r="D1486" s="89"/>
      <c r="E1486" s="90"/>
      <c r="F1486" s="91"/>
    </row>
    <row r="1487" spans="1:6">
      <c r="A1487" s="183"/>
      <c r="B1487" s="87"/>
      <c r="C1487" s="88"/>
      <c r="D1487" s="89"/>
      <c r="E1487" s="90"/>
      <c r="F1487" s="91"/>
    </row>
    <row r="1488" spans="1:6">
      <c r="A1488" s="183"/>
      <c r="B1488" s="87"/>
      <c r="C1488" s="88"/>
      <c r="D1488" s="89"/>
      <c r="E1488" s="90"/>
      <c r="F1488" s="91"/>
    </row>
    <row r="1489" spans="1:6">
      <c r="A1489" s="183"/>
      <c r="B1489" s="87"/>
      <c r="C1489" s="88"/>
      <c r="D1489" s="89"/>
      <c r="E1489" s="90"/>
      <c r="F1489" s="91"/>
    </row>
    <row r="1490" spans="1:6">
      <c r="A1490" s="183"/>
      <c r="B1490" s="87"/>
      <c r="C1490" s="88"/>
      <c r="D1490" s="89"/>
      <c r="E1490" s="90"/>
      <c r="F1490" s="91"/>
    </row>
    <row r="1491" spans="1:6">
      <c r="A1491" s="183"/>
      <c r="B1491" s="87"/>
      <c r="C1491" s="88"/>
      <c r="D1491" s="89"/>
      <c r="E1491" s="90"/>
      <c r="F1491" s="91"/>
    </row>
    <row r="1492" spans="1:6">
      <c r="A1492" s="183"/>
      <c r="B1492" s="87"/>
      <c r="C1492" s="88"/>
      <c r="D1492" s="89"/>
      <c r="E1492" s="90"/>
      <c r="F1492" s="91"/>
    </row>
    <row r="1493" spans="1:6">
      <c r="A1493" s="183"/>
      <c r="B1493" s="87"/>
      <c r="C1493" s="88"/>
      <c r="D1493" s="89"/>
      <c r="E1493" s="90"/>
      <c r="F1493" s="91"/>
    </row>
    <row r="1494" spans="1:6">
      <c r="A1494" s="183"/>
      <c r="B1494" s="87"/>
      <c r="C1494" s="88"/>
      <c r="D1494" s="89"/>
      <c r="E1494" s="90"/>
      <c r="F1494" s="91"/>
    </row>
    <row r="1495" spans="1:6">
      <c r="A1495" s="183"/>
      <c r="B1495" s="87"/>
      <c r="C1495" s="88"/>
      <c r="D1495" s="89"/>
      <c r="E1495" s="90"/>
      <c r="F1495" s="91"/>
    </row>
    <row r="1496" spans="1:6">
      <c r="A1496" s="183"/>
      <c r="B1496" s="87"/>
      <c r="C1496" s="88"/>
      <c r="D1496" s="89"/>
      <c r="E1496" s="90"/>
      <c r="F1496" s="91"/>
    </row>
    <row r="1497" spans="1:6">
      <c r="A1497" s="183"/>
      <c r="B1497" s="87"/>
      <c r="C1497" s="88"/>
      <c r="D1497" s="89"/>
      <c r="E1497" s="90"/>
      <c r="F1497" s="91"/>
    </row>
    <row r="1498" spans="1:6">
      <c r="A1498" s="183"/>
      <c r="B1498" s="87"/>
      <c r="C1498" s="88"/>
      <c r="D1498" s="89"/>
      <c r="E1498" s="90"/>
      <c r="F1498" s="91"/>
    </row>
    <row r="1499" spans="1:6">
      <c r="A1499" s="183"/>
      <c r="B1499" s="87"/>
      <c r="C1499" s="88"/>
      <c r="D1499" s="89"/>
      <c r="E1499" s="90"/>
      <c r="F1499" s="91"/>
    </row>
    <row r="1500" spans="1:6">
      <c r="A1500" s="183"/>
      <c r="B1500" s="87"/>
      <c r="C1500" s="88"/>
      <c r="D1500" s="89"/>
      <c r="E1500" s="90"/>
      <c r="F1500" s="91"/>
    </row>
    <row r="1501" spans="1:6">
      <c r="A1501" s="183"/>
      <c r="B1501" s="87"/>
      <c r="C1501" s="88"/>
      <c r="D1501" s="89"/>
      <c r="E1501" s="90"/>
      <c r="F1501" s="91"/>
    </row>
    <row r="1502" spans="1:6">
      <c r="A1502" s="183"/>
      <c r="B1502" s="87"/>
      <c r="C1502" s="88"/>
      <c r="D1502" s="89"/>
      <c r="E1502" s="90"/>
      <c r="F1502" s="91"/>
    </row>
    <row r="1503" spans="1:6">
      <c r="A1503" s="183"/>
      <c r="B1503" s="87"/>
      <c r="C1503" s="88"/>
      <c r="D1503" s="89"/>
      <c r="E1503" s="90"/>
      <c r="F1503" s="91"/>
    </row>
    <row r="1504" spans="1:6">
      <c r="A1504" s="183"/>
      <c r="B1504" s="87"/>
      <c r="C1504" s="88"/>
      <c r="D1504" s="89"/>
      <c r="E1504" s="90"/>
      <c r="F1504" s="91"/>
    </row>
    <row r="1505" spans="1:6">
      <c r="A1505" s="183"/>
      <c r="B1505" s="87"/>
      <c r="C1505" s="88"/>
      <c r="D1505" s="89"/>
      <c r="E1505" s="90"/>
      <c r="F1505" s="91"/>
    </row>
    <row r="1506" spans="1:6">
      <c r="A1506" s="183"/>
      <c r="B1506" s="87"/>
      <c r="C1506" s="88"/>
      <c r="D1506" s="89"/>
      <c r="E1506" s="90"/>
      <c r="F1506" s="91"/>
    </row>
    <row r="1507" spans="1:6">
      <c r="A1507" s="183"/>
      <c r="B1507" s="87"/>
      <c r="C1507" s="88"/>
      <c r="D1507" s="89"/>
      <c r="E1507" s="90"/>
      <c r="F1507" s="91"/>
    </row>
    <row r="1508" spans="1:6">
      <c r="A1508" s="183"/>
      <c r="B1508" s="87"/>
      <c r="C1508" s="88"/>
      <c r="D1508" s="89"/>
      <c r="E1508" s="90"/>
      <c r="F1508" s="91"/>
    </row>
    <row r="1509" spans="1:6">
      <c r="A1509" s="183"/>
      <c r="B1509" s="87"/>
      <c r="C1509" s="88"/>
      <c r="D1509" s="89"/>
      <c r="E1509" s="90"/>
      <c r="F1509" s="91"/>
    </row>
    <row r="1510" spans="1:6">
      <c r="A1510" s="183"/>
      <c r="B1510" s="87"/>
      <c r="C1510" s="88"/>
      <c r="D1510" s="89"/>
      <c r="E1510" s="90"/>
      <c r="F1510" s="91"/>
    </row>
    <row r="1511" spans="1:6">
      <c r="A1511" s="183"/>
      <c r="B1511" s="87"/>
      <c r="C1511" s="88"/>
      <c r="D1511" s="89"/>
      <c r="E1511" s="90"/>
      <c r="F1511" s="91"/>
    </row>
    <row r="1512" spans="1:6">
      <c r="A1512" s="183"/>
      <c r="B1512" s="87"/>
      <c r="C1512" s="88"/>
      <c r="D1512" s="89"/>
      <c r="E1512" s="90"/>
      <c r="F1512" s="91"/>
    </row>
    <row r="1513" spans="1:6">
      <c r="A1513" s="183"/>
      <c r="B1513" s="87"/>
      <c r="C1513" s="88"/>
      <c r="D1513" s="89"/>
      <c r="E1513" s="90"/>
      <c r="F1513" s="91"/>
    </row>
    <row r="1514" spans="1:6">
      <c r="A1514" s="183"/>
      <c r="B1514" s="87"/>
      <c r="C1514" s="88"/>
      <c r="D1514" s="89"/>
      <c r="E1514" s="90"/>
      <c r="F1514" s="91"/>
    </row>
    <row r="1515" spans="1:6">
      <c r="A1515" s="183"/>
      <c r="B1515" s="87"/>
      <c r="C1515" s="88"/>
      <c r="D1515" s="89"/>
      <c r="E1515" s="90"/>
      <c r="F1515" s="91"/>
    </row>
    <row r="1516" spans="1:6">
      <c r="A1516" s="183"/>
      <c r="B1516" s="87"/>
      <c r="C1516" s="88"/>
      <c r="D1516" s="89"/>
      <c r="E1516" s="90"/>
      <c r="F1516" s="91"/>
    </row>
    <row r="1517" spans="1:6">
      <c r="A1517" s="183"/>
      <c r="B1517" s="87"/>
      <c r="C1517" s="88"/>
      <c r="D1517" s="89"/>
      <c r="E1517" s="90"/>
      <c r="F1517" s="91"/>
    </row>
    <row r="1518" spans="1:6">
      <c r="A1518" s="183"/>
      <c r="B1518" s="87"/>
      <c r="C1518" s="88"/>
      <c r="D1518" s="89"/>
      <c r="E1518" s="90"/>
      <c r="F1518" s="91"/>
    </row>
    <row r="1519" spans="1:6">
      <c r="A1519" s="183"/>
      <c r="B1519" s="87"/>
      <c r="C1519" s="88"/>
      <c r="D1519" s="89"/>
      <c r="E1519" s="90"/>
      <c r="F1519" s="91"/>
    </row>
    <row r="1520" spans="1:6">
      <c r="A1520" s="183"/>
      <c r="B1520" s="87"/>
      <c r="C1520" s="88"/>
      <c r="D1520" s="89"/>
      <c r="E1520" s="90"/>
      <c r="F1520" s="91"/>
    </row>
    <row r="1521" spans="1:6">
      <c r="A1521" s="183"/>
      <c r="B1521" s="87"/>
      <c r="C1521" s="88"/>
      <c r="D1521" s="89"/>
      <c r="E1521" s="90"/>
      <c r="F1521" s="91"/>
    </row>
    <row r="1522" spans="1:6">
      <c r="A1522" s="183"/>
      <c r="B1522" s="87"/>
      <c r="C1522" s="88"/>
      <c r="D1522" s="89"/>
      <c r="E1522" s="90"/>
      <c r="F1522" s="91"/>
    </row>
    <row r="1523" spans="1:6">
      <c r="A1523" s="183"/>
      <c r="B1523" s="87"/>
      <c r="C1523" s="88"/>
      <c r="D1523" s="89"/>
      <c r="E1523" s="90"/>
      <c r="F1523" s="91"/>
    </row>
    <row r="1524" spans="1:6">
      <c r="A1524" s="183"/>
      <c r="B1524" s="87"/>
      <c r="C1524" s="88"/>
      <c r="D1524" s="89"/>
      <c r="E1524" s="90"/>
      <c r="F1524" s="91"/>
    </row>
    <row r="1525" spans="1:6">
      <c r="A1525" s="183"/>
      <c r="B1525" s="87"/>
      <c r="C1525" s="88"/>
      <c r="D1525" s="89"/>
      <c r="E1525" s="90"/>
      <c r="F1525" s="91"/>
    </row>
    <row r="1526" spans="1:6">
      <c r="A1526" s="183"/>
      <c r="B1526" s="87"/>
      <c r="C1526" s="88"/>
      <c r="D1526" s="89"/>
      <c r="E1526" s="90"/>
      <c r="F1526" s="91"/>
    </row>
    <row r="1527" spans="1:6">
      <c r="A1527" s="183"/>
      <c r="B1527" s="87"/>
      <c r="C1527" s="88"/>
      <c r="D1527" s="89"/>
      <c r="E1527" s="90"/>
      <c r="F1527" s="91"/>
    </row>
    <row r="1528" spans="1:6">
      <c r="A1528" s="183"/>
      <c r="B1528" s="87"/>
      <c r="C1528" s="88"/>
      <c r="D1528" s="89"/>
      <c r="E1528" s="90"/>
      <c r="F1528" s="91"/>
    </row>
    <row r="1529" spans="1:6">
      <c r="A1529" s="183"/>
      <c r="B1529" s="87"/>
      <c r="C1529" s="88"/>
      <c r="D1529" s="89"/>
      <c r="E1529" s="90"/>
      <c r="F1529" s="91"/>
    </row>
    <row r="1530" spans="1:6">
      <c r="A1530" s="183"/>
      <c r="B1530" s="87"/>
      <c r="C1530" s="88"/>
      <c r="D1530" s="89"/>
      <c r="E1530" s="90"/>
      <c r="F1530" s="91"/>
    </row>
    <row r="1531" spans="1:6">
      <c r="A1531" s="183"/>
      <c r="B1531" s="87"/>
      <c r="C1531" s="88"/>
      <c r="D1531" s="89"/>
      <c r="E1531" s="90"/>
      <c r="F1531" s="91"/>
    </row>
    <row r="1532" spans="1:6">
      <c r="A1532" s="183"/>
      <c r="B1532" s="87"/>
      <c r="C1532" s="88"/>
      <c r="D1532" s="89"/>
      <c r="E1532" s="90"/>
      <c r="F1532" s="91"/>
    </row>
    <row r="1533" spans="1:6">
      <c r="A1533" s="183"/>
      <c r="B1533" s="87"/>
      <c r="C1533" s="88"/>
      <c r="D1533" s="89"/>
      <c r="E1533" s="90"/>
      <c r="F1533" s="91"/>
    </row>
    <row r="1534" spans="1:6">
      <c r="A1534" s="183"/>
      <c r="B1534" s="87"/>
      <c r="C1534" s="88"/>
      <c r="D1534" s="89"/>
      <c r="E1534" s="90"/>
      <c r="F1534" s="91"/>
    </row>
    <row r="1535" spans="1:6">
      <c r="A1535" s="183"/>
      <c r="B1535" s="87"/>
      <c r="C1535" s="88"/>
      <c r="D1535" s="89"/>
      <c r="E1535" s="90"/>
      <c r="F1535" s="91"/>
    </row>
    <row r="1536" spans="1:6">
      <c r="A1536" s="183"/>
      <c r="B1536" s="87"/>
      <c r="C1536" s="88"/>
      <c r="D1536" s="89"/>
      <c r="E1536" s="90"/>
      <c r="F1536" s="91"/>
    </row>
    <row r="1537" spans="1:6">
      <c r="A1537" s="183"/>
      <c r="B1537" s="87"/>
      <c r="C1537" s="88"/>
      <c r="D1537" s="89"/>
      <c r="E1537" s="90"/>
      <c r="F1537" s="91"/>
    </row>
    <row r="1538" spans="1:6">
      <c r="A1538" s="183"/>
      <c r="B1538" s="87"/>
      <c r="C1538" s="88"/>
      <c r="D1538" s="89"/>
      <c r="E1538" s="90"/>
      <c r="F1538" s="91"/>
    </row>
    <row r="1539" spans="1:6">
      <c r="A1539" s="183"/>
      <c r="B1539" s="87"/>
      <c r="C1539" s="88"/>
      <c r="D1539" s="89"/>
      <c r="E1539" s="90"/>
      <c r="F1539" s="91"/>
    </row>
    <row r="1540" spans="1:6">
      <c r="A1540" s="183"/>
      <c r="B1540" s="87"/>
      <c r="C1540" s="88"/>
      <c r="D1540" s="89"/>
      <c r="E1540" s="90"/>
      <c r="F1540" s="91"/>
    </row>
    <row r="1541" spans="1:6">
      <c r="A1541" s="183"/>
      <c r="B1541" s="87"/>
      <c r="C1541" s="88"/>
      <c r="D1541" s="89"/>
      <c r="E1541" s="90"/>
      <c r="F1541" s="91"/>
    </row>
    <row r="1542" spans="1:6">
      <c r="A1542" s="183"/>
      <c r="B1542" s="87"/>
      <c r="C1542" s="88"/>
      <c r="D1542" s="89"/>
      <c r="E1542" s="90"/>
      <c r="F1542" s="91"/>
    </row>
    <row r="1543" spans="1:6">
      <c r="A1543" s="183"/>
      <c r="B1543" s="87"/>
      <c r="C1543" s="88"/>
      <c r="D1543" s="89"/>
      <c r="E1543" s="90"/>
      <c r="F1543" s="91"/>
    </row>
    <row r="1544" spans="1:6">
      <c r="A1544" s="183"/>
      <c r="B1544" s="87"/>
      <c r="C1544" s="88"/>
      <c r="D1544" s="89"/>
      <c r="E1544" s="90"/>
      <c r="F1544" s="91"/>
    </row>
    <row r="1545" spans="1:6">
      <c r="A1545" s="183"/>
      <c r="B1545" s="87"/>
      <c r="C1545" s="88"/>
      <c r="D1545" s="89"/>
      <c r="E1545" s="90"/>
      <c r="F1545" s="91"/>
    </row>
    <row r="1546" spans="1:6">
      <c r="A1546" s="183"/>
      <c r="B1546" s="87"/>
      <c r="C1546" s="88"/>
      <c r="D1546" s="89"/>
      <c r="E1546" s="90"/>
      <c r="F1546" s="91"/>
    </row>
    <row r="1547" spans="1:6">
      <c r="A1547" s="183"/>
      <c r="B1547" s="87"/>
      <c r="C1547" s="88"/>
      <c r="D1547" s="89"/>
      <c r="E1547" s="90"/>
      <c r="F1547" s="91"/>
    </row>
    <row r="1548" spans="1:6">
      <c r="A1548" s="183"/>
      <c r="B1548" s="87"/>
      <c r="C1548" s="88"/>
      <c r="D1548" s="89"/>
      <c r="E1548" s="90"/>
      <c r="F1548" s="91"/>
    </row>
    <row r="1549" spans="1:6">
      <c r="A1549" s="183"/>
      <c r="B1549" s="87"/>
      <c r="C1549" s="88"/>
      <c r="D1549" s="89"/>
      <c r="E1549" s="90"/>
      <c r="F1549" s="91"/>
    </row>
    <row r="1550" spans="1:6">
      <c r="A1550" s="183"/>
      <c r="B1550" s="87"/>
      <c r="C1550" s="88"/>
      <c r="D1550" s="89"/>
      <c r="E1550" s="90"/>
      <c r="F1550" s="91"/>
    </row>
    <row r="1551" spans="1:6">
      <c r="A1551" s="183"/>
      <c r="B1551" s="87"/>
      <c r="C1551" s="88"/>
      <c r="D1551" s="89"/>
      <c r="E1551" s="90"/>
      <c r="F1551" s="91"/>
    </row>
    <row r="1552" spans="1:6">
      <c r="A1552" s="183"/>
      <c r="B1552" s="87"/>
      <c r="C1552" s="88"/>
      <c r="D1552" s="89"/>
      <c r="E1552" s="90"/>
      <c r="F1552" s="91"/>
    </row>
    <row r="1553" spans="1:6">
      <c r="A1553" s="183"/>
      <c r="B1553" s="87"/>
      <c r="C1553" s="88"/>
      <c r="D1553" s="89"/>
      <c r="E1553" s="90"/>
      <c r="F1553" s="91"/>
    </row>
    <row r="1554" spans="1:6">
      <c r="A1554" s="183"/>
      <c r="B1554" s="87"/>
      <c r="C1554" s="88"/>
      <c r="D1554" s="89"/>
      <c r="E1554" s="90"/>
      <c r="F1554" s="91"/>
    </row>
    <row r="1555" spans="1:6">
      <c r="A1555" s="183"/>
      <c r="B1555" s="87"/>
      <c r="C1555" s="88"/>
      <c r="D1555" s="89"/>
      <c r="E1555" s="90"/>
      <c r="F1555" s="91"/>
    </row>
    <row r="1556" spans="1:6">
      <c r="A1556" s="183"/>
      <c r="B1556" s="87"/>
      <c r="C1556" s="88"/>
      <c r="D1556" s="89"/>
      <c r="E1556" s="90"/>
      <c r="F1556" s="91"/>
    </row>
    <row r="1557" spans="1:6">
      <c r="A1557" s="183"/>
      <c r="B1557" s="87"/>
      <c r="C1557" s="88"/>
      <c r="D1557" s="89"/>
      <c r="E1557" s="90"/>
      <c r="F1557" s="91"/>
    </row>
    <row r="1558" spans="1:6">
      <c r="A1558" s="183"/>
      <c r="B1558" s="87"/>
      <c r="C1558" s="88"/>
      <c r="D1558" s="89"/>
      <c r="E1558" s="90"/>
      <c r="F1558" s="91"/>
    </row>
    <row r="1559" spans="1:6">
      <c r="A1559" s="183"/>
      <c r="B1559" s="87"/>
      <c r="C1559" s="88"/>
      <c r="D1559" s="89"/>
      <c r="E1559" s="90"/>
      <c r="F1559" s="91"/>
    </row>
    <row r="1560" spans="1:6">
      <c r="A1560" s="183"/>
      <c r="B1560" s="87"/>
      <c r="C1560" s="88"/>
      <c r="D1560" s="89"/>
      <c r="E1560" s="90"/>
      <c r="F1560" s="91"/>
    </row>
    <row r="1561" spans="1:6">
      <c r="A1561" s="183"/>
      <c r="B1561" s="87"/>
      <c r="C1561" s="88"/>
      <c r="D1561" s="89"/>
      <c r="E1561" s="90"/>
      <c r="F1561" s="91"/>
    </row>
    <row r="1562" spans="1:6">
      <c r="A1562" s="183"/>
      <c r="B1562" s="87"/>
      <c r="C1562" s="88"/>
      <c r="D1562" s="89"/>
      <c r="E1562" s="90"/>
      <c r="F1562" s="91"/>
    </row>
    <row r="1563" spans="1:6">
      <c r="A1563" s="183"/>
      <c r="B1563" s="87"/>
      <c r="C1563" s="88"/>
      <c r="D1563" s="89"/>
      <c r="E1563" s="90"/>
      <c r="F1563" s="91"/>
    </row>
    <row r="1564" spans="1:6">
      <c r="A1564" s="183"/>
      <c r="B1564" s="87"/>
      <c r="C1564" s="88"/>
      <c r="D1564" s="89"/>
      <c r="E1564" s="90"/>
      <c r="F1564" s="91"/>
    </row>
    <row r="1565" spans="1:6">
      <c r="A1565" s="183"/>
      <c r="B1565" s="87"/>
      <c r="C1565" s="88"/>
      <c r="D1565" s="89"/>
      <c r="E1565" s="90"/>
      <c r="F1565" s="91"/>
    </row>
    <row r="1566" spans="1:6">
      <c r="A1566" s="183"/>
      <c r="B1566" s="87"/>
      <c r="C1566" s="88"/>
      <c r="D1566" s="89"/>
      <c r="E1566" s="90"/>
      <c r="F1566" s="91"/>
    </row>
    <row r="1567" spans="1:6">
      <c r="A1567" s="183"/>
      <c r="B1567" s="87"/>
      <c r="C1567" s="88"/>
      <c r="D1567" s="89"/>
      <c r="E1567" s="90"/>
      <c r="F1567" s="91"/>
    </row>
    <row r="1568" spans="1:6">
      <c r="A1568" s="183"/>
      <c r="B1568" s="87"/>
      <c r="C1568" s="88"/>
      <c r="D1568" s="89"/>
      <c r="E1568" s="90"/>
      <c r="F1568" s="91"/>
    </row>
    <row r="1569" spans="1:6">
      <c r="A1569" s="183"/>
      <c r="B1569" s="87"/>
      <c r="C1569" s="88"/>
      <c r="D1569" s="89"/>
      <c r="E1569" s="90"/>
      <c r="F1569" s="91"/>
    </row>
    <row r="1570" spans="1:6">
      <c r="A1570" s="183"/>
      <c r="B1570" s="87"/>
      <c r="C1570" s="88"/>
      <c r="D1570" s="89"/>
      <c r="E1570" s="90"/>
      <c r="F1570" s="91"/>
    </row>
    <row r="1571" spans="1:6">
      <c r="A1571" s="183"/>
      <c r="B1571" s="87"/>
      <c r="C1571" s="88"/>
      <c r="D1571" s="89"/>
      <c r="E1571" s="90"/>
      <c r="F1571" s="91"/>
    </row>
    <row r="1572" spans="1:6">
      <c r="A1572" s="183"/>
      <c r="B1572" s="87"/>
      <c r="C1572" s="88"/>
      <c r="D1572" s="89"/>
      <c r="E1572" s="90"/>
      <c r="F1572" s="91"/>
    </row>
    <row r="1573" spans="1:6">
      <c r="A1573" s="183"/>
      <c r="B1573" s="87"/>
      <c r="C1573" s="88"/>
      <c r="D1573" s="89"/>
      <c r="E1573" s="90"/>
      <c r="F1573" s="91"/>
    </row>
    <row r="1574" spans="1:6">
      <c r="A1574" s="183"/>
      <c r="B1574" s="87"/>
      <c r="C1574" s="88"/>
      <c r="D1574" s="89"/>
      <c r="E1574" s="90"/>
      <c r="F1574" s="91"/>
    </row>
    <row r="1575" spans="1:6">
      <c r="A1575" s="183"/>
      <c r="B1575" s="87"/>
      <c r="C1575" s="88"/>
      <c r="D1575" s="89"/>
      <c r="E1575" s="90"/>
      <c r="F1575" s="91"/>
    </row>
    <row r="1576" spans="1:6">
      <c r="A1576" s="183"/>
      <c r="B1576" s="87"/>
      <c r="C1576" s="88"/>
      <c r="D1576" s="89"/>
      <c r="E1576" s="90"/>
      <c r="F1576" s="91"/>
    </row>
    <row r="1577" spans="1:6">
      <c r="A1577" s="183"/>
      <c r="B1577" s="87"/>
      <c r="C1577" s="88"/>
      <c r="D1577" s="89"/>
      <c r="E1577" s="90"/>
      <c r="F1577" s="91"/>
    </row>
    <row r="1578" spans="1:6">
      <c r="A1578" s="183"/>
      <c r="B1578" s="87"/>
      <c r="C1578" s="88"/>
      <c r="D1578" s="89"/>
      <c r="E1578" s="90"/>
      <c r="F1578" s="91"/>
    </row>
    <row r="1579" spans="1:6">
      <c r="A1579" s="183"/>
      <c r="B1579" s="87"/>
      <c r="C1579" s="88"/>
      <c r="D1579" s="89"/>
      <c r="E1579" s="90"/>
      <c r="F1579" s="91"/>
    </row>
    <row r="1580" spans="1:6">
      <c r="A1580" s="183"/>
      <c r="B1580" s="87"/>
      <c r="C1580" s="88"/>
      <c r="D1580" s="89"/>
      <c r="E1580" s="90"/>
      <c r="F1580" s="91"/>
    </row>
    <row r="1581" spans="1:6">
      <c r="A1581" s="183"/>
      <c r="B1581" s="87"/>
      <c r="C1581" s="88"/>
      <c r="D1581" s="89"/>
      <c r="E1581" s="90"/>
      <c r="F1581" s="91"/>
    </row>
    <row r="1582" spans="1:6">
      <c r="A1582" s="183"/>
      <c r="B1582" s="87"/>
      <c r="C1582" s="88"/>
      <c r="D1582" s="89"/>
      <c r="E1582" s="90"/>
      <c r="F1582" s="91"/>
    </row>
    <row r="1583" spans="1:6">
      <c r="A1583" s="183"/>
      <c r="B1583" s="87"/>
      <c r="C1583" s="88"/>
      <c r="D1583" s="89"/>
      <c r="E1583" s="90"/>
      <c r="F1583" s="91"/>
    </row>
    <row r="1584" spans="1:6">
      <c r="A1584" s="183"/>
      <c r="B1584" s="87"/>
      <c r="C1584" s="88"/>
      <c r="D1584" s="89"/>
      <c r="E1584" s="90"/>
      <c r="F1584" s="91"/>
    </row>
    <row r="1585" spans="1:6">
      <c r="A1585" s="183"/>
      <c r="B1585" s="87"/>
      <c r="C1585" s="88"/>
      <c r="D1585" s="89"/>
      <c r="E1585" s="90"/>
      <c r="F1585" s="91"/>
    </row>
    <row r="1586" spans="1:6">
      <c r="A1586" s="183"/>
      <c r="B1586" s="87"/>
      <c r="C1586" s="88"/>
      <c r="D1586" s="89"/>
      <c r="E1586" s="90"/>
      <c r="F1586" s="91"/>
    </row>
    <row r="1587" spans="1:6">
      <c r="A1587" s="183"/>
      <c r="B1587" s="87"/>
      <c r="C1587" s="88"/>
      <c r="D1587" s="89"/>
      <c r="E1587" s="90"/>
      <c r="F1587" s="91"/>
    </row>
    <row r="1588" spans="1:6">
      <c r="A1588" s="183"/>
      <c r="B1588" s="87"/>
      <c r="C1588" s="88"/>
      <c r="D1588" s="89"/>
      <c r="E1588" s="90"/>
      <c r="F1588" s="91"/>
    </row>
    <row r="1589" spans="1:6">
      <c r="A1589" s="183"/>
      <c r="B1589" s="87"/>
      <c r="C1589" s="88"/>
      <c r="D1589" s="89"/>
      <c r="E1589" s="90"/>
      <c r="F1589" s="91"/>
    </row>
    <row r="1590" spans="1:6">
      <c r="A1590" s="183"/>
      <c r="B1590" s="87"/>
      <c r="C1590" s="88"/>
      <c r="D1590" s="89"/>
      <c r="E1590" s="90"/>
      <c r="F1590" s="91"/>
    </row>
    <row r="1591" spans="1:6">
      <c r="A1591" s="183"/>
      <c r="B1591" s="87"/>
      <c r="C1591" s="88"/>
      <c r="D1591" s="89"/>
      <c r="E1591" s="90"/>
      <c r="F1591" s="91"/>
    </row>
    <row r="1592" spans="1:6">
      <c r="A1592" s="183"/>
      <c r="B1592" s="87"/>
      <c r="C1592" s="88"/>
      <c r="D1592" s="89"/>
      <c r="E1592" s="90"/>
      <c r="F1592" s="91"/>
    </row>
    <row r="1593" spans="1:6">
      <c r="A1593" s="183"/>
      <c r="B1593" s="87"/>
      <c r="C1593" s="88"/>
      <c r="D1593" s="89"/>
      <c r="E1593" s="90"/>
      <c r="F1593" s="91"/>
    </row>
    <row r="1594" spans="1:6">
      <c r="A1594" s="183"/>
      <c r="B1594" s="87"/>
      <c r="C1594" s="88"/>
      <c r="D1594" s="89"/>
      <c r="E1594" s="90"/>
      <c r="F1594" s="91"/>
    </row>
    <row r="1595" spans="1:6">
      <c r="A1595" s="183"/>
      <c r="B1595" s="87"/>
      <c r="C1595" s="88"/>
      <c r="D1595" s="89"/>
      <c r="E1595" s="90"/>
      <c r="F1595" s="91"/>
    </row>
    <row r="1596" spans="1:6">
      <c r="A1596" s="183"/>
      <c r="B1596" s="87"/>
      <c r="C1596" s="88"/>
      <c r="D1596" s="89"/>
      <c r="E1596" s="90"/>
      <c r="F1596" s="91"/>
    </row>
    <row r="1597" spans="1:6">
      <c r="A1597" s="183"/>
      <c r="B1597" s="87"/>
      <c r="C1597" s="88"/>
      <c r="D1597" s="89"/>
      <c r="E1597" s="90"/>
      <c r="F1597" s="91"/>
    </row>
    <row r="1598" spans="1:6">
      <c r="A1598" s="183"/>
      <c r="B1598" s="87"/>
      <c r="C1598" s="88"/>
      <c r="D1598" s="89"/>
      <c r="E1598" s="90"/>
      <c r="F1598" s="91"/>
    </row>
    <row r="1599" spans="1:6">
      <c r="A1599" s="183"/>
      <c r="B1599" s="87"/>
      <c r="C1599" s="88"/>
      <c r="D1599" s="89"/>
      <c r="E1599" s="90"/>
      <c r="F1599" s="91"/>
    </row>
    <row r="1600" spans="1:6">
      <c r="A1600" s="183"/>
      <c r="B1600" s="87"/>
      <c r="C1600" s="88"/>
      <c r="D1600" s="89"/>
      <c r="E1600" s="90"/>
      <c r="F1600" s="91"/>
    </row>
    <row r="1601" spans="1:6">
      <c r="A1601" s="183"/>
      <c r="B1601" s="87"/>
      <c r="C1601" s="88"/>
      <c r="D1601" s="89"/>
      <c r="E1601" s="90"/>
      <c r="F1601" s="91"/>
    </row>
    <row r="1602" spans="1:6">
      <c r="A1602" s="183"/>
      <c r="B1602" s="87"/>
      <c r="C1602" s="88"/>
      <c r="D1602" s="89"/>
      <c r="E1602" s="90"/>
      <c r="F1602" s="91"/>
    </row>
    <row r="1603" spans="1:6">
      <c r="A1603" s="183"/>
      <c r="B1603" s="87"/>
      <c r="C1603" s="88"/>
      <c r="D1603" s="89"/>
      <c r="E1603" s="90"/>
      <c r="F1603" s="91"/>
    </row>
    <row r="1604" spans="1:6">
      <c r="A1604" s="183"/>
      <c r="B1604" s="87"/>
      <c r="C1604" s="88"/>
      <c r="D1604" s="89"/>
      <c r="E1604" s="90"/>
      <c r="F1604" s="91"/>
    </row>
    <row r="1605" spans="1:6">
      <c r="A1605" s="183"/>
      <c r="B1605" s="87"/>
      <c r="C1605" s="88"/>
      <c r="D1605" s="89"/>
      <c r="E1605" s="90"/>
      <c r="F1605" s="91"/>
    </row>
    <row r="1606" spans="1:6">
      <c r="A1606" s="183"/>
      <c r="B1606" s="87"/>
      <c r="C1606" s="88"/>
      <c r="D1606" s="89"/>
      <c r="E1606" s="90"/>
      <c r="F1606" s="91"/>
    </row>
    <row r="1607" spans="1:6">
      <c r="A1607" s="183"/>
      <c r="B1607" s="87"/>
      <c r="C1607" s="88"/>
      <c r="D1607" s="89"/>
      <c r="E1607" s="90"/>
      <c r="F1607" s="91"/>
    </row>
    <row r="1608" spans="1:6">
      <c r="A1608" s="183"/>
      <c r="B1608" s="87"/>
      <c r="C1608" s="88"/>
      <c r="D1608" s="89"/>
      <c r="E1608" s="90"/>
      <c r="F1608" s="91"/>
    </row>
    <row r="1609" spans="1:6">
      <c r="A1609" s="183"/>
      <c r="B1609" s="87"/>
      <c r="C1609" s="88"/>
      <c r="D1609" s="89"/>
      <c r="E1609" s="90"/>
      <c r="F1609" s="91"/>
    </row>
    <row r="1610" spans="1:6">
      <c r="A1610" s="183"/>
      <c r="B1610" s="87"/>
      <c r="C1610" s="88"/>
      <c r="D1610" s="89"/>
      <c r="E1610" s="90"/>
      <c r="F1610" s="91"/>
    </row>
    <row r="1611" spans="1:6">
      <c r="A1611" s="183"/>
      <c r="B1611" s="87"/>
      <c r="C1611" s="88"/>
      <c r="D1611" s="89"/>
      <c r="E1611" s="90"/>
      <c r="F1611" s="91"/>
    </row>
    <row r="1612" spans="1:6">
      <c r="A1612" s="183"/>
      <c r="B1612" s="87"/>
      <c r="C1612" s="88"/>
      <c r="D1612" s="89"/>
      <c r="E1612" s="90"/>
      <c r="F1612" s="91"/>
    </row>
    <row r="1613" spans="1:6">
      <c r="A1613" s="183"/>
      <c r="B1613" s="87"/>
      <c r="C1613" s="88"/>
      <c r="D1613" s="89"/>
      <c r="E1613" s="90"/>
      <c r="F1613" s="91"/>
    </row>
    <row r="1614" spans="1:6">
      <c r="A1614" s="183"/>
      <c r="B1614" s="87"/>
      <c r="C1614" s="88"/>
      <c r="D1614" s="89"/>
      <c r="E1614" s="90"/>
      <c r="F1614" s="91"/>
    </row>
    <row r="1615" spans="1:6">
      <c r="A1615" s="183"/>
      <c r="B1615" s="87"/>
      <c r="C1615" s="88"/>
      <c r="D1615" s="89"/>
      <c r="E1615" s="90"/>
      <c r="F1615" s="91"/>
    </row>
    <row r="1616" spans="1:6">
      <c r="A1616" s="183"/>
      <c r="B1616" s="87"/>
      <c r="C1616" s="88"/>
      <c r="D1616" s="89"/>
      <c r="E1616" s="90"/>
      <c r="F1616" s="91"/>
    </row>
    <row r="1617" spans="1:6">
      <c r="A1617" s="183"/>
      <c r="B1617" s="87"/>
      <c r="C1617" s="88"/>
      <c r="D1617" s="89"/>
      <c r="E1617" s="90"/>
      <c r="F1617" s="91"/>
    </row>
    <row r="1618" spans="1:6">
      <c r="A1618" s="183"/>
      <c r="B1618" s="87"/>
      <c r="C1618" s="88"/>
      <c r="D1618" s="89"/>
      <c r="E1618" s="90"/>
      <c r="F1618" s="91"/>
    </row>
    <row r="1619" spans="1:6">
      <c r="A1619" s="183"/>
      <c r="B1619" s="87"/>
      <c r="C1619" s="88"/>
      <c r="D1619" s="89"/>
      <c r="E1619" s="90"/>
      <c r="F1619" s="91"/>
    </row>
    <row r="1620" spans="1:6">
      <c r="A1620" s="183"/>
      <c r="B1620" s="87"/>
      <c r="C1620" s="88"/>
      <c r="D1620" s="89"/>
      <c r="E1620" s="90"/>
      <c r="F1620" s="91"/>
    </row>
    <row r="1621" spans="1:6">
      <c r="A1621" s="183"/>
      <c r="B1621" s="87"/>
      <c r="C1621" s="88"/>
      <c r="D1621" s="89"/>
      <c r="E1621" s="90"/>
      <c r="F1621" s="91"/>
    </row>
    <row r="1622" spans="1:6">
      <c r="A1622" s="183"/>
      <c r="B1622" s="87"/>
      <c r="C1622" s="88"/>
      <c r="D1622" s="89"/>
      <c r="E1622" s="90"/>
      <c r="F1622" s="91"/>
    </row>
    <row r="1623" spans="1:6">
      <c r="A1623" s="183"/>
      <c r="B1623" s="87"/>
      <c r="C1623" s="88"/>
      <c r="D1623" s="89"/>
      <c r="E1623" s="90"/>
      <c r="F1623" s="91"/>
    </row>
    <row r="1624" spans="1:6">
      <c r="A1624" s="183"/>
      <c r="B1624" s="87"/>
      <c r="C1624" s="88"/>
      <c r="D1624" s="89"/>
      <c r="E1624" s="90"/>
      <c r="F1624" s="91"/>
    </row>
    <row r="1625" spans="1:6">
      <c r="A1625" s="183"/>
      <c r="B1625" s="87"/>
      <c r="C1625" s="88"/>
      <c r="D1625" s="89"/>
      <c r="E1625" s="90"/>
      <c r="F1625" s="91"/>
    </row>
    <row r="1626" spans="1:6">
      <c r="A1626" s="183"/>
      <c r="B1626" s="87"/>
      <c r="C1626" s="88"/>
      <c r="D1626" s="89"/>
      <c r="E1626" s="90"/>
      <c r="F1626" s="91"/>
    </row>
    <row r="1627" spans="1:6">
      <c r="A1627" s="183"/>
      <c r="B1627" s="87"/>
      <c r="C1627" s="88"/>
      <c r="D1627" s="89"/>
      <c r="E1627" s="90"/>
      <c r="F1627" s="91"/>
    </row>
    <row r="1628" spans="1:6">
      <c r="A1628" s="183"/>
      <c r="B1628" s="87"/>
      <c r="C1628" s="88"/>
      <c r="D1628" s="89"/>
      <c r="E1628" s="90"/>
      <c r="F1628" s="91"/>
    </row>
    <row r="1629" spans="1:6">
      <c r="A1629" s="183"/>
      <c r="B1629" s="87"/>
      <c r="C1629" s="88"/>
      <c r="D1629" s="89"/>
      <c r="E1629" s="90"/>
      <c r="F1629" s="91"/>
    </row>
    <row r="1630" spans="1:6">
      <c r="A1630" s="183"/>
      <c r="B1630" s="87"/>
      <c r="C1630" s="88"/>
      <c r="D1630" s="89"/>
      <c r="E1630" s="90"/>
      <c r="F1630" s="91"/>
    </row>
    <row r="1631" spans="1:6">
      <c r="A1631" s="183"/>
      <c r="B1631" s="87"/>
      <c r="C1631" s="88"/>
      <c r="D1631" s="89"/>
      <c r="E1631" s="90"/>
      <c r="F1631" s="91"/>
    </row>
    <row r="1632" spans="1:6">
      <c r="A1632" s="183"/>
      <c r="B1632" s="87"/>
      <c r="C1632" s="88"/>
      <c r="D1632" s="89"/>
      <c r="E1632" s="90"/>
      <c r="F1632" s="91"/>
    </row>
    <row r="1633" spans="1:6">
      <c r="A1633" s="183"/>
      <c r="B1633" s="87"/>
      <c r="C1633" s="88"/>
      <c r="D1633" s="89"/>
      <c r="E1633" s="90"/>
      <c r="F1633" s="91"/>
    </row>
    <row r="1634" spans="1:6">
      <c r="A1634" s="183"/>
      <c r="B1634" s="87"/>
      <c r="C1634" s="88"/>
      <c r="D1634" s="89"/>
      <c r="E1634" s="90"/>
      <c r="F1634" s="91"/>
    </row>
    <row r="1635" spans="1:6">
      <c r="A1635" s="183"/>
      <c r="B1635" s="87"/>
      <c r="C1635" s="88"/>
      <c r="D1635" s="89"/>
      <c r="E1635" s="90"/>
      <c r="F1635" s="91"/>
    </row>
    <row r="1636" spans="1:6">
      <c r="A1636" s="183"/>
      <c r="B1636" s="87"/>
      <c r="C1636" s="88"/>
      <c r="D1636" s="89"/>
      <c r="E1636" s="90"/>
      <c r="F1636" s="91"/>
    </row>
    <row r="1637" spans="1:6">
      <c r="A1637" s="183"/>
      <c r="B1637" s="87"/>
      <c r="C1637" s="88"/>
      <c r="D1637" s="89"/>
      <c r="E1637" s="90"/>
      <c r="F1637" s="91"/>
    </row>
    <row r="1638" spans="1:6">
      <c r="A1638" s="183"/>
      <c r="B1638" s="87"/>
      <c r="C1638" s="88"/>
      <c r="D1638" s="89"/>
      <c r="E1638" s="90"/>
      <c r="F1638" s="91"/>
    </row>
    <row r="1639" spans="1:6">
      <c r="A1639" s="183"/>
      <c r="B1639" s="87"/>
      <c r="C1639" s="88"/>
      <c r="D1639" s="89"/>
      <c r="E1639" s="90"/>
      <c r="F1639" s="91"/>
    </row>
    <row r="1640" spans="1:6">
      <c r="A1640" s="183"/>
      <c r="B1640" s="87"/>
      <c r="C1640" s="88"/>
      <c r="D1640" s="89"/>
      <c r="E1640" s="90"/>
      <c r="F1640" s="91"/>
    </row>
    <row r="1641" spans="1:6">
      <c r="A1641" s="183"/>
      <c r="B1641" s="87"/>
      <c r="C1641" s="88"/>
      <c r="D1641" s="89"/>
      <c r="E1641" s="90"/>
      <c r="F1641" s="91"/>
    </row>
    <row r="1642" spans="1:6">
      <c r="A1642" s="183"/>
      <c r="B1642" s="87"/>
      <c r="C1642" s="88"/>
      <c r="D1642" s="89"/>
      <c r="E1642" s="90"/>
      <c r="F1642" s="91"/>
    </row>
    <row r="1643" spans="1:6">
      <c r="A1643" s="183"/>
      <c r="B1643" s="87"/>
      <c r="C1643" s="88"/>
      <c r="D1643" s="89"/>
      <c r="E1643" s="90"/>
      <c r="F1643" s="91"/>
    </row>
    <row r="1644" spans="1:6">
      <c r="A1644" s="183"/>
      <c r="B1644" s="87"/>
      <c r="C1644" s="88"/>
      <c r="D1644" s="89"/>
      <c r="E1644" s="90"/>
      <c r="F1644" s="91"/>
    </row>
    <row r="1645" spans="1:6">
      <c r="A1645" s="183"/>
      <c r="B1645" s="87"/>
      <c r="C1645" s="88"/>
      <c r="D1645" s="89"/>
      <c r="E1645" s="90"/>
      <c r="F1645" s="91"/>
    </row>
    <row r="1646" spans="1:6">
      <c r="A1646" s="183"/>
      <c r="B1646" s="87"/>
      <c r="C1646" s="88"/>
      <c r="D1646" s="89"/>
      <c r="E1646" s="90"/>
      <c r="F1646" s="91"/>
    </row>
    <row r="1647" spans="1:6">
      <c r="A1647" s="183"/>
      <c r="B1647" s="87"/>
      <c r="C1647" s="88"/>
      <c r="D1647" s="89"/>
      <c r="E1647" s="90"/>
      <c r="F1647" s="91"/>
    </row>
    <row r="1648" spans="1:6">
      <c r="A1648" s="183"/>
      <c r="B1648" s="87"/>
      <c r="C1648" s="88"/>
      <c r="D1648" s="89"/>
      <c r="E1648" s="90"/>
      <c r="F1648" s="91"/>
    </row>
    <row r="1649" spans="1:6">
      <c r="A1649" s="183"/>
      <c r="B1649" s="87"/>
      <c r="C1649" s="88"/>
      <c r="D1649" s="89"/>
      <c r="E1649" s="90"/>
      <c r="F1649" s="91"/>
    </row>
    <row r="1650" spans="1:6">
      <c r="A1650" s="183"/>
      <c r="B1650" s="87"/>
      <c r="C1650" s="88"/>
      <c r="D1650" s="89"/>
      <c r="E1650" s="90"/>
      <c r="F1650" s="91"/>
    </row>
    <row r="1651" spans="1:6">
      <c r="A1651" s="183"/>
      <c r="B1651" s="87"/>
      <c r="C1651" s="88"/>
      <c r="D1651" s="89"/>
      <c r="E1651" s="90"/>
      <c r="F1651" s="91"/>
    </row>
    <row r="1652" spans="1:6">
      <c r="A1652" s="183"/>
      <c r="B1652" s="87"/>
      <c r="C1652" s="88"/>
      <c r="D1652" s="89"/>
      <c r="E1652" s="90"/>
      <c r="F1652" s="91"/>
    </row>
    <row r="1653" spans="1:6">
      <c r="A1653" s="183"/>
      <c r="B1653" s="87"/>
      <c r="C1653" s="88"/>
      <c r="D1653" s="89"/>
      <c r="E1653" s="90"/>
      <c r="F1653" s="91"/>
    </row>
    <row r="1654" spans="1:6">
      <c r="A1654" s="183"/>
      <c r="B1654" s="87"/>
      <c r="C1654" s="88"/>
      <c r="D1654" s="89"/>
      <c r="E1654" s="90"/>
      <c r="F1654" s="91"/>
    </row>
    <row r="1655" spans="1:6">
      <c r="A1655" s="183"/>
      <c r="B1655" s="87"/>
      <c r="C1655" s="88"/>
      <c r="D1655" s="89"/>
      <c r="E1655" s="90"/>
      <c r="F1655" s="91"/>
    </row>
    <row r="1656" spans="1:6">
      <c r="A1656" s="183"/>
      <c r="B1656" s="87"/>
      <c r="C1656" s="88"/>
      <c r="D1656" s="89"/>
      <c r="E1656" s="90"/>
      <c r="F1656" s="91"/>
    </row>
    <row r="1657" spans="1:6">
      <c r="A1657" s="183"/>
      <c r="B1657" s="87"/>
      <c r="C1657" s="88"/>
      <c r="D1657" s="89"/>
      <c r="E1657" s="90"/>
      <c r="F1657" s="91"/>
    </row>
    <row r="1658" spans="1:6">
      <c r="A1658" s="183"/>
      <c r="B1658" s="87"/>
      <c r="C1658" s="88"/>
      <c r="D1658" s="89"/>
      <c r="E1658" s="90"/>
      <c r="F1658" s="91"/>
    </row>
    <row r="1659" spans="1:6">
      <c r="A1659" s="183"/>
      <c r="B1659" s="87"/>
      <c r="C1659" s="88"/>
      <c r="D1659" s="89"/>
      <c r="E1659" s="90"/>
      <c r="F1659" s="91"/>
    </row>
    <row r="1660" spans="1:6">
      <c r="A1660" s="183"/>
      <c r="B1660" s="87"/>
      <c r="C1660" s="88"/>
      <c r="D1660" s="89"/>
      <c r="E1660" s="90"/>
      <c r="F1660" s="91"/>
    </row>
    <row r="1661" spans="1:6">
      <c r="A1661" s="183"/>
      <c r="B1661" s="87"/>
      <c r="C1661" s="88"/>
      <c r="D1661" s="89"/>
      <c r="E1661" s="90"/>
      <c r="F1661" s="91"/>
    </row>
    <row r="1662" spans="1:6">
      <c r="A1662" s="183"/>
      <c r="B1662" s="87"/>
      <c r="C1662" s="88"/>
      <c r="D1662" s="89"/>
      <c r="E1662" s="90"/>
      <c r="F1662" s="91"/>
    </row>
    <row r="1663" spans="1:6">
      <c r="A1663" s="183"/>
      <c r="B1663" s="87"/>
      <c r="C1663" s="88"/>
      <c r="D1663" s="89"/>
      <c r="E1663" s="90"/>
      <c r="F1663" s="91"/>
    </row>
    <row r="1664" spans="1:6">
      <c r="A1664" s="183"/>
      <c r="B1664" s="87"/>
      <c r="C1664" s="88"/>
      <c r="D1664" s="89"/>
      <c r="E1664" s="90"/>
      <c r="F1664" s="91"/>
    </row>
    <row r="1665" spans="1:6">
      <c r="A1665" s="183"/>
      <c r="B1665" s="87"/>
      <c r="C1665" s="88"/>
      <c r="D1665" s="89"/>
      <c r="E1665" s="90"/>
      <c r="F1665" s="91"/>
    </row>
    <row r="1666" spans="1:6">
      <c r="A1666" s="183"/>
      <c r="B1666" s="87"/>
      <c r="C1666" s="88"/>
      <c r="D1666" s="89"/>
      <c r="E1666" s="90"/>
      <c r="F1666" s="91"/>
    </row>
    <row r="1667" spans="1:6">
      <c r="A1667" s="183"/>
      <c r="B1667" s="87"/>
      <c r="C1667" s="88"/>
      <c r="D1667" s="89"/>
      <c r="E1667" s="90"/>
      <c r="F1667" s="91"/>
    </row>
    <row r="1668" spans="1:6">
      <c r="A1668" s="183"/>
      <c r="B1668" s="87"/>
      <c r="C1668" s="88"/>
      <c r="D1668" s="89"/>
      <c r="E1668" s="90"/>
      <c r="F1668" s="91"/>
    </row>
    <row r="1669" spans="1:6">
      <c r="A1669" s="183"/>
      <c r="B1669" s="87"/>
      <c r="C1669" s="88"/>
      <c r="D1669" s="89"/>
      <c r="E1669" s="90"/>
      <c r="F1669" s="91"/>
    </row>
    <row r="1670" spans="1:6">
      <c r="A1670" s="183"/>
      <c r="B1670" s="87"/>
      <c r="C1670" s="88"/>
      <c r="D1670" s="89"/>
      <c r="E1670" s="90"/>
      <c r="F1670" s="91"/>
    </row>
    <row r="1671" spans="1:6">
      <c r="A1671" s="183"/>
      <c r="B1671" s="87"/>
      <c r="C1671" s="88"/>
      <c r="D1671" s="89"/>
      <c r="E1671" s="90"/>
      <c r="F1671" s="91"/>
    </row>
    <row r="1672" spans="1:6">
      <c r="A1672" s="183"/>
      <c r="B1672" s="87"/>
      <c r="C1672" s="88"/>
      <c r="D1672" s="89"/>
      <c r="E1672" s="90"/>
      <c r="F1672" s="91"/>
    </row>
    <row r="1673" spans="1:6">
      <c r="A1673" s="183"/>
      <c r="B1673" s="87"/>
      <c r="C1673" s="88"/>
      <c r="D1673" s="89"/>
      <c r="E1673" s="90"/>
      <c r="F1673" s="91"/>
    </row>
    <row r="1674" spans="1:6">
      <c r="A1674" s="183"/>
      <c r="B1674" s="87"/>
      <c r="C1674" s="88"/>
      <c r="D1674" s="89"/>
      <c r="E1674" s="90"/>
      <c r="F1674" s="91"/>
    </row>
    <row r="1675" spans="1:6">
      <c r="A1675" s="183"/>
      <c r="B1675" s="87"/>
      <c r="C1675" s="88"/>
      <c r="D1675" s="89"/>
      <c r="E1675" s="90"/>
      <c r="F1675" s="91"/>
    </row>
    <row r="1676" spans="1:6">
      <c r="A1676" s="183"/>
      <c r="B1676" s="87"/>
      <c r="C1676" s="88"/>
      <c r="D1676" s="89"/>
      <c r="E1676" s="90"/>
      <c r="F1676" s="91"/>
    </row>
    <row r="1677" spans="1:6">
      <c r="A1677" s="183"/>
      <c r="B1677" s="87"/>
      <c r="C1677" s="88"/>
      <c r="D1677" s="89"/>
      <c r="E1677" s="90"/>
      <c r="F1677" s="91"/>
    </row>
    <row r="1678" spans="1:6">
      <c r="A1678" s="183"/>
      <c r="B1678" s="87"/>
      <c r="C1678" s="88"/>
      <c r="D1678" s="89"/>
      <c r="E1678" s="90"/>
      <c r="F1678" s="91"/>
    </row>
    <row r="1679" spans="1:6">
      <c r="A1679" s="183"/>
      <c r="B1679" s="87"/>
      <c r="C1679" s="88"/>
      <c r="D1679" s="89"/>
      <c r="E1679" s="90"/>
      <c r="F1679" s="91"/>
    </row>
    <row r="1680" spans="1:6">
      <c r="A1680" s="183"/>
      <c r="B1680" s="87"/>
      <c r="C1680" s="88"/>
      <c r="D1680" s="89"/>
      <c r="E1680" s="90"/>
      <c r="F1680" s="91"/>
    </row>
    <row r="1681" spans="1:6">
      <c r="A1681" s="183"/>
      <c r="B1681" s="87"/>
      <c r="C1681" s="88"/>
      <c r="D1681" s="89"/>
      <c r="E1681" s="90"/>
      <c r="F1681" s="91"/>
    </row>
    <row r="1682" spans="1:6">
      <c r="A1682" s="183"/>
      <c r="B1682" s="87"/>
      <c r="C1682" s="88"/>
      <c r="D1682" s="89"/>
      <c r="E1682" s="90"/>
      <c r="F1682" s="91"/>
    </row>
    <row r="1683" spans="1:6">
      <c r="A1683" s="183"/>
      <c r="B1683" s="87"/>
      <c r="C1683" s="88"/>
      <c r="D1683" s="89"/>
      <c r="E1683" s="90"/>
      <c r="F1683" s="91"/>
    </row>
    <row r="1684" spans="1:6">
      <c r="A1684" s="183"/>
      <c r="B1684" s="87"/>
      <c r="C1684" s="88"/>
      <c r="D1684" s="89"/>
      <c r="E1684" s="90"/>
      <c r="F1684" s="91"/>
    </row>
    <row r="1685" spans="1:6">
      <c r="A1685" s="183"/>
      <c r="B1685" s="87"/>
      <c r="C1685" s="88"/>
      <c r="D1685" s="89"/>
      <c r="E1685" s="90"/>
      <c r="F1685" s="91"/>
    </row>
    <row r="1686" spans="1:6">
      <c r="A1686" s="183"/>
      <c r="B1686" s="87"/>
      <c r="C1686" s="88"/>
      <c r="D1686" s="89"/>
      <c r="E1686" s="90"/>
      <c r="F1686" s="91"/>
    </row>
    <row r="1687" spans="1:6">
      <c r="A1687" s="183"/>
      <c r="B1687" s="87"/>
      <c r="C1687" s="88"/>
      <c r="D1687" s="89"/>
      <c r="E1687" s="90"/>
      <c r="F1687" s="91"/>
    </row>
    <row r="1688" spans="1:6">
      <c r="A1688" s="183"/>
      <c r="B1688" s="87"/>
      <c r="C1688" s="88"/>
      <c r="D1688" s="89"/>
      <c r="E1688" s="90"/>
      <c r="F1688" s="91"/>
    </row>
    <row r="1689" spans="1:6">
      <c r="A1689" s="183"/>
      <c r="B1689" s="87"/>
      <c r="C1689" s="88"/>
      <c r="D1689" s="89"/>
      <c r="E1689" s="90"/>
      <c r="F1689" s="91"/>
    </row>
    <row r="1690" spans="1:6">
      <c r="A1690" s="183"/>
      <c r="B1690" s="87"/>
      <c r="C1690" s="88"/>
      <c r="D1690" s="89"/>
      <c r="E1690" s="90"/>
      <c r="F1690" s="91"/>
    </row>
    <row r="1691" spans="1:6">
      <c r="A1691" s="183"/>
      <c r="B1691" s="87"/>
      <c r="C1691" s="88"/>
      <c r="D1691" s="89"/>
      <c r="E1691" s="90"/>
      <c r="F1691" s="91"/>
    </row>
    <row r="1692" spans="1:6">
      <c r="A1692" s="183"/>
      <c r="B1692" s="87"/>
      <c r="C1692" s="88"/>
      <c r="D1692" s="89"/>
      <c r="E1692" s="90"/>
      <c r="F1692" s="91"/>
    </row>
    <row r="1693" spans="1:6">
      <c r="A1693" s="183"/>
      <c r="B1693" s="87"/>
      <c r="C1693" s="88"/>
      <c r="D1693" s="89"/>
      <c r="E1693" s="90"/>
      <c r="F1693" s="91"/>
    </row>
    <row r="1694" spans="1:6">
      <c r="A1694" s="183"/>
      <c r="B1694" s="87"/>
      <c r="C1694" s="88"/>
      <c r="D1694" s="89"/>
      <c r="E1694" s="90"/>
      <c r="F1694" s="91"/>
    </row>
    <row r="1695" spans="1:6">
      <c r="A1695" s="183"/>
      <c r="B1695" s="87"/>
      <c r="C1695" s="88"/>
      <c r="D1695" s="89"/>
      <c r="E1695" s="90"/>
      <c r="F1695" s="91"/>
    </row>
    <row r="1696" spans="1:6">
      <c r="A1696" s="183"/>
      <c r="B1696" s="87"/>
      <c r="C1696" s="88"/>
      <c r="D1696" s="89"/>
      <c r="E1696" s="90"/>
      <c r="F1696" s="91"/>
    </row>
    <row r="1697" spans="1:6">
      <c r="A1697" s="183"/>
      <c r="B1697" s="87"/>
      <c r="C1697" s="88"/>
      <c r="D1697" s="89"/>
      <c r="E1697" s="90"/>
      <c r="F1697" s="91"/>
    </row>
    <row r="1698" spans="1:6">
      <c r="A1698" s="183"/>
      <c r="B1698" s="87"/>
      <c r="C1698" s="88"/>
      <c r="D1698" s="89"/>
      <c r="E1698" s="90"/>
      <c r="F1698" s="91"/>
    </row>
    <row r="1699" spans="1:6">
      <c r="A1699" s="183"/>
      <c r="B1699" s="87"/>
      <c r="C1699" s="88"/>
      <c r="D1699" s="89"/>
      <c r="E1699" s="90"/>
      <c r="F1699" s="91"/>
    </row>
    <row r="1700" spans="1:6">
      <c r="A1700" s="183"/>
      <c r="B1700" s="87"/>
      <c r="C1700" s="88"/>
      <c r="D1700" s="89"/>
      <c r="E1700" s="90"/>
      <c r="F1700" s="91"/>
    </row>
    <row r="1701" spans="1:6">
      <c r="A1701" s="183"/>
      <c r="B1701" s="87"/>
      <c r="C1701" s="88"/>
      <c r="D1701" s="89"/>
      <c r="E1701" s="90"/>
      <c r="F1701" s="91"/>
    </row>
    <row r="1702" spans="1:6">
      <c r="A1702" s="183"/>
      <c r="B1702" s="87"/>
      <c r="C1702" s="88"/>
      <c r="D1702" s="89"/>
      <c r="E1702" s="90"/>
      <c r="F1702" s="91"/>
    </row>
    <row r="1703" spans="1:6">
      <c r="A1703" s="183"/>
      <c r="B1703" s="87"/>
      <c r="C1703" s="88"/>
      <c r="D1703" s="89"/>
      <c r="E1703" s="90"/>
      <c r="F1703" s="91"/>
    </row>
    <row r="1704" spans="1:6">
      <c r="A1704" s="183"/>
      <c r="B1704" s="87"/>
      <c r="C1704" s="88"/>
      <c r="D1704" s="89"/>
      <c r="E1704" s="90"/>
      <c r="F1704" s="91"/>
    </row>
    <row r="1705" spans="1:6">
      <c r="A1705" s="183"/>
      <c r="B1705" s="87"/>
      <c r="C1705" s="88"/>
      <c r="D1705" s="89"/>
      <c r="E1705" s="90"/>
      <c r="F1705" s="91"/>
    </row>
    <row r="1706" spans="1:6">
      <c r="A1706" s="183"/>
      <c r="B1706" s="87"/>
      <c r="C1706" s="88"/>
      <c r="D1706" s="89"/>
      <c r="E1706" s="90"/>
      <c r="F1706" s="91"/>
    </row>
    <row r="1707" spans="1:6">
      <c r="A1707" s="183"/>
      <c r="B1707" s="87"/>
      <c r="C1707" s="88"/>
      <c r="D1707" s="89"/>
      <c r="E1707" s="90"/>
      <c r="F1707" s="91"/>
    </row>
    <row r="1708" spans="1:6">
      <c r="A1708" s="183"/>
      <c r="B1708" s="87"/>
      <c r="C1708" s="88"/>
      <c r="D1708" s="89"/>
      <c r="E1708" s="90"/>
      <c r="F1708" s="91"/>
    </row>
    <row r="1709" spans="1:6">
      <c r="A1709" s="183"/>
      <c r="B1709" s="87"/>
      <c r="C1709" s="88"/>
      <c r="D1709" s="89"/>
      <c r="E1709" s="90"/>
      <c r="F1709" s="91"/>
    </row>
    <row r="1710" spans="1:6">
      <c r="A1710" s="183"/>
      <c r="B1710" s="87"/>
      <c r="C1710" s="88"/>
      <c r="D1710" s="89"/>
      <c r="E1710" s="90"/>
      <c r="F1710" s="91"/>
    </row>
    <row r="1711" spans="1:6">
      <c r="A1711" s="183"/>
      <c r="B1711" s="87"/>
      <c r="C1711" s="88"/>
      <c r="D1711" s="89"/>
      <c r="E1711" s="90"/>
      <c r="F1711" s="91"/>
    </row>
    <row r="1712" spans="1:6">
      <c r="A1712" s="183"/>
      <c r="B1712" s="87"/>
      <c r="C1712" s="88"/>
      <c r="D1712" s="89"/>
      <c r="E1712" s="90"/>
      <c r="F1712" s="91"/>
    </row>
    <row r="1713" spans="1:6">
      <c r="A1713" s="183"/>
      <c r="B1713" s="87"/>
      <c r="C1713" s="88"/>
      <c r="D1713" s="89"/>
      <c r="E1713" s="90"/>
      <c r="F1713" s="91"/>
    </row>
    <row r="1714" spans="1:6">
      <c r="A1714" s="183"/>
      <c r="B1714" s="87"/>
      <c r="C1714" s="88"/>
      <c r="D1714" s="89"/>
      <c r="E1714" s="90"/>
      <c r="F1714" s="91"/>
    </row>
    <row r="1715" spans="1:6">
      <c r="A1715" s="183"/>
      <c r="B1715" s="87"/>
      <c r="C1715" s="88"/>
      <c r="D1715" s="89"/>
      <c r="E1715" s="90"/>
      <c r="F1715" s="91"/>
    </row>
    <row r="1716" spans="1:6">
      <c r="A1716" s="183"/>
      <c r="B1716" s="87"/>
      <c r="C1716" s="88"/>
      <c r="D1716" s="89"/>
      <c r="E1716" s="90"/>
      <c r="F1716" s="91"/>
    </row>
    <row r="1717" spans="1:6">
      <c r="A1717" s="183"/>
      <c r="B1717" s="87"/>
      <c r="C1717" s="88"/>
      <c r="D1717" s="89"/>
      <c r="E1717" s="90"/>
      <c r="F1717" s="91"/>
    </row>
    <row r="1718" spans="1:6">
      <c r="A1718" s="183"/>
      <c r="B1718" s="87"/>
      <c r="C1718" s="88"/>
      <c r="D1718" s="89"/>
      <c r="E1718" s="90"/>
      <c r="F1718" s="91"/>
    </row>
    <row r="1719" spans="1:6">
      <c r="A1719" s="183"/>
      <c r="B1719" s="87"/>
      <c r="C1719" s="88"/>
      <c r="D1719" s="89"/>
      <c r="E1719" s="90"/>
      <c r="F1719" s="91"/>
    </row>
    <row r="1720" spans="1:6">
      <c r="A1720" s="183"/>
      <c r="B1720" s="87"/>
      <c r="C1720" s="88"/>
      <c r="D1720" s="89"/>
      <c r="E1720" s="90"/>
      <c r="F1720" s="91"/>
    </row>
    <row r="1721" spans="1:6">
      <c r="A1721" s="183"/>
      <c r="B1721" s="87"/>
      <c r="C1721" s="88"/>
      <c r="D1721" s="89"/>
      <c r="E1721" s="90"/>
      <c r="F1721" s="91"/>
    </row>
    <row r="1722" spans="1:6">
      <c r="A1722" s="183"/>
      <c r="B1722" s="87"/>
      <c r="C1722" s="88"/>
      <c r="D1722" s="89"/>
      <c r="E1722" s="90"/>
      <c r="F1722" s="91"/>
    </row>
    <row r="1723" spans="1:6">
      <c r="A1723" s="183"/>
      <c r="B1723" s="87"/>
      <c r="C1723" s="88"/>
      <c r="D1723" s="89"/>
      <c r="E1723" s="90"/>
      <c r="F1723" s="91"/>
    </row>
    <row r="1724" spans="1:6">
      <c r="A1724" s="183"/>
      <c r="B1724" s="87"/>
      <c r="C1724" s="88"/>
      <c r="D1724" s="89"/>
      <c r="E1724" s="90"/>
      <c r="F1724" s="91"/>
    </row>
    <row r="1725" spans="1:6">
      <c r="A1725" s="183"/>
      <c r="B1725" s="87"/>
      <c r="C1725" s="88"/>
      <c r="D1725" s="89"/>
      <c r="E1725" s="90"/>
      <c r="F1725" s="91"/>
    </row>
    <row r="1726" spans="1:6">
      <c r="A1726" s="183"/>
      <c r="B1726" s="87"/>
      <c r="C1726" s="88"/>
      <c r="D1726" s="89"/>
      <c r="E1726" s="90"/>
      <c r="F1726" s="91"/>
    </row>
    <row r="1727" spans="1:6">
      <c r="A1727" s="183"/>
      <c r="B1727" s="87"/>
      <c r="C1727" s="88"/>
      <c r="D1727" s="89"/>
      <c r="E1727" s="90"/>
      <c r="F1727" s="91"/>
    </row>
    <row r="1728" spans="1:6">
      <c r="A1728" s="183"/>
      <c r="B1728" s="87"/>
      <c r="C1728" s="88"/>
      <c r="D1728" s="89"/>
      <c r="E1728" s="90"/>
      <c r="F1728" s="91"/>
    </row>
    <row r="1729" spans="1:6">
      <c r="A1729" s="183"/>
      <c r="B1729" s="87"/>
      <c r="C1729" s="88"/>
      <c r="D1729" s="89"/>
      <c r="E1729" s="90"/>
      <c r="F1729" s="91"/>
    </row>
    <row r="1730" spans="1:6">
      <c r="A1730" s="183"/>
      <c r="B1730" s="87"/>
      <c r="C1730" s="88"/>
      <c r="D1730" s="89"/>
      <c r="E1730" s="90"/>
      <c r="F1730" s="91"/>
    </row>
    <row r="1731" spans="1:6">
      <c r="A1731" s="183"/>
      <c r="B1731" s="87"/>
      <c r="C1731" s="88"/>
      <c r="D1731" s="89"/>
      <c r="E1731" s="90"/>
      <c r="F1731" s="91"/>
    </row>
    <row r="1732" spans="1:6">
      <c r="A1732" s="183"/>
      <c r="B1732" s="87"/>
      <c r="C1732" s="88"/>
      <c r="D1732" s="89"/>
      <c r="E1732" s="90"/>
      <c r="F1732" s="91"/>
    </row>
    <row r="1733" spans="1:6">
      <c r="A1733" s="183"/>
      <c r="B1733" s="87"/>
      <c r="C1733" s="88"/>
      <c r="D1733" s="89"/>
      <c r="E1733" s="90"/>
      <c r="F1733" s="91"/>
    </row>
    <row r="1734" spans="1:6">
      <c r="A1734" s="183"/>
      <c r="B1734" s="87"/>
      <c r="C1734" s="88"/>
      <c r="D1734" s="89"/>
      <c r="E1734" s="90"/>
      <c r="F1734" s="91"/>
    </row>
    <row r="1735" spans="1:6">
      <c r="A1735" s="183"/>
      <c r="B1735" s="87"/>
      <c r="C1735" s="88"/>
      <c r="D1735" s="89"/>
      <c r="E1735" s="90"/>
      <c r="F1735" s="91"/>
    </row>
    <row r="1736" spans="1:6">
      <c r="A1736" s="183"/>
      <c r="B1736" s="87"/>
      <c r="C1736" s="88"/>
      <c r="D1736" s="89"/>
      <c r="E1736" s="90"/>
      <c r="F1736" s="91"/>
    </row>
    <row r="1737" spans="1:6">
      <c r="A1737" s="183"/>
      <c r="B1737" s="87"/>
      <c r="C1737" s="88"/>
      <c r="D1737" s="89"/>
      <c r="E1737" s="90"/>
      <c r="F1737" s="91"/>
    </row>
    <row r="1738" spans="1:6">
      <c r="A1738" s="183"/>
      <c r="B1738" s="87"/>
      <c r="C1738" s="88"/>
      <c r="D1738" s="89"/>
      <c r="E1738" s="90"/>
      <c r="F1738" s="91"/>
    </row>
    <row r="1739" spans="1:6">
      <c r="A1739" s="183"/>
      <c r="B1739" s="87"/>
      <c r="C1739" s="88"/>
      <c r="D1739" s="89"/>
      <c r="E1739" s="90"/>
      <c r="F1739" s="91"/>
    </row>
    <row r="1740" spans="1:6">
      <c r="A1740" s="183"/>
      <c r="B1740" s="87"/>
      <c r="C1740" s="88"/>
      <c r="D1740" s="89"/>
      <c r="E1740" s="90"/>
      <c r="F1740" s="91"/>
    </row>
    <row r="1741" spans="1:6">
      <c r="A1741" s="183"/>
      <c r="B1741" s="87"/>
      <c r="C1741" s="88"/>
      <c r="D1741" s="89"/>
      <c r="E1741" s="90"/>
      <c r="F1741" s="91"/>
    </row>
    <row r="1742" spans="1:6">
      <c r="A1742" s="183"/>
      <c r="B1742" s="87"/>
      <c r="C1742" s="88"/>
      <c r="D1742" s="89"/>
      <c r="E1742" s="90"/>
      <c r="F1742" s="91"/>
    </row>
    <row r="1743" spans="1:6">
      <c r="A1743" s="183"/>
      <c r="B1743" s="87"/>
      <c r="C1743" s="88"/>
      <c r="D1743" s="89"/>
      <c r="E1743" s="90"/>
      <c r="F1743" s="91"/>
    </row>
    <row r="1744" spans="1:6">
      <c r="A1744" s="183"/>
      <c r="B1744" s="87"/>
      <c r="C1744" s="88"/>
      <c r="D1744" s="89"/>
      <c r="E1744" s="90"/>
      <c r="F1744" s="91"/>
    </row>
    <row r="1745" spans="1:6">
      <c r="A1745" s="183"/>
      <c r="B1745" s="87"/>
      <c r="C1745" s="88"/>
      <c r="D1745" s="89"/>
      <c r="E1745" s="90"/>
      <c r="F1745" s="91"/>
    </row>
    <row r="1746" spans="1:6">
      <c r="A1746" s="183"/>
      <c r="B1746" s="87"/>
      <c r="C1746" s="88"/>
      <c r="D1746" s="89"/>
      <c r="E1746" s="90"/>
      <c r="F1746" s="91"/>
    </row>
    <row r="1747" spans="1:6">
      <c r="A1747" s="183"/>
      <c r="B1747" s="87"/>
      <c r="C1747" s="88"/>
      <c r="D1747" s="89"/>
      <c r="E1747" s="90"/>
      <c r="F1747" s="91"/>
    </row>
    <row r="1748" spans="1:6">
      <c r="A1748" s="183"/>
      <c r="B1748" s="87"/>
      <c r="C1748" s="88"/>
      <c r="D1748" s="89"/>
      <c r="E1748" s="90"/>
      <c r="F1748" s="91"/>
    </row>
    <row r="1749" spans="1:6">
      <c r="A1749" s="183"/>
      <c r="B1749" s="87"/>
      <c r="C1749" s="88"/>
      <c r="D1749" s="89"/>
      <c r="E1749" s="90"/>
      <c r="F1749" s="91"/>
    </row>
    <row r="1750" spans="1:6">
      <c r="A1750" s="183"/>
      <c r="B1750" s="87"/>
      <c r="C1750" s="88"/>
      <c r="D1750" s="89"/>
      <c r="E1750" s="90"/>
      <c r="F1750" s="91"/>
    </row>
    <row r="1751" spans="1:6">
      <c r="A1751" s="183"/>
      <c r="B1751" s="87"/>
      <c r="C1751" s="88"/>
      <c r="D1751" s="89"/>
      <c r="E1751" s="90"/>
      <c r="F1751" s="91"/>
    </row>
    <row r="1752" spans="1:6">
      <c r="A1752" s="183"/>
      <c r="B1752" s="87"/>
      <c r="C1752" s="88"/>
      <c r="D1752" s="89"/>
      <c r="E1752" s="90"/>
      <c r="F1752" s="91"/>
    </row>
    <row r="1753" spans="1:6">
      <c r="A1753" s="183"/>
      <c r="B1753" s="87"/>
      <c r="C1753" s="88"/>
      <c r="D1753" s="89"/>
      <c r="E1753" s="90"/>
      <c r="F1753" s="91"/>
    </row>
    <row r="1754" spans="1:6">
      <c r="A1754" s="183"/>
      <c r="B1754" s="87"/>
      <c r="C1754" s="88"/>
      <c r="D1754" s="89"/>
      <c r="E1754" s="90"/>
      <c r="F1754" s="91"/>
    </row>
    <row r="1755" spans="1:6">
      <c r="A1755" s="183"/>
      <c r="B1755" s="87"/>
      <c r="C1755" s="88"/>
      <c r="D1755" s="89"/>
      <c r="E1755" s="90"/>
      <c r="F1755" s="91"/>
    </row>
    <row r="1756" spans="1:6">
      <c r="A1756" s="183"/>
      <c r="B1756" s="87"/>
      <c r="C1756" s="88"/>
      <c r="D1756" s="89"/>
      <c r="E1756" s="90"/>
      <c r="F1756" s="91"/>
    </row>
    <row r="1757" spans="1:6">
      <c r="A1757" s="183"/>
      <c r="B1757" s="87"/>
      <c r="C1757" s="88"/>
      <c r="D1757" s="89"/>
      <c r="E1757" s="90"/>
      <c r="F1757" s="91"/>
    </row>
    <row r="1758" spans="1:6">
      <c r="A1758" s="183"/>
      <c r="B1758" s="87"/>
      <c r="C1758" s="88"/>
      <c r="D1758" s="89"/>
      <c r="E1758" s="90"/>
      <c r="F1758" s="91"/>
    </row>
    <row r="1759" spans="1:6">
      <c r="A1759" s="183"/>
      <c r="B1759" s="87"/>
      <c r="C1759" s="88"/>
      <c r="D1759" s="89"/>
      <c r="E1759" s="90"/>
      <c r="F1759" s="91"/>
    </row>
    <row r="1760" spans="1:6">
      <c r="A1760" s="183"/>
      <c r="B1760" s="87"/>
      <c r="C1760" s="88"/>
      <c r="D1760" s="89"/>
      <c r="E1760" s="90"/>
      <c r="F1760" s="91"/>
    </row>
    <row r="1761" spans="1:6">
      <c r="A1761" s="183"/>
      <c r="B1761" s="87"/>
      <c r="C1761" s="88"/>
      <c r="D1761" s="89"/>
      <c r="E1761" s="90"/>
      <c r="F1761" s="91"/>
    </row>
    <row r="1762" spans="1:6">
      <c r="A1762" s="183"/>
      <c r="B1762" s="87"/>
      <c r="C1762" s="88"/>
      <c r="D1762" s="89"/>
      <c r="E1762" s="90"/>
      <c r="F1762" s="91"/>
    </row>
    <row r="1763" spans="1:6">
      <c r="A1763" s="183"/>
      <c r="B1763" s="87"/>
      <c r="C1763" s="88"/>
      <c r="D1763" s="89"/>
      <c r="E1763" s="90"/>
      <c r="F1763" s="91"/>
    </row>
    <row r="1764" spans="1:6">
      <c r="A1764" s="183"/>
      <c r="B1764" s="87"/>
      <c r="C1764" s="88"/>
      <c r="D1764" s="89"/>
      <c r="E1764" s="90"/>
      <c r="F1764" s="91"/>
    </row>
    <row r="1765" spans="1:6">
      <c r="A1765" s="183"/>
      <c r="B1765" s="87"/>
      <c r="C1765" s="88"/>
      <c r="D1765" s="89"/>
      <c r="E1765" s="90"/>
      <c r="F1765" s="91"/>
    </row>
    <row r="1766" spans="1:6">
      <c r="A1766" s="183"/>
      <c r="B1766" s="87"/>
      <c r="C1766" s="88"/>
      <c r="D1766" s="89"/>
      <c r="E1766" s="90"/>
      <c r="F1766" s="91"/>
    </row>
    <row r="1767" spans="1:6">
      <c r="A1767" s="183"/>
      <c r="B1767" s="87"/>
      <c r="C1767" s="88"/>
      <c r="D1767" s="89"/>
      <c r="E1767" s="90"/>
      <c r="F1767" s="91"/>
    </row>
    <row r="1768" spans="1:6">
      <c r="A1768" s="183"/>
      <c r="B1768" s="87"/>
      <c r="C1768" s="88"/>
      <c r="D1768" s="89"/>
      <c r="E1768" s="90"/>
      <c r="F1768" s="91"/>
    </row>
    <row r="1769" spans="1:6">
      <c r="A1769" s="183"/>
      <c r="B1769" s="87"/>
      <c r="C1769" s="88"/>
      <c r="D1769" s="89"/>
      <c r="E1769" s="90"/>
      <c r="F1769" s="91"/>
    </row>
    <row r="1770" spans="1:6">
      <c r="A1770" s="183"/>
      <c r="B1770" s="87"/>
      <c r="C1770" s="88"/>
      <c r="D1770" s="89"/>
      <c r="E1770" s="90"/>
      <c r="F1770" s="91"/>
    </row>
    <row r="1771" spans="1:6">
      <c r="A1771" s="183"/>
      <c r="B1771" s="87"/>
      <c r="C1771" s="88"/>
      <c r="D1771" s="89"/>
      <c r="E1771" s="90"/>
      <c r="F1771" s="91"/>
    </row>
    <row r="1772" spans="1:6">
      <c r="A1772" s="183"/>
      <c r="B1772" s="87"/>
      <c r="C1772" s="88"/>
      <c r="D1772" s="89"/>
      <c r="E1772" s="90"/>
      <c r="F1772" s="91"/>
    </row>
    <row r="1773" spans="1:6">
      <c r="A1773" s="183"/>
      <c r="B1773" s="87"/>
      <c r="C1773" s="88"/>
      <c r="D1773" s="89"/>
      <c r="E1773" s="90"/>
      <c r="F1773" s="91"/>
    </row>
    <row r="1774" spans="1:6">
      <c r="A1774" s="183"/>
      <c r="B1774" s="87"/>
      <c r="C1774" s="88"/>
      <c r="D1774" s="89"/>
      <c r="E1774" s="90"/>
      <c r="F1774" s="91"/>
    </row>
    <row r="1775" spans="1:6">
      <c r="A1775" s="183"/>
      <c r="B1775" s="87"/>
      <c r="C1775" s="88"/>
      <c r="D1775" s="89"/>
      <c r="E1775" s="90"/>
      <c r="F1775" s="91"/>
    </row>
    <row r="1776" spans="1:6">
      <c r="A1776" s="183"/>
      <c r="B1776" s="87"/>
      <c r="C1776" s="88"/>
      <c r="D1776" s="89"/>
      <c r="E1776" s="90"/>
      <c r="F1776" s="91"/>
    </row>
    <row r="1777" spans="1:6">
      <c r="A1777" s="183"/>
      <c r="B1777" s="87"/>
      <c r="C1777" s="88"/>
      <c r="D1777" s="89"/>
      <c r="E1777" s="90"/>
      <c r="F1777" s="91"/>
    </row>
    <row r="1778" spans="1:6">
      <c r="A1778" s="183"/>
      <c r="B1778" s="87"/>
      <c r="C1778" s="88"/>
      <c r="D1778" s="89"/>
      <c r="E1778" s="90"/>
      <c r="F1778" s="91"/>
    </row>
    <row r="1779" spans="1:6">
      <c r="A1779" s="183"/>
      <c r="B1779" s="87"/>
      <c r="C1779" s="88"/>
      <c r="D1779" s="89"/>
      <c r="E1779" s="90"/>
      <c r="F1779" s="91"/>
    </row>
    <row r="1780" spans="1:6">
      <c r="A1780" s="183"/>
      <c r="B1780" s="87"/>
      <c r="C1780" s="88"/>
      <c r="D1780" s="89"/>
      <c r="E1780" s="90"/>
      <c r="F1780" s="91"/>
    </row>
    <row r="1781" spans="1:6">
      <c r="A1781" s="183"/>
      <c r="B1781" s="87"/>
      <c r="C1781" s="88"/>
      <c r="D1781" s="89"/>
      <c r="E1781" s="90"/>
      <c r="F1781" s="91"/>
    </row>
    <row r="1782" spans="1:6">
      <c r="A1782" s="183"/>
      <c r="B1782" s="87"/>
      <c r="C1782" s="88"/>
      <c r="D1782" s="89"/>
      <c r="E1782" s="90"/>
      <c r="F1782" s="91"/>
    </row>
    <row r="1783" spans="1:6">
      <c r="A1783" s="183"/>
      <c r="B1783" s="87"/>
      <c r="C1783" s="88"/>
      <c r="D1783" s="89"/>
      <c r="E1783" s="90"/>
      <c r="F1783" s="91"/>
    </row>
    <row r="1784" spans="1:6">
      <c r="A1784" s="183"/>
      <c r="B1784" s="87"/>
      <c r="C1784" s="88"/>
      <c r="D1784" s="89"/>
      <c r="E1784" s="90"/>
      <c r="F1784" s="91"/>
    </row>
    <row r="1785" spans="1:6">
      <c r="A1785" s="183"/>
      <c r="B1785" s="87"/>
      <c r="C1785" s="88"/>
      <c r="D1785" s="89"/>
      <c r="E1785" s="90"/>
      <c r="F1785" s="91"/>
    </row>
    <row r="1786" spans="1:6">
      <c r="A1786" s="183"/>
      <c r="B1786" s="87"/>
      <c r="C1786" s="88"/>
      <c r="D1786" s="89"/>
      <c r="E1786" s="90"/>
      <c r="F1786" s="91"/>
    </row>
    <row r="1787" spans="1:6">
      <c r="A1787" s="183"/>
      <c r="B1787" s="87"/>
      <c r="C1787" s="88"/>
      <c r="D1787" s="89"/>
      <c r="E1787" s="90"/>
      <c r="F1787" s="91"/>
    </row>
    <row r="1788" spans="1:6">
      <c r="A1788" s="183"/>
      <c r="B1788" s="87"/>
      <c r="C1788" s="88"/>
      <c r="D1788" s="89"/>
      <c r="E1788" s="90"/>
      <c r="F1788" s="91"/>
    </row>
    <row r="1789" spans="1:6">
      <c r="A1789" s="183"/>
      <c r="B1789" s="87"/>
      <c r="C1789" s="88"/>
      <c r="D1789" s="89"/>
      <c r="E1789" s="90"/>
      <c r="F1789" s="91"/>
    </row>
    <row r="1790" spans="1:6">
      <c r="A1790" s="183"/>
      <c r="B1790" s="87"/>
      <c r="C1790" s="88"/>
      <c r="D1790" s="89"/>
      <c r="E1790" s="90"/>
      <c r="F1790" s="91"/>
    </row>
    <row r="1791" spans="1:6">
      <c r="A1791" s="183"/>
      <c r="B1791" s="87"/>
      <c r="C1791" s="88"/>
      <c r="D1791" s="89"/>
      <c r="E1791" s="90"/>
      <c r="F1791" s="91"/>
    </row>
    <row r="1792" spans="1:6">
      <c r="A1792" s="183"/>
      <c r="B1792" s="87"/>
      <c r="C1792" s="88"/>
      <c r="D1792" s="89"/>
      <c r="E1792" s="90"/>
      <c r="F1792" s="91"/>
    </row>
    <row r="1793" spans="1:6">
      <c r="A1793" s="183"/>
      <c r="B1793" s="87"/>
      <c r="C1793" s="88"/>
      <c r="D1793" s="89"/>
      <c r="E1793" s="90"/>
      <c r="F1793" s="91"/>
    </row>
    <row r="1794" spans="1:6">
      <c r="A1794" s="183"/>
      <c r="B1794" s="87"/>
      <c r="C1794" s="88"/>
      <c r="D1794" s="89"/>
      <c r="E1794" s="90"/>
      <c r="F1794" s="91"/>
    </row>
    <row r="1795" spans="1:6">
      <c r="A1795" s="183"/>
      <c r="B1795" s="87"/>
      <c r="C1795" s="88"/>
      <c r="D1795" s="89"/>
      <c r="E1795" s="90"/>
      <c r="F1795" s="91"/>
    </row>
    <row r="1796" spans="1:6">
      <c r="A1796" s="183"/>
      <c r="B1796" s="87"/>
      <c r="C1796" s="88"/>
      <c r="D1796" s="89"/>
      <c r="E1796" s="90"/>
      <c r="F1796" s="91"/>
    </row>
    <row r="1797" spans="1:6">
      <c r="A1797" s="183"/>
      <c r="B1797" s="87"/>
      <c r="C1797" s="88"/>
      <c r="D1797" s="89"/>
      <c r="E1797" s="90"/>
      <c r="F1797" s="91"/>
    </row>
    <row r="1798" spans="1:6">
      <c r="A1798" s="183"/>
      <c r="B1798" s="87"/>
      <c r="C1798" s="88"/>
      <c r="D1798" s="89"/>
      <c r="E1798" s="90"/>
      <c r="F1798" s="91"/>
    </row>
    <row r="1799" spans="1:6">
      <c r="A1799" s="183"/>
      <c r="B1799" s="87"/>
      <c r="C1799" s="88"/>
      <c r="D1799" s="89"/>
      <c r="E1799" s="90"/>
      <c r="F1799" s="91"/>
    </row>
    <row r="1800" spans="1:6">
      <c r="A1800" s="183"/>
      <c r="B1800" s="87"/>
      <c r="C1800" s="88"/>
      <c r="D1800" s="89"/>
      <c r="E1800" s="90"/>
      <c r="F1800" s="91"/>
    </row>
    <row r="1801" spans="1:6">
      <c r="A1801" s="183"/>
      <c r="B1801" s="87"/>
      <c r="C1801" s="88"/>
      <c r="D1801" s="89"/>
      <c r="E1801" s="90"/>
      <c r="F1801" s="91"/>
    </row>
    <row r="1802" spans="1:6">
      <c r="A1802" s="183"/>
      <c r="B1802" s="87"/>
      <c r="C1802" s="88"/>
      <c r="D1802" s="89"/>
      <c r="E1802" s="90"/>
      <c r="F1802" s="91"/>
    </row>
    <row r="1803" spans="1:6">
      <c r="A1803" s="183"/>
      <c r="B1803" s="87"/>
      <c r="C1803" s="88"/>
      <c r="D1803" s="89"/>
      <c r="E1803" s="90"/>
      <c r="F1803" s="91"/>
    </row>
    <row r="1804" spans="1:6">
      <c r="A1804" s="183"/>
      <c r="B1804" s="87"/>
      <c r="C1804" s="88"/>
      <c r="D1804" s="89"/>
      <c r="E1804" s="90"/>
      <c r="F1804" s="91"/>
    </row>
    <row r="1805" spans="1:6">
      <c r="A1805" s="183"/>
      <c r="B1805" s="87"/>
      <c r="C1805" s="88"/>
      <c r="D1805" s="89"/>
      <c r="E1805" s="90"/>
      <c r="F1805" s="91"/>
    </row>
    <row r="1806" spans="1:6">
      <c r="A1806" s="183"/>
      <c r="B1806" s="87"/>
      <c r="C1806" s="88"/>
      <c r="D1806" s="89"/>
      <c r="E1806" s="90"/>
      <c r="F1806" s="91"/>
    </row>
    <row r="1807" spans="1:6">
      <c r="A1807" s="183"/>
      <c r="B1807" s="87"/>
      <c r="C1807" s="88"/>
      <c r="D1807" s="89"/>
      <c r="E1807" s="90"/>
      <c r="F1807" s="91"/>
    </row>
    <row r="1808" spans="1:6">
      <c r="A1808" s="183"/>
      <c r="B1808" s="87"/>
      <c r="C1808" s="88"/>
      <c r="D1808" s="89"/>
      <c r="E1808" s="90"/>
      <c r="F1808" s="91"/>
    </row>
    <row r="1809" spans="1:6">
      <c r="A1809" s="183"/>
      <c r="B1809" s="87"/>
      <c r="C1809" s="88"/>
      <c r="D1809" s="89"/>
      <c r="E1809" s="90"/>
      <c r="F1809" s="91"/>
    </row>
    <row r="1810" spans="1:6">
      <c r="A1810" s="183"/>
      <c r="B1810" s="87"/>
      <c r="C1810" s="88"/>
      <c r="D1810" s="89"/>
      <c r="E1810" s="90"/>
      <c r="F1810" s="91"/>
    </row>
    <row r="1811" spans="1:6">
      <c r="A1811" s="183"/>
      <c r="B1811" s="87"/>
      <c r="C1811" s="88"/>
      <c r="D1811" s="89"/>
      <c r="E1811" s="90"/>
      <c r="F1811" s="91"/>
    </row>
    <row r="1812" spans="1:6">
      <c r="A1812" s="183"/>
      <c r="B1812" s="87"/>
      <c r="C1812" s="88"/>
      <c r="D1812" s="89"/>
      <c r="E1812" s="90"/>
      <c r="F1812" s="91"/>
    </row>
    <row r="1813" spans="1:6">
      <c r="A1813" s="183"/>
      <c r="B1813" s="87"/>
      <c r="C1813" s="88"/>
      <c r="D1813" s="89"/>
      <c r="E1813" s="90"/>
      <c r="F1813" s="91"/>
    </row>
    <row r="1814" spans="1:6">
      <c r="A1814" s="183"/>
      <c r="B1814" s="87"/>
      <c r="C1814" s="88"/>
      <c r="D1814" s="89"/>
      <c r="E1814" s="90"/>
      <c r="F1814" s="91"/>
    </row>
    <row r="1815" spans="1:6">
      <c r="A1815" s="183"/>
      <c r="B1815" s="87"/>
      <c r="C1815" s="88"/>
      <c r="D1815" s="89"/>
      <c r="E1815" s="90"/>
      <c r="F1815" s="91"/>
    </row>
    <row r="1816" spans="1:6">
      <c r="A1816" s="183"/>
      <c r="B1816" s="87"/>
      <c r="C1816" s="88"/>
      <c r="D1816" s="89"/>
      <c r="E1816" s="90"/>
      <c r="F1816" s="91"/>
    </row>
    <row r="1817" spans="1:6">
      <c r="A1817" s="183"/>
      <c r="B1817" s="87"/>
      <c r="C1817" s="88"/>
      <c r="D1817" s="89"/>
      <c r="E1817" s="90"/>
      <c r="F1817" s="91"/>
    </row>
    <row r="1818" spans="1:6">
      <c r="A1818" s="183"/>
      <c r="B1818" s="87"/>
      <c r="C1818" s="88"/>
      <c r="D1818" s="89"/>
      <c r="E1818" s="90"/>
      <c r="F1818" s="91"/>
    </row>
    <row r="1819" spans="1:6">
      <c r="A1819" s="183"/>
      <c r="B1819" s="87"/>
      <c r="C1819" s="88"/>
      <c r="D1819" s="89"/>
      <c r="E1819" s="90"/>
      <c r="F1819" s="91"/>
    </row>
    <row r="1820" spans="1:6">
      <c r="A1820" s="183"/>
      <c r="B1820" s="87"/>
      <c r="C1820" s="88"/>
      <c r="D1820" s="89"/>
      <c r="E1820" s="90"/>
      <c r="F1820" s="91"/>
    </row>
    <row r="1821" spans="1:6">
      <c r="A1821" s="183"/>
      <c r="B1821" s="87"/>
      <c r="C1821" s="88"/>
      <c r="D1821" s="89"/>
      <c r="E1821" s="90"/>
      <c r="F1821" s="91"/>
    </row>
    <row r="1822" spans="1:6">
      <c r="A1822" s="183"/>
      <c r="B1822" s="87"/>
      <c r="C1822" s="88"/>
      <c r="D1822" s="89"/>
      <c r="E1822" s="90"/>
      <c r="F1822" s="91"/>
    </row>
    <row r="1823" spans="1:6">
      <c r="A1823" s="183"/>
      <c r="B1823" s="87"/>
      <c r="C1823" s="88"/>
      <c r="D1823" s="89"/>
      <c r="E1823" s="90"/>
      <c r="F1823" s="91"/>
    </row>
    <row r="1824" spans="1:6">
      <c r="A1824" s="183"/>
      <c r="B1824" s="87"/>
      <c r="C1824" s="88"/>
      <c r="D1824" s="89"/>
      <c r="E1824" s="90"/>
      <c r="F1824" s="91"/>
    </row>
    <row r="1825" spans="1:6">
      <c r="A1825" s="183"/>
      <c r="B1825" s="87"/>
      <c r="C1825" s="88"/>
      <c r="D1825" s="89"/>
      <c r="E1825" s="90"/>
      <c r="F1825" s="91"/>
    </row>
    <row r="1826" spans="1:6">
      <c r="A1826" s="183"/>
      <c r="B1826" s="87"/>
      <c r="C1826" s="88"/>
      <c r="D1826" s="89"/>
      <c r="E1826" s="90"/>
      <c r="F1826" s="91"/>
    </row>
    <row r="1827" spans="1:6">
      <c r="A1827" s="183"/>
      <c r="B1827" s="87"/>
      <c r="C1827" s="88"/>
      <c r="D1827" s="89"/>
      <c r="E1827" s="90"/>
      <c r="F1827" s="91"/>
    </row>
    <row r="1828" spans="1:6">
      <c r="A1828" s="183"/>
      <c r="B1828" s="87"/>
      <c r="C1828" s="88"/>
      <c r="D1828" s="89"/>
      <c r="E1828" s="90"/>
      <c r="F1828" s="91"/>
    </row>
    <row r="1829" spans="1:6">
      <c r="A1829" s="183"/>
      <c r="B1829" s="87"/>
      <c r="C1829" s="88"/>
      <c r="D1829" s="89"/>
      <c r="E1829" s="90"/>
      <c r="F1829" s="91"/>
    </row>
    <row r="1830" spans="1:6">
      <c r="A1830" s="183"/>
      <c r="B1830" s="87"/>
      <c r="C1830" s="88"/>
      <c r="D1830" s="89"/>
      <c r="E1830" s="90"/>
      <c r="F1830" s="91"/>
    </row>
    <row r="1831" spans="1:6">
      <c r="A1831" s="183"/>
      <c r="B1831" s="87"/>
      <c r="C1831" s="88"/>
      <c r="D1831" s="89"/>
      <c r="E1831" s="90"/>
      <c r="F1831" s="91"/>
    </row>
    <row r="1832" spans="1:6">
      <c r="A1832" s="183"/>
      <c r="B1832" s="87"/>
      <c r="C1832" s="88"/>
      <c r="D1832" s="89"/>
      <c r="E1832" s="90"/>
      <c r="F1832" s="91"/>
    </row>
    <row r="1833" spans="1:6">
      <c r="A1833" s="183"/>
      <c r="B1833" s="87"/>
      <c r="C1833" s="88"/>
      <c r="D1833" s="89"/>
      <c r="E1833" s="90"/>
      <c r="F1833" s="91"/>
    </row>
    <row r="1834" spans="1:6">
      <c r="A1834" s="183"/>
      <c r="B1834" s="87"/>
      <c r="C1834" s="88"/>
      <c r="D1834" s="89"/>
      <c r="E1834" s="90"/>
      <c r="F1834" s="91"/>
    </row>
    <row r="1835" spans="1:6">
      <c r="A1835" s="183"/>
      <c r="B1835" s="87"/>
      <c r="C1835" s="88"/>
      <c r="D1835" s="89"/>
      <c r="E1835" s="90"/>
      <c r="F1835" s="91"/>
    </row>
    <row r="1836" spans="1:6">
      <c r="A1836" s="183"/>
      <c r="B1836" s="87"/>
      <c r="C1836" s="88"/>
      <c r="D1836" s="89"/>
      <c r="E1836" s="90"/>
      <c r="F1836" s="91"/>
    </row>
    <row r="1837" spans="1:6">
      <c r="A1837" s="183"/>
      <c r="B1837" s="87"/>
      <c r="C1837" s="88"/>
      <c r="D1837" s="89"/>
      <c r="E1837" s="90"/>
      <c r="F1837" s="91"/>
    </row>
    <row r="1838" spans="1:6">
      <c r="A1838" s="183"/>
      <c r="B1838" s="87"/>
      <c r="C1838" s="88"/>
      <c r="D1838" s="89"/>
      <c r="E1838" s="90"/>
      <c r="F1838" s="91"/>
    </row>
    <row r="1839" spans="1:6">
      <c r="A1839" s="183"/>
      <c r="B1839" s="87"/>
      <c r="C1839" s="88"/>
      <c r="D1839" s="89"/>
      <c r="E1839" s="90"/>
      <c r="F1839" s="91"/>
    </row>
    <row r="1840" spans="1:6">
      <c r="A1840" s="183"/>
      <c r="B1840" s="87"/>
      <c r="C1840" s="88"/>
      <c r="D1840" s="89"/>
      <c r="E1840" s="90"/>
      <c r="F1840" s="91"/>
    </row>
    <row r="1841" spans="1:6">
      <c r="A1841" s="183"/>
      <c r="B1841" s="87"/>
      <c r="C1841" s="88"/>
      <c r="D1841" s="89"/>
      <c r="E1841" s="90"/>
      <c r="F1841" s="91"/>
    </row>
    <row r="1842" spans="1:6">
      <c r="A1842" s="183"/>
      <c r="B1842" s="87"/>
      <c r="C1842" s="88"/>
      <c r="D1842" s="89"/>
      <c r="E1842" s="90"/>
      <c r="F1842" s="91"/>
    </row>
    <row r="1843" spans="1:6">
      <c r="A1843" s="183"/>
      <c r="B1843" s="87"/>
      <c r="C1843" s="88"/>
      <c r="D1843" s="89"/>
      <c r="E1843" s="90"/>
      <c r="F1843" s="91"/>
    </row>
    <row r="1844" spans="1:6">
      <c r="A1844" s="183"/>
      <c r="B1844" s="87"/>
      <c r="C1844" s="88"/>
      <c r="D1844" s="89"/>
      <c r="E1844" s="90"/>
      <c r="F1844" s="91"/>
    </row>
    <row r="1845" spans="1:6">
      <c r="A1845" s="183"/>
      <c r="B1845" s="87"/>
      <c r="C1845" s="88"/>
      <c r="D1845" s="89"/>
      <c r="E1845" s="90"/>
      <c r="F1845" s="91"/>
    </row>
    <row r="1846" spans="1:6">
      <c r="A1846" s="183"/>
      <c r="B1846" s="87"/>
      <c r="C1846" s="88"/>
      <c r="D1846" s="89"/>
      <c r="E1846" s="90"/>
      <c r="F1846" s="91"/>
    </row>
    <row r="1847" spans="1:6">
      <c r="A1847" s="183"/>
      <c r="B1847" s="87"/>
      <c r="C1847" s="88"/>
      <c r="D1847" s="89"/>
      <c r="E1847" s="90"/>
      <c r="F1847" s="91"/>
    </row>
    <row r="1848" spans="1:6">
      <c r="A1848" s="183"/>
      <c r="B1848" s="87"/>
      <c r="C1848" s="88"/>
      <c r="D1848" s="89"/>
      <c r="E1848" s="90"/>
      <c r="F1848" s="91"/>
    </row>
    <row r="1849" spans="1:6">
      <c r="A1849" s="183"/>
      <c r="B1849" s="87"/>
      <c r="C1849" s="88"/>
      <c r="D1849" s="89"/>
      <c r="E1849" s="90"/>
      <c r="F1849" s="91"/>
    </row>
    <row r="1850" spans="1:6">
      <c r="A1850" s="183"/>
      <c r="B1850" s="87"/>
      <c r="C1850" s="88"/>
      <c r="D1850" s="89"/>
      <c r="E1850" s="90"/>
      <c r="F1850" s="91"/>
    </row>
    <row r="1851" spans="1:6">
      <c r="A1851" s="183"/>
      <c r="B1851" s="87"/>
      <c r="C1851" s="88"/>
      <c r="D1851" s="89"/>
      <c r="E1851" s="90"/>
      <c r="F1851" s="91"/>
    </row>
    <row r="1852" spans="1:6">
      <c r="A1852" s="183"/>
      <c r="B1852" s="87"/>
      <c r="C1852" s="88"/>
      <c r="D1852" s="89"/>
      <c r="E1852" s="90"/>
      <c r="F1852" s="91"/>
    </row>
    <row r="1853" spans="1:6">
      <c r="A1853" s="183"/>
      <c r="B1853" s="87"/>
      <c r="C1853" s="88"/>
      <c r="D1853" s="89"/>
      <c r="E1853" s="90"/>
      <c r="F1853" s="91"/>
    </row>
    <row r="1854" spans="1:6">
      <c r="A1854" s="183"/>
      <c r="B1854" s="87"/>
      <c r="C1854" s="88"/>
      <c r="D1854" s="89"/>
      <c r="E1854" s="90"/>
      <c r="F1854" s="91"/>
    </row>
    <row r="1855" spans="1:6">
      <c r="A1855" s="183"/>
      <c r="B1855" s="87"/>
      <c r="C1855" s="88"/>
      <c r="D1855" s="89"/>
      <c r="E1855" s="90"/>
      <c r="F1855" s="91"/>
    </row>
    <row r="1856" spans="1:6">
      <c r="A1856" s="183"/>
      <c r="B1856" s="87"/>
      <c r="C1856" s="88"/>
      <c r="D1856" s="89"/>
      <c r="E1856" s="90"/>
      <c r="F1856" s="91"/>
    </row>
    <row r="1857" spans="1:6">
      <c r="A1857" s="183"/>
      <c r="B1857" s="87"/>
      <c r="C1857" s="88"/>
      <c r="D1857" s="89"/>
      <c r="E1857" s="90"/>
      <c r="F1857" s="91"/>
    </row>
    <row r="1858" spans="1:6">
      <c r="A1858" s="183"/>
      <c r="B1858" s="87"/>
      <c r="C1858" s="88"/>
      <c r="D1858" s="89"/>
      <c r="E1858" s="90"/>
      <c r="F1858" s="91"/>
    </row>
    <row r="1859" spans="1:6">
      <c r="A1859" s="183"/>
      <c r="B1859" s="87"/>
      <c r="C1859" s="88"/>
      <c r="D1859" s="89"/>
      <c r="E1859" s="90"/>
      <c r="F1859" s="91"/>
    </row>
    <row r="1860" spans="1:6">
      <c r="A1860" s="183"/>
      <c r="B1860" s="87"/>
      <c r="C1860" s="88"/>
      <c r="D1860" s="89"/>
      <c r="E1860" s="90"/>
      <c r="F1860" s="91"/>
    </row>
    <row r="1861" spans="1:6">
      <c r="A1861" s="183"/>
      <c r="B1861" s="87"/>
      <c r="C1861" s="88"/>
      <c r="D1861" s="89"/>
      <c r="E1861" s="90"/>
      <c r="F1861" s="91"/>
    </row>
    <row r="1862" spans="1:6">
      <c r="A1862" s="183"/>
      <c r="B1862" s="87"/>
      <c r="C1862" s="88"/>
      <c r="D1862" s="89"/>
      <c r="E1862" s="90"/>
      <c r="F1862" s="91"/>
    </row>
    <row r="1863" spans="1:6">
      <c r="A1863" s="183"/>
      <c r="B1863" s="87"/>
      <c r="C1863" s="88"/>
      <c r="D1863" s="89"/>
      <c r="E1863" s="90"/>
      <c r="F1863" s="91"/>
    </row>
    <row r="1864" spans="1:6">
      <c r="A1864" s="183"/>
      <c r="B1864" s="87"/>
      <c r="C1864" s="88"/>
      <c r="D1864" s="89"/>
      <c r="E1864" s="90"/>
      <c r="F1864" s="91"/>
    </row>
    <row r="1865" spans="1:6">
      <c r="A1865" s="183"/>
      <c r="B1865" s="87"/>
      <c r="C1865" s="88"/>
      <c r="D1865" s="89"/>
      <c r="E1865" s="90"/>
      <c r="F1865" s="91"/>
    </row>
    <row r="1866" spans="1:6">
      <c r="A1866" s="183"/>
      <c r="B1866" s="87"/>
      <c r="C1866" s="88"/>
      <c r="D1866" s="89"/>
      <c r="E1866" s="90"/>
      <c r="F1866" s="91"/>
    </row>
    <row r="1867" spans="1:6">
      <c r="A1867" s="183"/>
      <c r="B1867" s="87"/>
      <c r="C1867" s="88"/>
      <c r="D1867" s="89"/>
      <c r="E1867" s="90"/>
      <c r="F1867" s="91"/>
    </row>
    <row r="1868" spans="1:6">
      <c r="A1868" s="183"/>
      <c r="B1868" s="87"/>
      <c r="C1868" s="88"/>
      <c r="D1868" s="89"/>
      <c r="E1868" s="90"/>
      <c r="F1868" s="91"/>
    </row>
    <row r="1869" spans="1:6">
      <c r="A1869" s="183"/>
      <c r="B1869" s="87"/>
      <c r="C1869" s="88"/>
      <c r="D1869" s="89"/>
      <c r="E1869" s="90"/>
      <c r="F1869" s="91"/>
    </row>
    <row r="1870" spans="1:6">
      <c r="A1870" s="183"/>
      <c r="B1870" s="87"/>
      <c r="C1870" s="88"/>
      <c r="D1870" s="89"/>
      <c r="E1870" s="90"/>
      <c r="F1870" s="91"/>
    </row>
    <row r="1871" spans="1:6">
      <c r="A1871" s="183"/>
      <c r="B1871" s="87"/>
      <c r="C1871" s="88"/>
      <c r="D1871" s="89"/>
      <c r="E1871" s="90"/>
      <c r="F1871" s="91"/>
    </row>
    <row r="1872" spans="1:6">
      <c r="A1872" s="183"/>
      <c r="B1872" s="87"/>
      <c r="C1872" s="88"/>
      <c r="D1872" s="89"/>
      <c r="E1872" s="90"/>
      <c r="F1872" s="91"/>
    </row>
    <row r="1873" spans="1:6">
      <c r="A1873" s="183"/>
      <c r="B1873" s="87"/>
      <c r="C1873" s="88"/>
      <c r="D1873" s="89"/>
      <c r="E1873" s="90"/>
      <c r="F1873" s="91"/>
    </row>
    <row r="1874" spans="1:6">
      <c r="A1874" s="183"/>
      <c r="B1874" s="87"/>
      <c r="C1874" s="88"/>
      <c r="D1874" s="89"/>
      <c r="E1874" s="90"/>
      <c r="F1874" s="91"/>
    </row>
    <row r="1875" spans="1:6">
      <c r="A1875" s="183"/>
      <c r="B1875" s="87"/>
      <c r="C1875" s="88"/>
      <c r="D1875" s="89"/>
      <c r="E1875" s="90"/>
      <c r="F1875" s="91"/>
    </row>
    <row r="1876" spans="1:6">
      <c r="A1876" s="183"/>
      <c r="B1876" s="87"/>
      <c r="C1876" s="88"/>
      <c r="D1876" s="89"/>
      <c r="E1876" s="90"/>
      <c r="F1876" s="91"/>
    </row>
    <row r="1877" spans="1:6">
      <c r="A1877" s="183"/>
      <c r="B1877" s="87"/>
      <c r="C1877" s="88"/>
      <c r="D1877" s="89"/>
      <c r="E1877" s="90"/>
      <c r="F1877" s="91"/>
    </row>
    <row r="1878" spans="1:6">
      <c r="A1878" s="183"/>
      <c r="B1878" s="87"/>
      <c r="C1878" s="88"/>
      <c r="D1878" s="89"/>
      <c r="E1878" s="90"/>
      <c r="F1878" s="91"/>
    </row>
    <row r="1879" spans="1:6">
      <c r="A1879" s="183"/>
      <c r="B1879" s="87"/>
      <c r="C1879" s="88"/>
      <c r="D1879" s="89"/>
      <c r="E1879" s="90"/>
      <c r="F1879" s="91"/>
    </row>
    <row r="1880" spans="1:6">
      <c r="A1880" s="183"/>
      <c r="B1880" s="87"/>
      <c r="C1880" s="88"/>
      <c r="D1880" s="89"/>
      <c r="E1880" s="90"/>
      <c r="F1880" s="91"/>
    </row>
    <row r="1881" spans="1:6">
      <c r="A1881" s="183"/>
      <c r="B1881" s="87"/>
      <c r="C1881" s="88"/>
      <c r="D1881" s="89"/>
      <c r="E1881" s="90"/>
      <c r="F1881" s="91"/>
    </row>
    <row r="1882" spans="1:6">
      <c r="A1882" s="183"/>
      <c r="B1882" s="87"/>
      <c r="C1882" s="88"/>
      <c r="D1882" s="89"/>
      <c r="E1882" s="90"/>
      <c r="F1882" s="91"/>
    </row>
    <row r="1883" spans="1:6">
      <c r="A1883" s="183"/>
      <c r="B1883" s="87"/>
      <c r="C1883" s="88"/>
      <c r="D1883" s="89"/>
      <c r="E1883" s="90"/>
      <c r="F1883" s="91"/>
    </row>
    <row r="1884" spans="1:6">
      <c r="A1884" s="183"/>
      <c r="B1884" s="87"/>
      <c r="C1884" s="88"/>
      <c r="D1884" s="89"/>
      <c r="E1884" s="90"/>
      <c r="F1884" s="91"/>
    </row>
    <row r="1885" spans="1:6">
      <c r="A1885" s="183"/>
      <c r="B1885" s="87"/>
      <c r="C1885" s="88"/>
      <c r="D1885" s="89"/>
      <c r="E1885" s="90"/>
      <c r="F1885" s="91"/>
    </row>
    <row r="1886" spans="1:6">
      <c r="A1886" s="183"/>
      <c r="B1886" s="87"/>
      <c r="C1886" s="88"/>
      <c r="D1886" s="89"/>
      <c r="E1886" s="90"/>
      <c r="F1886" s="91"/>
    </row>
    <row r="1887" spans="1:6">
      <c r="A1887" s="183"/>
      <c r="B1887" s="87"/>
      <c r="C1887" s="88"/>
      <c r="D1887" s="89"/>
      <c r="E1887" s="90"/>
      <c r="F1887" s="91"/>
    </row>
    <row r="1888" spans="1:6">
      <c r="A1888" s="183"/>
      <c r="B1888" s="87"/>
      <c r="C1888" s="88"/>
      <c r="D1888" s="89"/>
      <c r="E1888" s="90"/>
      <c r="F1888" s="91"/>
    </row>
    <row r="1889" spans="1:6">
      <c r="A1889" s="183"/>
      <c r="B1889" s="87"/>
      <c r="C1889" s="88"/>
      <c r="D1889" s="89"/>
      <c r="E1889" s="90"/>
      <c r="F1889" s="91"/>
    </row>
    <row r="1890" spans="1:6">
      <c r="A1890" s="183"/>
      <c r="B1890" s="87"/>
      <c r="C1890" s="88"/>
      <c r="D1890" s="89"/>
      <c r="E1890" s="90"/>
      <c r="F1890" s="91"/>
    </row>
    <row r="1891" spans="1:6">
      <c r="A1891" s="183"/>
      <c r="B1891" s="87"/>
      <c r="C1891" s="88"/>
      <c r="D1891" s="89"/>
      <c r="E1891" s="90"/>
      <c r="F1891" s="91"/>
    </row>
    <row r="1892" spans="1:6">
      <c r="A1892" s="183"/>
      <c r="B1892" s="87"/>
      <c r="C1892" s="88"/>
      <c r="D1892" s="89"/>
      <c r="E1892" s="90"/>
      <c r="F1892" s="91"/>
    </row>
    <row r="1893" spans="1:6">
      <c r="A1893" s="183"/>
      <c r="B1893" s="87"/>
      <c r="C1893" s="88"/>
      <c r="D1893" s="89"/>
      <c r="E1893" s="90"/>
      <c r="F1893" s="91"/>
    </row>
    <row r="1894" spans="1:6">
      <c r="A1894" s="183"/>
      <c r="B1894" s="87"/>
      <c r="C1894" s="88"/>
      <c r="D1894" s="89"/>
      <c r="E1894" s="90"/>
      <c r="F1894" s="91"/>
    </row>
    <row r="1895" spans="1:6">
      <c r="A1895" s="183"/>
      <c r="B1895" s="87"/>
      <c r="C1895" s="88"/>
      <c r="D1895" s="89"/>
      <c r="E1895" s="90"/>
      <c r="F1895" s="91"/>
    </row>
    <row r="1896" spans="1:6">
      <c r="A1896" s="183"/>
      <c r="B1896" s="87"/>
      <c r="C1896" s="88"/>
      <c r="D1896" s="89"/>
      <c r="E1896" s="90"/>
      <c r="F1896" s="91"/>
    </row>
    <row r="1897" spans="1:6">
      <c r="A1897" s="183"/>
      <c r="B1897" s="87"/>
      <c r="C1897" s="88"/>
      <c r="D1897" s="89"/>
      <c r="E1897" s="90"/>
      <c r="F1897" s="91"/>
    </row>
    <row r="1898" spans="1:6">
      <c r="A1898" s="183"/>
      <c r="B1898" s="87"/>
      <c r="C1898" s="88"/>
      <c r="D1898" s="89"/>
      <c r="E1898" s="90"/>
      <c r="F1898" s="91"/>
    </row>
    <row r="1899" spans="1:6">
      <c r="A1899" s="183"/>
      <c r="B1899" s="87"/>
      <c r="C1899" s="88"/>
      <c r="D1899" s="89"/>
      <c r="E1899" s="90"/>
      <c r="F1899" s="91"/>
    </row>
    <row r="1900" spans="1:6">
      <c r="A1900" s="183"/>
      <c r="B1900" s="87"/>
      <c r="C1900" s="88"/>
      <c r="D1900" s="89"/>
      <c r="E1900" s="90"/>
      <c r="F1900" s="91"/>
    </row>
    <row r="1901" spans="1:6">
      <c r="A1901" s="183"/>
      <c r="B1901" s="87"/>
      <c r="C1901" s="88"/>
      <c r="D1901" s="89"/>
      <c r="E1901" s="90"/>
      <c r="F1901" s="91"/>
    </row>
    <row r="1902" spans="1:6">
      <c r="A1902" s="183"/>
      <c r="B1902" s="87"/>
      <c r="C1902" s="88"/>
      <c r="D1902" s="89"/>
      <c r="E1902" s="90"/>
      <c r="F1902" s="91"/>
    </row>
    <row r="1903" spans="1:6">
      <c r="A1903" s="183"/>
      <c r="B1903" s="87"/>
      <c r="C1903" s="88"/>
      <c r="D1903" s="89"/>
      <c r="E1903" s="90"/>
      <c r="F1903" s="91"/>
    </row>
    <row r="1904" spans="1:6">
      <c r="A1904" s="183"/>
      <c r="B1904" s="87"/>
      <c r="C1904" s="88"/>
      <c r="D1904" s="89"/>
      <c r="E1904" s="90"/>
      <c r="F1904" s="91"/>
    </row>
    <row r="1905" spans="1:6">
      <c r="A1905" s="183"/>
      <c r="B1905" s="87"/>
      <c r="C1905" s="88"/>
      <c r="D1905" s="89"/>
      <c r="E1905" s="90"/>
      <c r="F1905" s="91"/>
    </row>
    <row r="1906" spans="1:6">
      <c r="A1906" s="183"/>
      <c r="B1906" s="87"/>
      <c r="C1906" s="88"/>
      <c r="D1906" s="89"/>
      <c r="E1906" s="90"/>
      <c r="F1906" s="91"/>
    </row>
    <row r="1907" spans="1:6">
      <c r="A1907" s="183"/>
      <c r="B1907" s="87"/>
      <c r="C1907" s="88"/>
      <c r="D1907" s="89"/>
      <c r="E1907" s="90"/>
      <c r="F1907" s="91"/>
    </row>
    <row r="1908" spans="1:6">
      <c r="A1908" s="183"/>
      <c r="B1908" s="87"/>
      <c r="C1908" s="88"/>
      <c r="D1908" s="89"/>
      <c r="E1908" s="90"/>
      <c r="F1908" s="91"/>
    </row>
    <row r="1909" spans="1:6">
      <c r="A1909" s="183"/>
      <c r="B1909" s="87"/>
      <c r="C1909" s="88"/>
      <c r="D1909" s="89"/>
      <c r="E1909" s="90"/>
      <c r="F1909" s="91"/>
    </row>
    <row r="1910" spans="1:6">
      <c r="A1910" s="183"/>
      <c r="B1910" s="87"/>
      <c r="C1910" s="88"/>
      <c r="D1910" s="89"/>
      <c r="E1910" s="90"/>
      <c r="F1910" s="91"/>
    </row>
    <row r="1911" spans="1:6">
      <c r="A1911" s="183"/>
      <c r="B1911" s="87"/>
      <c r="C1911" s="88"/>
      <c r="D1911" s="89"/>
      <c r="E1911" s="90"/>
      <c r="F1911" s="91"/>
    </row>
    <row r="1912" spans="1:6">
      <c r="A1912" s="183"/>
      <c r="B1912" s="87"/>
      <c r="C1912" s="88"/>
      <c r="D1912" s="89"/>
      <c r="E1912" s="90"/>
      <c r="F1912" s="91"/>
    </row>
    <row r="1913" spans="1:6">
      <c r="A1913" s="183"/>
      <c r="B1913" s="87"/>
      <c r="C1913" s="88"/>
      <c r="D1913" s="89"/>
      <c r="E1913" s="90"/>
      <c r="F1913" s="91"/>
    </row>
    <row r="1914" spans="1:6">
      <c r="A1914" s="183"/>
      <c r="B1914" s="87"/>
      <c r="C1914" s="88"/>
      <c r="D1914" s="89"/>
      <c r="E1914" s="90"/>
      <c r="F1914" s="91"/>
    </row>
    <row r="1915" spans="1:6">
      <c r="A1915" s="183"/>
      <c r="B1915" s="87"/>
      <c r="C1915" s="88"/>
      <c r="D1915" s="89"/>
      <c r="E1915" s="90"/>
      <c r="F1915" s="91"/>
    </row>
    <row r="1916" spans="1:6">
      <c r="A1916" s="183"/>
      <c r="B1916" s="87"/>
      <c r="C1916" s="88"/>
      <c r="D1916" s="89"/>
      <c r="E1916" s="90"/>
      <c r="F1916" s="91"/>
    </row>
    <row r="1917" spans="1:6">
      <c r="A1917" s="183"/>
      <c r="B1917" s="87"/>
      <c r="C1917" s="88"/>
      <c r="D1917" s="89"/>
      <c r="E1917" s="90"/>
      <c r="F1917" s="91"/>
    </row>
    <row r="1918" spans="1:6">
      <c r="A1918" s="183"/>
      <c r="B1918" s="87"/>
      <c r="C1918" s="88"/>
      <c r="D1918" s="89"/>
      <c r="E1918" s="90"/>
      <c r="F1918" s="91"/>
    </row>
    <row r="1919" spans="1:6">
      <c r="A1919" s="183"/>
      <c r="B1919" s="87"/>
      <c r="C1919" s="88"/>
      <c r="D1919" s="89"/>
      <c r="E1919" s="90"/>
      <c r="F1919" s="91"/>
    </row>
    <row r="1920" spans="1:6">
      <c r="A1920" s="183"/>
      <c r="B1920" s="87"/>
      <c r="C1920" s="88"/>
      <c r="D1920" s="89"/>
      <c r="E1920" s="90"/>
      <c r="F1920" s="91"/>
    </row>
    <row r="1921" spans="1:6">
      <c r="A1921" s="183"/>
      <c r="B1921" s="87"/>
      <c r="C1921" s="88"/>
      <c r="D1921" s="89"/>
      <c r="E1921" s="90"/>
      <c r="F1921" s="91"/>
    </row>
    <row r="1922" spans="1:6">
      <c r="A1922" s="183"/>
      <c r="B1922" s="87"/>
      <c r="C1922" s="88"/>
      <c r="D1922" s="89"/>
      <c r="E1922" s="90"/>
      <c r="F1922" s="91"/>
    </row>
    <row r="1923" spans="1:6">
      <c r="A1923" s="183"/>
      <c r="B1923" s="87"/>
      <c r="C1923" s="88"/>
      <c r="D1923" s="89"/>
      <c r="E1923" s="90"/>
      <c r="F1923" s="91"/>
    </row>
    <row r="1924" spans="1:6">
      <c r="A1924" s="183"/>
      <c r="B1924" s="87"/>
      <c r="C1924" s="88"/>
      <c r="D1924" s="89"/>
      <c r="E1924" s="90"/>
      <c r="F1924" s="91"/>
    </row>
    <row r="1925" spans="1:6">
      <c r="A1925" s="183"/>
      <c r="B1925" s="87"/>
      <c r="C1925" s="88"/>
      <c r="D1925" s="89"/>
      <c r="E1925" s="90"/>
      <c r="F1925" s="91"/>
    </row>
    <row r="1926" spans="1:6">
      <c r="A1926" s="183"/>
      <c r="B1926" s="87"/>
      <c r="C1926" s="88"/>
      <c r="D1926" s="89"/>
      <c r="E1926" s="90"/>
      <c r="F1926" s="91"/>
    </row>
    <row r="1927" spans="1:6">
      <c r="A1927" s="183"/>
      <c r="B1927" s="87"/>
      <c r="C1927" s="88"/>
      <c r="D1927" s="89"/>
      <c r="E1927" s="90"/>
      <c r="F1927" s="91"/>
    </row>
    <row r="1928" spans="1:6">
      <c r="A1928" s="183"/>
      <c r="B1928" s="87"/>
      <c r="C1928" s="88"/>
      <c r="D1928" s="89"/>
      <c r="E1928" s="90"/>
      <c r="F1928" s="91"/>
    </row>
    <row r="1929" spans="1:6">
      <c r="A1929" s="183"/>
      <c r="B1929" s="87"/>
      <c r="C1929" s="88"/>
      <c r="D1929" s="89"/>
      <c r="E1929" s="90"/>
      <c r="F1929" s="91"/>
    </row>
    <row r="1930" spans="1:6">
      <c r="A1930" s="183"/>
      <c r="B1930" s="87"/>
      <c r="C1930" s="88"/>
      <c r="D1930" s="89"/>
      <c r="E1930" s="90"/>
      <c r="F1930" s="91"/>
    </row>
    <row r="1931" spans="1:6">
      <c r="A1931" s="183"/>
      <c r="B1931" s="87"/>
      <c r="C1931" s="88"/>
      <c r="D1931" s="89"/>
      <c r="E1931" s="90"/>
      <c r="F1931" s="91"/>
    </row>
    <row r="1932" spans="1:6">
      <c r="A1932" s="183"/>
      <c r="B1932" s="87"/>
      <c r="C1932" s="88"/>
      <c r="D1932" s="89"/>
      <c r="E1932" s="90"/>
      <c r="F1932" s="91"/>
    </row>
  </sheetData>
  <sheetProtection algorithmName="SHA-512" hashValue="vOj4nVSjmpJm9Y6mxK2kzWOGOte43AeLX9n7Cqs8VqLcJaBhRrytDTHL1iU2EV+RQvR9Y/AkwsGsxdhO0cVepQ==" saltValue="g9h0KCPx4FsUnZvWqP43zw==" spinCount="100000" sheet="1" objects="1" scenarios="1"/>
  <mergeCells count="7">
    <mergeCell ref="A107:E107"/>
    <mergeCell ref="A24:B24"/>
    <mergeCell ref="A33:E33"/>
    <mergeCell ref="A63:E63"/>
    <mergeCell ref="A101:E101"/>
    <mergeCell ref="A104:E104"/>
    <mergeCell ref="A106:F106"/>
  </mergeCells>
  <dataValidations count="2">
    <dataValidation type="custom" showInputMessage="1" showErrorMessage="1" errorTitle="Nepravilen vnos cene" error="Cena mora biti nenegativno število z največ dvema decimalkama!" sqref="E23 E12:E19 E21 E8:E10">
      <formula1>AND(ISNUMBER(E8),E8&gt;=0,ROUND(E8*100,6)-INT(E8*100)=0,NOT(ISBLANK(E8)))</formula1>
    </dataValidation>
    <dataValidation type="custom" showInputMessage="1" showErrorMessage="1" errorTitle="Nepravilen vnos cene" error="Cena mora biti nenegativno število z največ dvema decimalkama!" sqref="E20 E22">
      <formula1>AND(ISNUMBER(E20),E20&gt;=0,(E20*100)-INT(E20*100)=0,NOT(ISBLANK(E20)))</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rowBreaks count="1" manualBreakCount="1">
    <brk id="24" max="5" man="1"/>
  </rowBreak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7"/>
  </sheetPr>
  <dimension ref="A1:I1952"/>
  <sheetViews>
    <sheetView view="pageBreakPreview" topLeftCell="A43" zoomScaleNormal="145" zoomScaleSheetLayoutView="100" zoomScalePageLayoutView="70" workbookViewId="0">
      <selection activeCell="E16" sqref="E16"/>
    </sheetView>
  </sheetViews>
  <sheetFormatPr defaultRowHeight="12.75"/>
  <cols>
    <col min="1" max="1" width="9.42578125" style="188" customWidth="1"/>
    <col min="2" max="2" width="78" style="189" customWidth="1"/>
    <col min="3" max="3" width="9.140625" style="190"/>
    <col min="4" max="4" width="13.140625" style="191" customWidth="1"/>
    <col min="5" max="5" width="12.7109375" style="192" customWidth="1"/>
    <col min="6" max="6" width="13.5703125" style="193" customWidth="1"/>
    <col min="7" max="16384" width="9.140625" style="87"/>
  </cols>
  <sheetData>
    <row r="1" spans="1:9">
      <c r="A1" s="183"/>
      <c r="B1" s="87"/>
      <c r="C1" s="88"/>
      <c r="D1" s="89"/>
      <c r="E1" s="90"/>
      <c r="F1" s="91"/>
    </row>
    <row r="2" spans="1:9">
      <c r="A2" s="183"/>
      <c r="B2" s="87"/>
      <c r="C2" s="88"/>
      <c r="D2" s="89"/>
      <c r="E2" s="90"/>
      <c r="F2" s="91"/>
    </row>
    <row r="3" spans="1:9" ht="13.5" thickBot="1">
      <c r="A3" s="183"/>
      <c r="B3" s="87"/>
      <c r="C3" s="88"/>
      <c r="D3" s="89"/>
      <c r="E3" s="90"/>
      <c r="F3" s="91"/>
    </row>
    <row r="4" spans="1:9" ht="32.25" customHeight="1">
      <c r="A4" s="256" t="s">
        <v>7</v>
      </c>
      <c r="B4" s="257" t="s">
        <v>12</v>
      </c>
      <c r="C4" s="258" t="s">
        <v>8</v>
      </c>
      <c r="D4" s="259" t="s">
        <v>9</v>
      </c>
      <c r="E4" s="260" t="s">
        <v>10</v>
      </c>
      <c r="F4" s="261" t="s">
        <v>11</v>
      </c>
    </row>
    <row r="5" spans="1:9" s="155" customFormat="1" ht="15">
      <c r="A5" s="262" t="s">
        <v>13</v>
      </c>
      <c r="B5" s="171" t="s">
        <v>625</v>
      </c>
      <c r="C5" s="167"/>
      <c r="D5" s="168"/>
      <c r="E5" s="169"/>
      <c r="F5" s="170"/>
    </row>
    <row r="6" spans="1:9" s="155" customFormat="1" ht="33.75">
      <c r="A6" s="263"/>
      <c r="B6" s="481" t="s">
        <v>725</v>
      </c>
      <c r="C6" s="167"/>
      <c r="D6" s="168"/>
      <c r="E6" s="169"/>
      <c r="F6" s="170"/>
    </row>
    <row r="7" spans="1:9" s="155" customFormat="1" ht="15">
      <c r="A7" s="264"/>
      <c r="B7" s="265" t="s">
        <v>14</v>
      </c>
      <c r="C7" s="167"/>
      <c r="D7" s="168"/>
      <c r="E7" s="169"/>
      <c r="F7" s="170"/>
    </row>
    <row r="8" spans="1:9" s="155" customFormat="1" ht="15">
      <c r="A8" s="266" t="s">
        <v>15</v>
      </c>
      <c r="B8" s="265" t="s">
        <v>16</v>
      </c>
      <c r="C8" s="267"/>
      <c r="D8" s="268"/>
      <c r="E8" s="169"/>
      <c r="F8" s="269"/>
      <c r="G8" s="279"/>
    </row>
    <row r="9" spans="1:9" s="155" customFormat="1" ht="70.5" customHeight="1">
      <c r="A9" s="270"/>
      <c r="B9" s="180" t="s">
        <v>467</v>
      </c>
      <c r="C9" s="267"/>
      <c r="D9" s="268"/>
      <c r="E9" s="169"/>
      <c r="F9" s="269"/>
    </row>
    <row r="10" spans="1:9" s="155" customFormat="1" ht="22.5">
      <c r="A10" s="270"/>
      <c r="B10" s="180" t="s">
        <v>977</v>
      </c>
      <c r="C10" s="267"/>
      <c r="D10" s="268"/>
      <c r="E10" s="169"/>
      <c r="F10" s="269"/>
    </row>
    <row r="11" spans="1:9" s="155" customFormat="1" ht="22.5">
      <c r="A11" s="165" t="s">
        <v>17</v>
      </c>
      <c r="B11" s="180" t="s">
        <v>974</v>
      </c>
      <c r="C11" s="166" t="s">
        <v>18</v>
      </c>
      <c r="D11" s="172">
        <v>60</v>
      </c>
      <c r="E11" s="340"/>
      <c r="F11" s="164">
        <f>ROUND(D11*E11,2)</f>
        <v>0</v>
      </c>
    </row>
    <row r="12" spans="1:9" s="155" customFormat="1" ht="22.5">
      <c r="A12" s="165" t="s">
        <v>19</v>
      </c>
      <c r="B12" s="180" t="s">
        <v>469</v>
      </c>
      <c r="C12" s="166" t="s">
        <v>18</v>
      </c>
      <c r="D12" s="172">
        <v>1700</v>
      </c>
      <c r="E12" s="340"/>
      <c r="F12" s="164">
        <f>ROUND(D12*E12,2)</f>
        <v>0</v>
      </c>
    </row>
    <row r="13" spans="1:9" s="155" customFormat="1" ht="36" customHeight="1">
      <c r="A13" s="165" t="s">
        <v>20</v>
      </c>
      <c r="B13" s="180" t="s">
        <v>468</v>
      </c>
      <c r="C13" s="166" t="s">
        <v>18</v>
      </c>
      <c r="D13" s="172">
        <v>900</v>
      </c>
      <c r="E13" s="340"/>
      <c r="F13" s="164">
        <f>ROUND(D13*E13,2)</f>
        <v>0</v>
      </c>
    </row>
    <row r="14" spans="1:9" s="155" customFormat="1" ht="15">
      <c r="A14" s="165" t="s">
        <v>268</v>
      </c>
      <c r="B14" s="180" t="s">
        <v>22</v>
      </c>
      <c r="C14" s="166"/>
      <c r="D14" s="172"/>
      <c r="E14" s="169"/>
      <c r="F14" s="269"/>
      <c r="I14" s="315"/>
    </row>
    <row r="15" spans="1:9" s="155" customFormat="1">
      <c r="A15" s="165"/>
      <c r="B15" s="180" t="s">
        <v>975</v>
      </c>
      <c r="C15" s="166" t="s">
        <v>18</v>
      </c>
      <c r="D15" s="172">
        <f>D12+D11</f>
        <v>1760</v>
      </c>
      <c r="E15" s="340"/>
      <c r="F15" s="164">
        <f>ROUND(D15*E15,2)</f>
        <v>0</v>
      </c>
    </row>
    <row r="16" spans="1:9" s="155" customFormat="1">
      <c r="A16" s="165"/>
      <c r="B16" s="180" t="s">
        <v>976</v>
      </c>
      <c r="C16" s="166" t="s">
        <v>18</v>
      </c>
      <c r="D16" s="172">
        <f>D13</f>
        <v>900</v>
      </c>
      <c r="E16" s="340"/>
      <c r="F16" s="164">
        <f>ROUND(D16*E16,2)</f>
        <v>0</v>
      </c>
    </row>
    <row r="17" spans="1:9" s="155" customFormat="1" ht="78.75">
      <c r="A17" s="165" t="s">
        <v>21</v>
      </c>
      <c r="B17" s="180" t="s">
        <v>1142</v>
      </c>
      <c r="C17" s="166"/>
      <c r="D17" s="268"/>
      <c r="E17" s="169"/>
      <c r="F17" s="269"/>
    </row>
    <row r="18" spans="1:9" s="155" customFormat="1" ht="23.25" customHeight="1">
      <c r="A18" s="165"/>
      <c r="B18" s="180" t="s">
        <v>726</v>
      </c>
      <c r="C18" s="166" t="s">
        <v>18</v>
      </c>
      <c r="D18" s="172">
        <v>500</v>
      </c>
      <c r="E18" s="340"/>
      <c r="F18" s="164">
        <f t="shared" ref="F18:F23" si="0">ROUND(D18*E18,2)</f>
        <v>0</v>
      </c>
    </row>
    <row r="19" spans="1:9" s="155" customFormat="1" ht="22.5">
      <c r="A19" s="165"/>
      <c r="B19" s="180" t="s">
        <v>464</v>
      </c>
      <c r="C19" s="166" t="s">
        <v>18</v>
      </c>
      <c r="D19" s="172">
        <v>80</v>
      </c>
      <c r="E19" s="340"/>
      <c r="F19" s="164">
        <f t="shared" si="0"/>
        <v>0</v>
      </c>
    </row>
    <row r="20" spans="1:9" s="155" customFormat="1" ht="33.75">
      <c r="A20" s="165" t="s">
        <v>269</v>
      </c>
      <c r="B20" s="180" t="s">
        <v>402</v>
      </c>
      <c r="C20" s="166" t="s">
        <v>18</v>
      </c>
      <c r="D20" s="172">
        <v>700</v>
      </c>
      <c r="E20" s="340"/>
      <c r="F20" s="164">
        <f t="shared" si="0"/>
        <v>0</v>
      </c>
    </row>
    <row r="21" spans="1:9" s="155" customFormat="1" ht="45">
      <c r="A21" s="165" t="s">
        <v>23</v>
      </c>
      <c r="B21" s="180" t="s">
        <v>341</v>
      </c>
      <c r="C21" s="166" t="s">
        <v>24</v>
      </c>
      <c r="D21" s="172">
        <v>650</v>
      </c>
      <c r="E21" s="340"/>
      <c r="F21" s="164">
        <f t="shared" si="0"/>
        <v>0</v>
      </c>
    </row>
    <row r="22" spans="1:9" s="155" customFormat="1">
      <c r="A22" s="165" t="s">
        <v>270</v>
      </c>
      <c r="B22" s="180" t="s">
        <v>25</v>
      </c>
      <c r="C22" s="166" t="s">
        <v>26</v>
      </c>
      <c r="D22" s="172">
        <v>1</v>
      </c>
      <c r="E22" s="340"/>
      <c r="F22" s="164">
        <f t="shared" si="0"/>
        <v>0</v>
      </c>
    </row>
    <row r="23" spans="1:9" s="155" customFormat="1" ht="13.5" thickBot="1">
      <c r="A23" s="165" t="s">
        <v>895</v>
      </c>
      <c r="B23" s="431" t="s">
        <v>894</v>
      </c>
      <c r="C23" s="365" t="s">
        <v>58</v>
      </c>
      <c r="D23" s="366">
        <v>10</v>
      </c>
      <c r="E23" s="367"/>
      <c r="F23" s="368">
        <f t="shared" si="0"/>
        <v>0</v>
      </c>
    </row>
    <row r="24" spans="1:9" s="216" customFormat="1" ht="13.5" customHeight="1" thickBot="1">
      <c r="A24" s="706" t="s">
        <v>27</v>
      </c>
      <c r="B24" s="707"/>
      <c r="C24" s="271"/>
      <c r="D24" s="271"/>
      <c r="E24" s="271"/>
      <c r="F24" s="272">
        <f>SUM(F11:F23)</f>
        <v>0</v>
      </c>
    </row>
    <row r="25" spans="1:9" s="155" customFormat="1" ht="15">
      <c r="A25" s="263"/>
      <c r="B25" s="171"/>
      <c r="C25" s="167"/>
      <c r="D25" s="168"/>
      <c r="E25" s="169"/>
      <c r="F25" s="170"/>
      <c r="H25" s="63"/>
    </row>
    <row r="26" spans="1:9" s="155" customFormat="1" ht="15">
      <c r="A26" s="266" t="s">
        <v>28</v>
      </c>
      <c r="B26" s="265" t="s">
        <v>29</v>
      </c>
      <c r="C26" s="167"/>
      <c r="D26" s="168"/>
      <c r="E26" s="169"/>
      <c r="F26" s="170"/>
    </row>
    <row r="27" spans="1:9" ht="15">
      <c r="A27" s="165" t="s">
        <v>30</v>
      </c>
      <c r="B27" s="180" t="s">
        <v>999</v>
      </c>
      <c r="C27" s="167"/>
      <c r="D27" s="168"/>
      <c r="E27" s="169"/>
      <c r="F27" s="170"/>
      <c r="I27" s="251"/>
    </row>
    <row r="28" spans="1:9">
      <c r="A28" s="165"/>
      <c r="B28" s="180" t="s">
        <v>1128</v>
      </c>
      <c r="C28" s="166" t="s">
        <v>31</v>
      </c>
      <c r="D28" s="482">
        <f>6354*1.2</f>
        <v>7624.7999999999993</v>
      </c>
      <c r="E28" s="340"/>
      <c r="F28" s="164">
        <f t="shared" ref="F28:F42" si="1">ROUND(D28*E28,2)</f>
        <v>0</v>
      </c>
      <c r="I28" s="251"/>
    </row>
    <row r="29" spans="1:9">
      <c r="A29" s="165"/>
      <c r="B29" s="180" t="s">
        <v>1129</v>
      </c>
      <c r="C29" s="166" t="s">
        <v>31</v>
      </c>
      <c r="D29" s="482">
        <f>97*1.2</f>
        <v>116.39999999999999</v>
      </c>
      <c r="E29" s="340"/>
      <c r="F29" s="164">
        <f t="shared" si="1"/>
        <v>0</v>
      </c>
      <c r="I29" s="251"/>
    </row>
    <row r="30" spans="1:9">
      <c r="A30" s="165"/>
      <c r="B30" s="180" t="s">
        <v>1130</v>
      </c>
      <c r="C30" s="166" t="s">
        <v>31</v>
      </c>
      <c r="D30" s="482">
        <f>33548*1.2</f>
        <v>40257.599999999999</v>
      </c>
      <c r="E30" s="340"/>
      <c r="F30" s="164">
        <f t="shared" si="1"/>
        <v>0</v>
      </c>
    </row>
    <row r="31" spans="1:9" s="155" customFormat="1">
      <c r="A31" s="165" t="s">
        <v>32</v>
      </c>
      <c r="B31" s="180" t="s">
        <v>213</v>
      </c>
      <c r="C31" s="166" t="s">
        <v>31</v>
      </c>
      <c r="D31" s="482">
        <f>SUM(D28:D30)*0.3</f>
        <v>14399.639999999998</v>
      </c>
      <c r="E31" s="340"/>
      <c r="F31" s="164">
        <f t="shared" si="1"/>
        <v>0</v>
      </c>
    </row>
    <row r="32" spans="1:9" s="155" customFormat="1" ht="22.5">
      <c r="A32" s="165" t="s">
        <v>33</v>
      </c>
      <c r="B32" s="180" t="s">
        <v>1101</v>
      </c>
      <c r="C32" s="166" t="s">
        <v>48</v>
      </c>
      <c r="D32" s="172">
        <v>12</v>
      </c>
      <c r="E32" s="340"/>
      <c r="F32" s="164">
        <f t="shared" si="1"/>
        <v>0</v>
      </c>
    </row>
    <row r="33" spans="1:8" s="155" customFormat="1" ht="22.5">
      <c r="A33" s="165" t="s">
        <v>34</v>
      </c>
      <c r="B33" s="180" t="s">
        <v>832</v>
      </c>
      <c r="C33" s="166" t="s">
        <v>18</v>
      </c>
      <c r="D33" s="172">
        <f>450*0.1*1.2+6</f>
        <v>60</v>
      </c>
      <c r="E33" s="340"/>
      <c r="F33" s="164">
        <f t="shared" si="1"/>
        <v>0</v>
      </c>
    </row>
    <row r="34" spans="1:8" s="155" customFormat="1" ht="35.25" customHeight="1">
      <c r="A34" s="165" t="s">
        <v>35</v>
      </c>
      <c r="B34" s="180" t="s">
        <v>1118</v>
      </c>
      <c r="C34" s="166" t="s">
        <v>18</v>
      </c>
      <c r="D34" s="172">
        <f>100*0.8*0.8+6</f>
        <v>70</v>
      </c>
      <c r="E34" s="340"/>
      <c r="F34" s="164">
        <f t="shared" si="1"/>
        <v>0</v>
      </c>
    </row>
    <row r="35" spans="1:8" s="155" customFormat="1" ht="33.75">
      <c r="A35" s="165" t="s">
        <v>271</v>
      </c>
      <c r="B35" s="180" t="s">
        <v>1119</v>
      </c>
      <c r="C35" s="166" t="s">
        <v>18</v>
      </c>
      <c r="D35" s="172">
        <f>150*0.3*1.2+6</f>
        <v>60</v>
      </c>
      <c r="E35" s="340"/>
      <c r="F35" s="164">
        <f t="shared" si="1"/>
        <v>0</v>
      </c>
    </row>
    <row r="36" spans="1:8" s="155" customFormat="1" ht="34.5" customHeight="1">
      <c r="A36" s="165" t="s">
        <v>272</v>
      </c>
      <c r="B36" s="180" t="s">
        <v>1120</v>
      </c>
      <c r="C36" s="166" t="s">
        <v>18</v>
      </c>
      <c r="D36" s="172">
        <v>400</v>
      </c>
      <c r="E36" s="340"/>
      <c r="F36" s="164">
        <f t="shared" si="1"/>
        <v>0</v>
      </c>
    </row>
    <row r="37" spans="1:8" s="155" customFormat="1" ht="34.5" customHeight="1">
      <c r="A37" s="165" t="s">
        <v>607</v>
      </c>
      <c r="B37" s="180" t="s">
        <v>1124</v>
      </c>
      <c r="C37" s="166" t="s">
        <v>18</v>
      </c>
      <c r="D37" s="172">
        <v>60</v>
      </c>
      <c r="E37" s="340"/>
      <c r="F37" s="164">
        <f t="shared" si="1"/>
        <v>0</v>
      </c>
    </row>
    <row r="38" spans="1:8" s="155" customFormat="1" ht="33.75">
      <c r="A38" s="165" t="s">
        <v>36</v>
      </c>
      <c r="B38" s="136" t="s">
        <v>728</v>
      </c>
      <c r="C38" s="166" t="s">
        <v>31</v>
      </c>
      <c r="D38" s="172">
        <v>300</v>
      </c>
      <c r="E38" s="340"/>
      <c r="F38" s="164">
        <f t="shared" si="1"/>
        <v>0</v>
      </c>
    </row>
    <row r="39" spans="1:8" s="155" customFormat="1" ht="67.5">
      <c r="A39" s="165" t="s">
        <v>37</v>
      </c>
      <c r="B39" s="180" t="s">
        <v>1121</v>
      </c>
      <c r="C39" s="166" t="s">
        <v>18</v>
      </c>
      <c r="D39" s="172">
        <v>150</v>
      </c>
      <c r="E39" s="340"/>
      <c r="F39" s="164">
        <f t="shared" si="1"/>
        <v>0</v>
      </c>
    </row>
    <row r="40" spans="1:8" s="155" customFormat="1" ht="45">
      <c r="A40" s="165" t="s">
        <v>273</v>
      </c>
      <c r="B40" s="180" t="s">
        <v>1122</v>
      </c>
      <c r="C40" s="166" t="s">
        <v>18</v>
      </c>
      <c r="D40" s="172">
        <v>3</v>
      </c>
      <c r="E40" s="340"/>
      <c r="F40" s="164">
        <f t="shared" si="1"/>
        <v>0</v>
      </c>
    </row>
    <row r="41" spans="1:8" s="155" customFormat="1" ht="33.75">
      <c r="A41" s="165" t="s">
        <v>38</v>
      </c>
      <c r="B41" s="180" t="s">
        <v>1123</v>
      </c>
      <c r="C41" s="166" t="s">
        <v>18</v>
      </c>
      <c r="D41" s="172">
        <v>7</v>
      </c>
      <c r="E41" s="340"/>
      <c r="F41" s="164">
        <f t="shared" si="1"/>
        <v>0</v>
      </c>
    </row>
    <row r="42" spans="1:8" s="155" customFormat="1" ht="22.5">
      <c r="A42" s="165" t="s">
        <v>608</v>
      </c>
      <c r="B42" s="180" t="s">
        <v>1000</v>
      </c>
      <c r="C42" s="166" t="s">
        <v>24</v>
      </c>
      <c r="D42" s="172">
        <v>350</v>
      </c>
      <c r="E42" s="340"/>
      <c r="F42" s="164">
        <f t="shared" si="1"/>
        <v>0</v>
      </c>
    </row>
    <row r="43" spans="1:8" s="155" customFormat="1" ht="15" customHeight="1">
      <c r="A43" s="165" t="s">
        <v>609</v>
      </c>
      <c r="B43" s="180" t="s">
        <v>954</v>
      </c>
      <c r="C43" s="166" t="s">
        <v>24</v>
      </c>
      <c r="D43" s="172">
        <v>20</v>
      </c>
      <c r="E43" s="340"/>
      <c r="F43" s="164">
        <f t="shared" ref="F43" si="2">ROUND(D43*E43,2)</f>
        <v>0</v>
      </c>
    </row>
    <row r="44" spans="1:8" s="155" customFormat="1" ht="34.5" thickBot="1">
      <c r="A44" s="165" t="s">
        <v>953</v>
      </c>
      <c r="B44" s="180" t="s">
        <v>1125</v>
      </c>
      <c r="C44" s="166" t="s">
        <v>3</v>
      </c>
      <c r="D44" s="172">
        <v>1</v>
      </c>
      <c r="E44" s="340"/>
      <c r="F44" s="164">
        <f t="shared" ref="F44" si="3">ROUND(D44*E44,2)</f>
        <v>0</v>
      </c>
    </row>
    <row r="45" spans="1:8" s="216" customFormat="1" thickBot="1">
      <c r="A45" s="706" t="s">
        <v>39</v>
      </c>
      <c r="B45" s="707"/>
      <c r="C45" s="271"/>
      <c r="D45" s="271"/>
      <c r="E45" s="271"/>
      <c r="F45" s="272">
        <f>SUM(F28:F44)</f>
        <v>0</v>
      </c>
    </row>
    <row r="46" spans="1:8" s="155" customFormat="1" ht="15">
      <c r="A46" s="263"/>
      <c r="B46" s="171"/>
      <c r="C46" s="167"/>
      <c r="D46" s="168"/>
      <c r="E46" s="169"/>
      <c r="F46" s="170"/>
    </row>
    <row r="47" spans="1:8" s="155" customFormat="1" ht="15">
      <c r="A47" s="476" t="s">
        <v>40</v>
      </c>
      <c r="B47" s="477" t="s">
        <v>41</v>
      </c>
      <c r="C47" s="468"/>
      <c r="D47" s="469"/>
      <c r="E47" s="470"/>
      <c r="F47" s="471"/>
    </row>
    <row r="48" spans="1:8" s="155" customFormat="1" ht="56.25">
      <c r="A48" s="476"/>
      <c r="B48" s="478" t="s">
        <v>498</v>
      </c>
      <c r="C48" s="468"/>
      <c r="D48" s="469"/>
      <c r="E48" s="470"/>
      <c r="F48" s="471"/>
      <c r="H48" s="297"/>
    </row>
    <row r="49" spans="1:8" s="155" customFormat="1" ht="11.25" customHeight="1">
      <c r="A49" s="472" t="s">
        <v>42</v>
      </c>
      <c r="B49" s="478" t="s">
        <v>43</v>
      </c>
      <c r="C49" s="468"/>
      <c r="D49" s="469"/>
      <c r="E49" s="470"/>
      <c r="F49" s="471"/>
    </row>
    <row r="50" spans="1:8" s="155" customFormat="1">
      <c r="A50" s="472"/>
      <c r="B50" s="478" t="s">
        <v>490</v>
      </c>
      <c r="C50" s="473" t="s">
        <v>18</v>
      </c>
      <c r="D50" s="474">
        <v>7</v>
      </c>
      <c r="E50" s="479"/>
      <c r="F50" s="475">
        <f t="shared" ref="F50:F54" si="4">ROUND(D50*E50,2)</f>
        <v>0</v>
      </c>
    </row>
    <row r="51" spans="1:8" s="155" customFormat="1" ht="33.75">
      <c r="A51" s="472" t="s">
        <v>44</v>
      </c>
      <c r="B51" s="478" t="s">
        <v>1048</v>
      </c>
      <c r="C51" s="473" t="s">
        <v>24</v>
      </c>
      <c r="D51" s="474">
        <f>(120+60+330+150+330 )*1.3+113</f>
        <v>1400</v>
      </c>
      <c r="E51" s="479"/>
      <c r="F51" s="475">
        <f t="shared" si="4"/>
        <v>0</v>
      </c>
    </row>
    <row r="52" spans="1:8" s="155" customFormat="1" ht="22.5">
      <c r="A52" s="472" t="s">
        <v>45</v>
      </c>
      <c r="B52" s="478" t="s">
        <v>729</v>
      </c>
      <c r="C52" s="473" t="s">
        <v>24</v>
      </c>
      <c r="D52" s="474">
        <v>450</v>
      </c>
      <c r="E52" s="479"/>
      <c r="F52" s="475">
        <f t="shared" si="4"/>
        <v>0</v>
      </c>
    </row>
    <row r="53" spans="1:8" s="155" customFormat="1" ht="15">
      <c r="A53" s="472" t="s">
        <v>46</v>
      </c>
      <c r="B53" s="478" t="s">
        <v>216</v>
      </c>
      <c r="C53" s="473"/>
      <c r="D53" s="474"/>
      <c r="E53" s="470"/>
      <c r="F53" s="471"/>
    </row>
    <row r="54" spans="1:8" s="155" customFormat="1">
      <c r="A54" s="472"/>
      <c r="B54" s="478" t="s">
        <v>730</v>
      </c>
      <c r="C54" s="473" t="s">
        <v>3</v>
      </c>
      <c r="D54" s="474">
        <v>10</v>
      </c>
      <c r="E54" s="479"/>
      <c r="F54" s="475">
        <f t="shared" si="4"/>
        <v>0</v>
      </c>
    </row>
    <row r="55" spans="1:8" s="155" customFormat="1" ht="56.25">
      <c r="A55" s="472" t="s">
        <v>612</v>
      </c>
      <c r="B55" s="478" t="s">
        <v>951</v>
      </c>
      <c r="C55" s="473" t="s">
        <v>24</v>
      </c>
      <c r="D55" s="474">
        <v>170</v>
      </c>
      <c r="E55" s="479"/>
      <c r="F55" s="475">
        <f t="shared" ref="F55:F76" si="5">ROUND(D55*E55,2)</f>
        <v>0</v>
      </c>
    </row>
    <row r="56" spans="1:8" s="155" customFormat="1" ht="78.75">
      <c r="A56" s="472" t="s">
        <v>47</v>
      </c>
      <c r="B56" s="478" t="s">
        <v>952</v>
      </c>
      <c r="C56" s="473" t="s">
        <v>24</v>
      </c>
      <c r="D56" s="474">
        <v>350</v>
      </c>
      <c r="E56" s="479"/>
      <c r="F56" s="475">
        <f t="shared" si="5"/>
        <v>0</v>
      </c>
      <c r="H56" s="315"/>
    </row>
    <row r="57" spans="1:8" s="155" customFormat="1" ht="56.25">
      <c r="A57" s="472" t="s">
        <v>274</v>
      </c>
      <c r="B57" s="478" t="s">
        <v>946</v>
      </c>
      <c r="C57" s="473" t="s">
        <v>24</v>
      </c>
      <c r="D57" s="474">
        <v>270</v>
      </c>
      <c r="E57" s="479"/>
      <c r="F57" s="475">
        <f t="shared" si="5"/>
        <v>0</v>
      </c>
    </row>
    <row r="58" spans="1:8" s="155" customFormat="1" ht="22.5">
      <c r="A58" s="472" t="s">
        <v>49</v>
      </c>
      <c r="B58" s="478" t="s">
        <v>731</v>
      </c>
      <c r="C58" s="473" t="s">
        <v>24</v>
      </c>
      <c r="D58" s="474">
        <v>50</v>
      </c>
      <c r="E58" s="479"/>
      <c r="F58" s="475">
        <f>ROUND(D58*E58,2)</f>
        <v>0</v>
      </c>
    </row>
    <row r="59" spans="1:8" s="155" customFormat="1" ht="33.75">
      <c r="A59" s="472" t="s">
        <v>275</v>
      </c>
      <c r="B59" s="180" t="s">
        <v>732</v>
      </c>
      <c r="C59" s="166" t="s">
        <v>24</v>
      </c>
      <c r="D59" s="172">
        <v>450</v>
      </c>
      <c r="E59" s="479"/>
      <c r="F59" s="475">
        <f t="shared" si="5"/>
        <v>0</v>
      </c>
    </row>
    <row r="60" spans="1:8" s="155" customFormat="1" ht="33.75">
      <c r="A60" s="472" t="s">
        <v>50</v>
      </c>
      <c r="B60" s="180" t="s">
        <v>1115</v>
      </c>
      <c r="C60" s="166" t="s">
        <v>18</v>
      </c>
      <c r="D60" s="172">
        <f>60*0.1*1.2-0.2</f>
        <v>6.9999999999999991</v>
      </c>
      <c r="E60" s="479"/>
      <c r="F60" s="475">
        <f t="shared" si="5"/>
        <v>0</v>
      </c>
    </row>
    <row r="61" spans="1:8" s="155" customFormat="1" ht="15">
      <c r="A61" s="472" t="s">
        <v>51</v>
      </c>
      <c r="B61" s="478" t="s">
        <v>53</v>
      </c>
      <c r="C61" s="473"/>
      <c r="D61" s="474"/>
      <c r="E61" s="470"/>
      <c r="F61" s="475"/>
    </row>
    <row r="62" spans="1:8" s="155" customFormat="1">
      <c r="A62" s="480"/>
      <c r="B62" s="478" t="s">
        <v>349</v>
      </c>
      <c r="C62" s="473" t="s">
        <v>3</v>
      </c>
      <c r="D62" s="474">
        <v>14</v>
      </c>
      <c r="E62" s="479"/>
      <c r="F62" s="475">
        <f t="shared" si="5"/>
        <v>0</v>
      </c>
    </row>
    <row r="63" spans="1:8" s="155" customFormat="1">
      <c r="A63" s="480"/>
      <c r="B63" s="478" t="s">
        <v>350</v>
      </c>
      <c r="C63" s="473" t="s">
        <v>3</v>
      </c>
      <c r="D63" s="474">
        <v>7</v>
      </c>
      <c r="E63" s="479"/>
      <c r="F63" s="475">
        <f t="shared" si="5"/>
        <v>0</v>
      </c>
    </row>
    <row r="64" spans="1:8" s="155" customFormat="1">
      <c r="A64" s="480"/>
      <c r="B64" s="478" t="s">
        <v>538</v>
      </c>
      <c r="C64" s="473" t="s">
        <v>3</v>
      </c>
      <c r="D64" s="474">
        <v>1</v>
      </c>
      <c r="E64" s="479"/>
      <c r="F64" s="475">
        <f t="shared" si="5"/>
        <v>0</v>
      </c>
    </row>
    <row r="65" spans="1:6" s="155" customFormat="1">
      <c r="A65" s="472" t="s">
        <v>276</v>
      </c>
      <c r="B65" s="478" t="s">
        <v>733</v>
      </c>
      <c r="C65" s="473" t="s">
        <v>48</v>
      </c>
      <c r="D65" s="474">
        <v>30</v>
      </c>
      <c r="E65" s="479"/>
      <c r="F65" s="475">
        <f>ROUND(D65*E65,2)</f>
        <v>0</v>
      </c>
    </row>
    <row r="66" spans="1:6" s="155" customFormat="1" ht="15">
      <c r="A66" s="472" t="s">
        <v>277</v>
      </c>
      <c r="B66" s="478" t="s">
        <v>491</v>
      </c>
      <c r="C66" s="473"/>
      <c r="D66" s="474"/>
      <c r="E66" s="470"/>
      <c r="F66" s="475"/>
    </row>
    <row r="67" spans="1:6" s="155" customFormat="1">
      <c r="A67" s="472"/>
      <c r="B67" s="478" t="s">
        <v>493</v>
      </c>
      <c r="C67" s="473" t="s">
        <v>3</v>
      </c>
      <c r="D67" s="474">
        <v>1</v>
      </c>
      <c r="E67" s="479"/>
      <c r="F67" s="475">
        <f>ROUND(D67*E67,2)</f>
        <v>0</v>
      </c>
    </row>
    <row r="68" spans="1:6" s="155" customFormat="1">
      <c r="A68" s="472"/>
      <c r="B68" s="478" t="s">
        <v>492</v>
      </c>
      <c r="C68" s="473" t="s">
        <v>3</v>
      </c>
      <c r="D68" s="474">
        <v>1</v>
      </c>
      <c r="E68" s="479"/>
      <c r="F68" s="475">
        <f>ROUND(D68*E68,2)</f>
        <v>0</v>
      </c>
    </row>
    <row r="69" spans="1:6" s="155" customFormat="1" ht="15">
      <c r="A69" s="472" t="s">
        <v>52</v>
      </c>
      <c r="B69" s="478" t="s">
        <v>494</v>
      </c>
      <c r="C69" s="473"/>
      <c r="D69" s="474"/>
      <c r="E69" s="470"/>
      <c r="F69" s="475"/>
    </row>
    <row r="70" spans="1:6" s="155" customFormat="1" ht="22.5">
      <c r="A70" s="472"/>
      <c r="B70" s="478" t="s">
        <v>836</v>
      </c>
      <c r="C70" s="473" t="s">
        <v>3</v>
      </c>
      <c r="D70" s="474">
        <v>10</v>
      </c>
      <c r="E70" s="479"/>
      <c r="F70" s="475">
        <f>ROUND(D70*E70,2)</f>
        <v>0</v>
      </c>
    </row>
    <row r="71" spans="1:6" s="155" customFormat="1" ht="22.5">
      <c r="A71" s="472"/>
      <c r="B71" s="478" t="s">
        <v>837</v>
      </c>
      <c r="C71" s="473" t="s">
        <v>3</v>
      </c>
      <c r="D71" s="474">
        <v>10</v>
      </c>
      <c r="E71" s="479"/>
      <c r="F71" s="475">
        <f>ROUND(D71*E71,2)</f>
        <v>0</v>
      </c>
    </row>
    <row r="72" spans="1:6" s="155" customFormat="1" ht="33.75">
      <c r="A72" s="472" t="s">
        <v>54</v>
      </c>
      <c r="B72" s="478" t="s">
        <v>734</v>
      </c>
      <c r="C72" s="473" t="s">
        <v>3</v>
      </c>
      <c r="D72" s="474">
        <v>15</v>
      </c>
      <c r="E72" s="479"/>
      <c r="F72" s="475">
        <f t="shared" si="5"/>
        <v>0</v>
      </c>
    </row>
    <row r="73" spans="1:6" s="155" customFormat="1" ht="45">
      <c r="A73" s="472" t="s">
        <v>55</v>
      </c>
      <c r="B73" s="478" t="s">
        <v>1043</v>
      </c>
      <c r="C73" s="473" t="s">
        <v>58</v>
      </c>
      <c r="D73" s="474">
        <v>50</v>
      </c>
      <c r="E73" s="479"/>
      <c r="F73" s="475">
        <f t="shared" si="5"/>
        <v>0</v>
      </c>
    </row>
    <row r="74" spans="1:6" s="155" customFormat="1" ht="22.5">
      <c r="A74" s="472" t="s">
        <v>278</v>
      </c>
      <c r="B74" s="180" t="s">
        <v>735</v>
      </c>
      <c r="C74" s="166" t="s">
        <v>3</v>
      </c>
      <c r="D74" s="172">
        <v>1</v>
      </c>
      <c r="E74" s="340"/>
      <c r="F74" s="164">
        <f t="shared" si="5"/>
        <v>0</v>
      </c>
    </row>
    <row r="75" spans="1:6" s="155" customFormat="1" ht="33.75">
      <c r="A75" s="472" t="s">
        <v>279</v>
      </c>
      <c r="B75" s="180" t="s">
        <v>495</v>
      </c>
      <c r="C75" s="166" t="s">
        <v>3</v>
      </c>
      <c r="D75" s="172">
        <v>1</v>
      </c>
      <c r="E75" s="340"/>
      <c r="F75" s="164">
        <f t="shared" si="5"/>
        <v>0</v>
      </c>
    </row>
    <row r="76" spans="1:6" s="155" customFormat="1" ht="33" customHeight="1">
      <c r="A76" s="472" t="s">
        <v>56</v>
      </c>
      <c r="B76" s="180" t="s">
        <v>994</v>
      </c>
      <c r="C76" s="166" t="s">
        <v>48</v>
      </c>
      <c r="D76" s="172">
        <v>13</v>
      </c>
      <c r="E76" s="340"/>
      <c r="F76" s="164">
        <f t="shared" si="5"/>
        <v>0</v>
      </c>
    </row>
    <row r="77" spans="1:6" s="155" customFormat="1" ht="45">
      <c r="A77" s="472" t="s">
        <v>57</v>
      </c>
      <c r="B77" s="180" t="s">
        <v>1114</v>
      </c>
      <c r="C77" s="166"/>
      <c r="D77" s="630"/>
      <c r="E77" s="169"/>
      <c r="F77" s="170"/>
    </row>
    <row r="78" spans="1:6" s="155" customFormat="1" ht="56.25">
      <c r="A78" s="165"/>
      <c r="B78" s="180" t="s">
        <v>1102</v>
      </c>
      <c r="C78" s="166" t="s">
        <v>3</v>
      </c>
      <c r="D78" s="630">
        <v>1</v>
      </c>
      <c r="E78" s="340"/>
      <c r="F78" s="631">
        <f t="shared" ref="F78:F80" si="6">ROUND(D78*E78,2)</f>
        <v>0</v>
      </c>
    </row>
    <row r="79" spans="1:6" s="155" customFormat="1" ht="36" customHeight="1">
      <c r="A79" s="165"/>
      <c r="B79" s="180" t="s">
        <v>1103</v>
      </c>
      <c r="C79" s="166" t="s">
        <v>3</v>
      </c>
      <c r="D79" s="630">
        <v>3</v>
      </c>
      <c r="E79" s="340"/>
      <c r="F79" s="631">
        <f t="shared" si="6"/>
        <v>0</v>
      </c>
    </row>
    <row r="80" spans="1:6" s="155" customFormat="1" ht="67.5">
      <c r="A80" s="165"/>
      <c r="B80" s="180" t="s">
        <v>1104</v>
      </c>
      <c r="C80" s="166" t="s">
        <v>3</v>
      </c>
      <c r="D80" s="630">
        <v>10</v>
      </c>
      <c r="E80" s="340"/>
      <c r="F80" s="631">
        <f t="shared" si="6"/>
        <v>0</v>
      </c>
    </row>
    <row r="81" spans="1:8" s="155" customFormat="1" ht="15">
      <c r="A81" s="165"/>
      <c r="B81" s="635" t="s">
        <v>1105</v>
      </c>
      <c r="C81" s="628"/>
      <c r="D81" s="629"/>
      <c r="E81" s="169"/>
      <c r="F81" s="631"/>
    </row>
    <row r="82" spans="1:8" s="155" customFormat="1" ht="56.25">
      <c r="A82" s="165"/>
      <c r="B82" s="180" t="s">
        <v>1106</v>
      </c>
      <c r="C82" s="166" t="s">
        <v>3</v>
      </c>
      <c r="D82" s="630">
        <v>1</v>
      </c>
      <c r="E82" s="340"/>
      <c r="F82" s="631">
        <f t="shared" ref="F82" si="7">ROUND(D82*E82,2)</f>
        <v>0</v>
      </c>
    </row>
    <row r="83" spans="1:8" s="155" customFormat="1" ht="33.75">
      <c r="A83" s="165"/>
      <c r="B83" s="180" t="s">
        <v>1107</v>
      </c>
      <c r="C83" s="166" t="s">
        <v>3</v>
      </c>
      <c r="D83" s="630">
        <v>6</v>
      </c>
      <c r="E83" s="340"/>
      <c r="F83" s="631">
        <f t="shared" ref="F83:F89" si="8">ROUND(D83*E83,2)</f>
        <v>0</v>
      </c>
    </row>
    <row r="84" spans="1:8" s="155" customFormat="1" ht="45">
      <c r="A84" s="165"/>
      <c r="B84" s="180" t="s">
        <v>1108</v>
      </c>
      <c r="C84" s="166" t="s">
        <v>3</v>
      </c>
      <c r="D84" s="630">
        <v>1</v>
      </c>
      <c r="E84" s="340"/>
      <c r="F84" s="631">
        <f t="shared" si="8"/>
        <v>0</v>
      </c>
    </row>
    <row r="85" spans="1:8" s="155" customFormat="1" ht="45">
      <c r="A85" s="165"/>
      <c r="B85" s="180" t="s">
        <v>1109</v>
      </c>
      <c r="C85" s="166" t="s">
        <v>3</v>
      </c>
      <c r="D85" s="630">
        <v>6</v>
      </c>
      <c r="E85" s="340"/>
      <c r="F85" s="631">
        <f t="shared" si="8"/>
        <v>0</v>
      </c>
    </row>
    <row r="86" spans="1:8" s="155" customFormat="1" ht="67.5">
      <c r="A86" s="165"/>
      <c r="B86" s="180" t="s">
        <v>1110</v>
      </c>
      <c r="C86" s="166" t="s">
        <v>3</v>
      </c>
      <c r="D86" s="630">
        <v>1</v>
      </c>
      <c r="E86" s="340"/>
      <c r="F86" s="631">
        <f t="shared" si="8"/>
        <v>0</v>
      </c>
    </row>
    <row r="87" spans="1:8" s="155" customFormat="1" ht="15">
      <c r="A87" s="165"/>
      <c r="B87" s="635" t="s">
        <v>1111</v>
      </c>
      <c r="C87" s="166"/>
      <c r="D87" s="630"/>
      <c r="E87" s="169"/>
      <c r="F87" s="631"/>
    </row>
    <row r="88" spans="1:8" s="155" customFormat="1" ht="56.25">
      <c r="A88" s="165"/>
      <c r="B88" s="180" t="s">
        <v>1112</v>
      </c>
      <c r="C88" s="166" t="s">
        <v>3</v>
      </c>
      <c r="D88" s="630">
        <v>1</v>
      </c>
      <c r="E88" s="340"/>
      <c r="F88" s="631">
        <f t="shared" si="8"/>
        <v>0</v>
      </c>
    </row>
    <row r="89" spans="1:8" s="155" customFormat="1" ht="67.5">
      <c r="A89" s="165"/>
      <c r="B89" s="180" t="s">
        <v>1113</v>
      </c>
      <c r="C89" s="166" t="s">
        <v>3</v>
      </c>
      <c r="D89" s="630">
        <v>3</v>
      </c>
      <c r="E89" s="340"/>
      <c r="F89" s="631">
        <f t="shared" si="8"/>
        <v>0</v>
      </c>
    </row>
    <row r="90" spans="1:8" s="155" customFormat="1">
      <c r="A90" s="165" t="s">
        <v>59</v>
      </c>
      <c r="B90" s="180" t="s">
        <v>367</v>
      </c>
      <c r="C90" s="166" t="s">
        <v>3</v>
      </c>
      <c r="D90" s="172">
        <v>1</v>
      </c>
      <c r="E90" s="340"/>
      <c r="F90" s="164">
        <f>ROUND(D90*E90,2)</f>
        <v>0</v>
      </c>
    </row>
    <row r="91" spans="1:8" s="155" customFormat="1" ht="22.5">
      <c r="A91" s="165" t="s">
        <v>60</v>
      </c>
      <c r="B91" s="180" t="s">
        <v>736</v>
      </c>
      <c r="C91" s="166" t="s">
        <v>24</v>
      </c>
      <c r="D91" s="172">
        <f>D59</f>
        <v>450</v>
      </c>
      <c r="E91" s="340"/>
      <c r="F91" s="164">
        <f>ROUND(D91*E91,2)</f>
        <v>0</v>
      </c>
      <c r="H91" s="315"/>
    </row>
    <row r="92" spans="1:8" s="155" customFormat="1" ht="33.75">
      <c r="A92" s="165" t="s">
        <v>61</v>
      </c>
      <c r="B92" s="180" t="s">
        <v>1126</v>
      </c>
      <c r="C92" s="166" t="s">
        <v>24</v>
      </c>
      <c r="D92" s="172">
        <v>300</v>
      </c>
      <c r="E92" s="340"/>
      <c r="F92" s="164">
        <f>ROUND(D92*E92,2)</f>
        <v>0</v>
      </c>
      <c r="H92" s="315"/>
    </row>
    <row r="93" spans="1:8" s="155" customFormat="1" ht="15">
      <c r="A93" s="165" t="s">
        <v>757</v>
      </c>
      <c r="B93" s="180" t="s">
        <v>1200</v>
      </c>
      <c r="C93" s="166"/>
      <c r="D93" s="172"/>
      <c r="E93" s="169"/>
      <c r="F93" s="164"/>
      <c r="H93" s="315"/>
    </row>
    <row r="94" spans="1:8" s="155" customFormat="1">
      <c r="A94" s="165"/>
      <c r="B94" s="180" t="s">
        <v>758</v>
      </c>
      <c r="C94" s="166" t="s">
        <v>48</v>
      </c>
      <c r="D94" s="172">
        <v>15</v>
      </c>
      <c r="E94" s="340"/>
      <c r="F94" s="164">
        <f>ROUND(D94*E94,2)</f>
        <v>0</v>
      </c>
      <c r="H94" s="315"/>
    </row>
    <row r="95" spans="1:8" s="155" customFormat="1">
      <c r="A95" s="165"/>
      <c r="B95" s="180" t="s">
        <v>759</v>
      </c>
      <c r="C95" s="166" t="s">
        <v>48</v>
      </c>
      <c r="D95" s="172">
        <v>50</v>
      </c>
      <c r="E95" s="340"/>
      <c r="F95" s="164">
        <f>ROUND(D95*E95,2)</f>
        <v>0</v>
      </c>
      <c r="H95" s="315"/>
    </row>
    <row r="96" spans="1:8" s="155" customFormat="1" ht="69.75" customHeight="1" thickBot="1">
      <c r="A96" s="165" t="s">
        <v>1047</v>
      </c>
      <c r="B96" s="136" t="s">
        <v>1132</v>
      </c>
      <c r="C96" s="166" t="s">
        <v>18</v>
      </c>
      <c r="D96" s="172">
        <v>13</v>
      </c>
      <c r="E96" s="340"/>
      <c r="F96" s="164">
        <f>ROUND(D96*E96,2)</f>
        <v>0</v>
      </c>
      <c r="H96" s="315"/>
    </row>
    <row r="97" spans="1:8" s="216" customFormat="1" thickBot="1">
      <c r="A97" s="706" t="s">
        <v>62</v>
      </c>
      <c r="B97" s="707"/>
      <c r="C97" s="271"/>
      <c r="D97" s="271"/>
      <c r="E97" s="271"/>
      <c r="F97" s="272">
        <f>SUM(F50:F96)</f>
        <v>0</v>
      </c>
    </row>
    <row r="98" spans="1:8" s="155" customFormat="1" ht="15">
      <c r="A98" s="165"/>
      <c r="B98" s="171"/>
      <c r="C98" s="167"/>
      <c r="D98" s="172"/>
      <c r="E98" s="169"/>
      <c r="F98" s="170"/>
    </row>
    <row r="99" spans="1:8" s="155" customFormat="1" ht="15">
      <c r="A99" s="266" t="s">
        <v>63</v>
      </c>
      <c r="B99" s="265" t="s">
        <v>64</v>
      </c>
      <c r="C99" s="166"/>
      <c r="D99" s="172"/>
      <c r="E99" s="169"/>
      <c r="F99" s="170"/>
    </row>
    <row r="100" spans="1:8" s="155" customFormat="1" ht="22.5">
      <c r="A100" s="165" t="s">
        <v>65</v>
      </c>
      <c r="B100" s="180" t="s">
        <v>737</v>
      </c>
      <c r="C100" s="166" t="s">
        <v>24</v>
      </c>
      <c r="D100" s="172">
        <v>250</v>
      </c>
      <c r="E100" s="340"/>
      <c r="F100" s="164">
        <f>ROUND(D100*E100,2)</f>
        <v>0</v>
      </c>
    </row>
    <row r="101" spans="1:8" s="155" customFormat="1" ht="22.5">
      <c r="A101" s="165" t="s">
        <v>280</v>
      </c>
      <c r="B101" s="180" t="s">
        <v>499</v>
      </c>
      <c r="C101" s="166" t="s">
        <v>24</v>
      </c>
      <c r="D101" s="172">
        <v>700</v>
      </c>
      <c r="E101" s="340"/>
      <c r="F101" s="164">
        <f>ROUND(D101*E101,2)</f>
        <v>0</v>
      </c>
    </row>
    <row r="102" spans="1:8" s="155" customFormat="1" ht="22.5">
      <c r="A102" s="165" t="s">
        <v>66</v>
      </c>
      <c r="B102" s="180" t="s">
        <v>500</v>
      </c>
      <c r="C102" s="166" t="s">
        <v>24</v>
      </c>
      <c r="D102" s="172">
        <v>1100</v>
      </c>
      <c r="E102" s="340"/>
      <c r="F102" s="164">
        <f>ROUND(D102*E102,2)</f>
        <v>0</v>
      </c>
    </row>
    <row r="103" spans="1:8" s="155" customFormat="1" ht="24.75" customHeight="1">
      <c r="A103" s="165" t="s">
        <v>281</v>
      </c>
      <c r="B103" s="180" t="s">
        <v>739</v>
      </c>
      <c r="C103" s="166" t="s">
        <v>24</v>
      </c>
      <c r="D103" s="172">
        <v>250</v>
      </c>
      <c r="E103" s="340"/>
      <c r="F103" s="164">
        <f>ROUND(D103*E103,2)</f>
        <v>0</v>
      </c>
    </row>
    <row r="104" spans="1:8" s="155" customFormat="1" ht="33.75">
      <c r="A104" s="165" t="s">
        <v>603</v>
      </c>
      <c r="B104" s="180" t="s">
        <v>738</v>
      </c>
      <c r="C104" s="166" t="s">
        <v>24</v>
      </c>
      <c r="D104" s="172">
        <v>250</v>
      </c>
      <c r="E104" s="340"/>
      <c r="F104" s="164">
        <f t="shared" ref="F104:F111" si="9">ROUND(D104*E104,2)</f>
        <v>0</v>
      </c>
      <c r="H104" s="331"/>
    </row>
    <row r="105" spans="1:8" s="155" customFormat="1" ht="12.75" customHeight="1">
      <c r="A105" s="165" t="s">
        <v>282</v>
      </c>
      <c r="B105" s="180" t="s">
        <v>501</v>
      </c>
      <c r="C105" s="166" t="s">
        <v>3</v>
      </c>
      <c r="D105" s="172">
        <v>10</v>
      </c>
      <c r="E105" s="340"/>
      <c r="F105" s="164">
        <f t="shared" si="9"/>
        <v>0</v>
      </c>
    </row>
    <row r="106" spans="1:8" s="155" customFormat="1" ht="33.75">
      <c r="A106" s="165" t="s">
        <v>67</v>
      </c>
      <c r="B106" s="180" t="s">
        <v>843</v>
      </c>
      <c r="C106" s="166" t="s">
        <v>3</v>
      </c>
      <c r="D106" s="172">
        <v>15</v>
      </c>
      <c r="E106" s="340"/>
      <c r="F106" s="164">
        <f t="shared" ref="F106" si="10">ROUND(D106*E106,2)</f>
        <v>0</v>
      </c>
    </row>
    <row r="107" spans="1:8" s="155" customFormat="1" ht="33.75">
      <c r="A107" s="165" t="s">
        <v>68</v>
      </c>
      <c r="B107" s="180" t="s">
        <v>838</v>
      </c>
      <c r="C107" s="166" t="s">
        <v>24</v>
      </c>
      <c r="D107" s="172">
        <v>150</v>
      </c>
      <c r="E107" s="340"/>
      <c r="F107" s="164">
        <f>ROUND(D107*E107,2)</f>
        <v>0</v>
      </c>
    </row>
    <row r="108" spans="1:8" s="155" customFormat="1" ht="22.5">
      <c r="A108" s="165" t="s">
        <v>69</v>
      </c>
      <c r="B108" s="180" t="s">
        <v>839</v>
      </c>
      <c r="C108" s="166" t="s">
        <v>24</v>
      </c>
      <c r="D108" s="172">
        <v>30</v>
      </c>
      <c r="E108" s="340"/>
      <c r="F108" s="164">
        <f t="shared" si="9"/>
        <v>0</v>
      </c>
    </row>
    <row r="109" spans="1:8" s="155" customFormat="1" ht="33.75">
      <c r="A109" s="165" t="s">
        <v>70</v>
      </c>
      <c r="B109" s="180" t="s">
        <v>496</v>
      </c>
      <c r="C109" s="166" t="s">
        <v>24</v>
      </c>
      <c r="D109" s="172">
        <v>25</v>
      </c>
      <c r="E109" s="340"/>
      <c r="F109" s="164">
        <f t="shared" si="9"/>
        <v>0</v>
      </c>
    </row>
    <row r="110" spans="1:8" s="155" customFormat="1">
      <c r="A110" s="165" t="s">
        <v>283</v>
      </c>
      <c r="B110" s="180" t="s">
        <v>497</v>
      </c>
      <c r="C110" s="166" t="s">
        <v>3</v>
      </c>
      <c r="D110" s="172">
        <v>10</v>
      </c>
      <c r="E110" s="340"/>
      <c r="F110" s="164">
        <f t="shared" si="9"/>
        <v>0</v>
      </c>
    </row>
    <row r="111" spans="1:8" s="155" customFormat="1" ht="45.75" thickBot="1">
      <c r="A111" s="165" t="s">
        <v>604</v>
      </c>
      <c r="B111" s="180" t="s">
        <v>605</v>
      </c>
      <c r="C111" s="166" t="s">
        <v>24</v>
      </c>
      <c r="D111" s="172">
        <v>1800</v>
      </c>
      <c r="E111" s="340"/>
      <c r="F111" s="164">
        <f t="shared" si="9"/>
        <v>0</v>
      </c>
    </row>
    <row r="112" spans="1:8" s="216" customFormat="1" thickBot="1">
      <c r="A112" s="706" t="s">
        <v>71</v>
      </c>
      <c r="B112" s="707"/>
      <c r="C112" s="271"/>
      <c r="D112" s="271"/>
      <c r="E112" s="271"/>
      <c r="F112" s="272">
        <f>SUM(F100:F111)</f>
        <v>0</v>
      </c>
    </row>
    <row r="113" spans="1:9" s="155" customFormat="1" ht="15">
      <c r="A113" s="165"/>
      <c r="B113" s="171"/>
      <c r="C113" s="166"/>
      <c r="D113" s="172"/>
      <c r="E113" s="169"/>
      <c r="F113" s="170"/>
    </row>
    <row r="114" spans="1:9" s="155" customFormat="1" ht="15">
      <c r="A114" s="266" t="s">
        <v>72</v>
      </c>
      <c r="B114" s="265" t="s">
        <v>73</v>
      </c>
      <c r="C114" s="166"/>
      <c r="D114" s="172"/>
      <c r="E114" s="169"/>
      <c r="F114" s="170"/>
    </row>
    <row r="115" spans="1:9" s="155" customFormat="1" ht="160.5" customHeight="1">
      <c r="A115" s="165" t="s">
        <v>284</v>
      </c>
      <c r="B115" s="180" t="s">
        <v>963</v>
      </c>
      <c r="C115" s="166" t="s">
        <v>24</v>
      </c>
      <c r="D115" s="172">
        <v>1300</v>
      </c>
      <c r="E115" s="340"/>
      <c r="F115" s="164">
        <f t="shared" ref="F115:F124" si="11">ROUND(D115*E115,2)</f>
        <v>0</v>
      </c>
    </row>
    <row r="116" spans="1:9" s="155" customFormat="1" ht="168.75">
      <c r="A116" s="165" t="s">
        <v>74</v>
      </c>
      <c r="B116" s="180" t="s">
        <v>964</v>
      </c>
      <c r="C116" s="166" t="s">
        <v>24</v>
      </c>
      <c r="D116" s="172">
        <v>150</v>
      </c>
      <c r="E116" s="340"/>
      <c r="F116" s="164">
        <f t="shared" si="11"/>
        <v>0</v>
      </c>
      <c r="I116" s="315"/>
    </row>
    <row r="117" spans="1:9" s="155" customFormat="1" ht="146.25">
      <c r="A117" s="165" t="s">
        <v>75</v>
      </c>
      <c r="B117" s="180" t="s">
        <v>947</v>
      </c>
      <c r="C117" s="166" t="s">
        <v>24</v>
      </c>
      <c r="D117" s="172">
        <v>70</v>
      </c>
      <c r="E117" s="340"/>
      <c r="F117" s="164">
        <f>ROUND(D117*E117,2)</f>
        <v>0</v>
      </c>
      <c r="I117" s="315"/>
    </row>
    <row r="118" spans="1:9" s="155" customFormat="1" ht="157.5">
      <c r="A118" s="165" t="s">
        <v>335</v>
      </c>
      <c r="B118" s="180" t="s">
        <v>966</v>
      </c>
      <c r="C118" s="166" t="s">
        <v>24</v>
      </c>
      <c r="D118" s="172">
        <v>150</v>
      </c>
      <c r="E118" s="340"/>
      <c r="F118" s="164">
        <f t="shared" si="11"/>
        <v>0</v>
      </c>
    </row>
    <row r="119" spans="1:9" s="155" customFormat="1" ht="180">
      <c r="A119" s="165" t="s">
        <v>558</v>
      </c>
      <c r="B119" s="180" t="s">
        <v>965</v>
      </c>
      <c r="C119" s="166" t="s">
        <v>24</v>
      </c>
      <c r="D119" s="172">
        <v>150</v>
      </c>
      <c r="E119" s="340"/>
      <c r="F119" s="164">
        <f>ROUND(D119*E119,2)</f>
        <v>0</v>
      </c>
    </row>
    <row r="120" spans="1:9" s="155" customFormat="1" ht="80.25" customHeight="1">
      <c r="A120" s="165" t="s">
        <v>617</v>
      </c>
      <c r="B120" s="180" t="s">
        <v>945</v>
      </c>
      <c r="C120" s="166" t="s">
        <v>24</v>
      </c>
      <c r="D120" s="172">
        <v>300</v>
      </c>
      <c r="E120" s="340"/>
      <c r="F120" s="164">
        <f t="shared" si="11"/>
        <v>0</v>
      </c>
    </row>
    <row r="121" spans="1:9" s="155" customFormat="1" ht="73.5" customHeight="1">
      <c r="A121" s="165" t="s">
        <v>618</v>
      </c>
      <c r="B121" s="180" t="s">
        <v>948</v>
      </c>
      <c r="C121" s="166" t="s">
        <v>24</v>
      </c>
      <c r="D121" s="172">
        <v>100</v>
      </c>
      <c r="E121" s="340"/>
      <c r="F121" s="164">
        <f t="shared" ref="F121" si="12">ROUND(D121*E121,2)</f>
        <v>0</v>
      </c>
    </row>
    <row r="122" spans="1:9" s="155" customFormat="1" ht="71.25" customHeight="1">
      <c r="A122" s="165" t="s">
        <v>619</v>
      </c>
      <c r="B122" s="180" t="s">
        <v>949</v>
      </c>
      <c r="C122" s="166" t="s">
        <v>24</v>
      </c>
      <c r="D122" s="172">
        <v>300</v>
      </c>
      <c r="E122" s="340"/>
      <c r="F122" s="164">
        <f t="shared" si="11"/>
        <v>0</v>
      </c>
    </row>
    <row r="123" spans="1:9" s="155" customFormat="1" ht="79.5" customHeight="1">
      <c r="A123" s="165" t="s">
        <v>620</v>
      </c>
      <c r="B123" s="180" t="s">
        <v>950</v>
      </c>
      <c r="C123" s="166" t="s">
        <v>24</v>
      </c>
      <c r="D123" s="172">
        <v>50</v>
      </c>
      <c r="E123" s="340"/>
      <c r="F123" s="164">
        <f t="shared" si="11"/>
        <v>0</v>
      </c>
    </row>
    <row r="124" spans="1:9" s="155" customFormat="1" ht="142.5" customHeight="1">
      <c r="A124" s="165" t="s">
        <v>651</v>
      </c>
      <c r="B124" s="180" t="s">
        <v>398</v>
      </c>
      <c r="C124" s="166" t="s">
        <v>48</v>
      </c>
      <c r="D124" s="172">
        <v>20</v>
      </c>
      <c r="E124" s="340"/>
      <c r="F124" s="164">
        <f t="shared" si="11"/>
        <v>0</v>
      </c>
    </row>
    <row r="125" spans="1:9" s="155" customFormat="1" ht="34.5" thickBot="1">
      <c r="A125" s="165" t="s">
        <v>718</v>
      </c>
      <c r="B125" s="483" t="s">
        <v>943</v>
      </c>
      <c r="C125" s="273" t="s">
        <v>48</v>
      </c>
      <c r="D125" s="221">
        <v>30</v>
      </c>
      <c r="E125" s="340"/>
      <c r="F125" s="164">
        <f t="shared" ref="F125" si="13">ROUND(D125*E125,2)</f>
        <v>0</v>
      </c>
    </row>
    <row r="126" spans="1:9" s="216" customFormat="1" thickBot="1">
      <c r="A126" s="706" t="s">
        <v>76</v>
      </c>
      <c r="B126" s="707"/>
      <c r="C126" s="271"/>
      <c r="D126" s="271"/>
      <c r="E126" s="271"/>
      <c r="F126" s="272">
        <f>SUM(F115:F125)</f>
        <v>0</v>
      </c>
    </row>
    <row r="127" spans="1:9" s="155" customFormat="1" ht="13.5" thickBot="1">
      <c r="A127" s="274"/>
      <c r="B127" s="275"/>
      <c r="C127" s="276"/>
      <c r="D127" s="217"/>
      <c r="E127" s="218"/>
      <c r="F127" s="277"/>
    </row>
    <row r="128" spans="1:9" s="155" customFormat="1" ht="13.5" thickBot="1">
      <c r="A128" s="730" t="s">
        <v>285</v>
      </c>
      <c r="B128" s="731"/>
      <c r="C128" s="154"/>
      <c r="D128" s="154"/>
      <c r="E128" s="154"/>
      <c r="F128" s="278">
        <f>F24+F45+F97+F112+F126</f>
        <v>0</v>
      </c>
    </row>
    <row r="129" spans="1:6">
      <c r="A129" s="183"/>
      <c r="B129" s="87"/>
      <c r="C129" s="88"/>
      <c r="D129" s="89"/>
      <c r="E129" s="90"/>
      <c r="F129" s="91"/>
    </row>
    <row r="130" spans="1:6">
      <c r="A130" s="183"/>
      <c r="B130" s="87"/>
      <c r="C130" s="88"/>
      <c r="D130" s="89"/>
      <c r="E130" s="90"/>
      <c r="F130" s="91"/>
    </row>
    <row r="131" spans="1:6">
      <c r="A131" s="183"/>
      <c r="B131" s="87"/>
      <c r="C131" s="88"/>
      <c r="D131" s="89"/>
      <c r="E131" s="90"/>
      <c r="F131" s="91"/>
    </row>
    <row r="132" spans="1:6">
      <c r="A132" s="183"/>
      <c r="B132" s="87"/>
      <c r="C132" s="88"/>
      <c r="D132" s="89"/>
      <c r="E132" s="90"/>
      <c r="F132" s="91"/>
    </row>
    <row r="133" spans="1:6">
      <c r="A133" s="183"/>
      <c r="B133" s="87"/>
      <c r="C133" s="88"/>
      <c r="D133" s="89"/>
      <c r="E133" s="90"/>
      <c r="F133" s="91"/>
    </row>
    <row r="134" spans="1:6">
      <c r="A134" s="183"/>
      <c r="B134" s="87"/>
      <c r="C134" s="88"/>
      <c r="D134" s="89"/>
      <c r="E134" s="90"/>
      <c r="F134" s="91"/>
    </row>
    <row r="135" spans="1:6">
      <c r="A135" s="183"/>
      <c r="B135" s="87"/>
      <c r="C135" s="88"/>
      <c r="D135" s="89"/>
      <c r="E135" s="90"/>
      <c r="F135" s="91"/>
    </row>
    <row r="136" spans="1:6">
      <c r="A136" s="183"/>
      <c r="B136" s="87"/>
      <c r="C136" s="88"/>
      <c r="D136" s="89"/>
      <c r="E136" s="90"/>
      <c r="F136" s="91"/>
    </row>
    <row r="137" spans="1:6">
      <c r="A137" s="183"/>
      <c r="B137" s="87"/>
      <c r="C137" s="88"/>
      <c r="D137" s="89"/>
      <c r="E137" s="90"/>
      <c r="F137" s="91"/>
    </row>
    <row r="138" spans="1:6">
      <c r="A138" s="183"/>
      <c r="B138" s="87"/>
      <c r="C138" s="88"/>
      <c r="D138" s="89"/>
      <c r="E138" s="90"/>
      <c r="F138" s="91"/>
    </row>
    <row r="139" spans="1:6">
      <c r="A139" s="183"/>
      <c r="B139" s="87"/>
      <c r="C139" s="88"/>
      <c r="D139" s="89"/>
      <c r="E139" s="90"/>
      <c r="F139" s="91"/>
    </row>
    <row r="140" spans="1:6">
      <c r="A140" s="183"/>
      <c r="B140" s="87"/>
      <c r="C140" s="88"/>
      <c r="D140" s="89"/>
      <c r="E140" s="90"/>
      <c r="F140" s="91"/>
    </row>
    <row r="141" spans="1:6">
      <c r="A141" s="183"/>
      <c r="B141" s="87"/>
      <c r="C141" s="88"/>
      <c r="D141" s="89"/>
      <c r="E141" s="90"/>
      <c r="F141" s="91"/>
    </row>
    <row r="142" spans="1:6">
      <c r="A142" s="183"/>
      <c r="B142" s="87"/>
      <c r="C142" s="88"/>
      <c r="D142" s="89"/>
      <c r="E142" s="90"/>
      <c r="F142" s="91"/>
    </row>
    <row r="143" spans="1:6">
      <c r="A143" s="183"/>
      <c r="B143" s="87"/>
      <c r="C143" s="88"/>
      <c r="D143" s="89"/>
      <c r="E143" s="90"/>
      <c r="F143" s="91"/>
    </row>
    <row r="144" spans="1:6">
      <c r="A144" s="183"/>
      <c r="B144" s="87"/>
      <c r="C144" s="88"/>
      <c r="D144" s="89"/>
      <c r="E144" s="90"/>
      <c r="F144" s="91"/>
    </row>
    <row r="145" spans="1:6">
      <c r="A145" s="183"/>
      <c r="B145" s="87"/>
      <c r="C145" s="88"/>
      <c r="D145" s="89"/>
      <c r="E145" s="90"/>
      <c r="F145" s="91"/>
    </row>
    <row r="146" spans="1:6">
      <c r="A146" s="183"/>
      <c r="B146" s="87"/>
      <c r="C146" s="88"/>
      <c r="D146" s="89"/>
      <c r="E146" s="90"/>
      <c r="F146" s="91"/>
    </row>
    <row r="147" spans="1:6">
      <c r="A147" s="183"/>
      <c r="B147" s="87"/>
      <c r="C147" s="88"/>
      <c r="D147" s="89"/>
      <c r="E147" s="90"/>
      <c r="F147" s="91"/>
    </row>
    <row r="148" spans="1:6">
      <c r="A148" s="183"/>
      <c r="B148" s="87"/>
      <c r="C148" s="88"/>
      <c r="D148" s="89"/>
      <c r="E148" s="90"/>
      <c r="F148" s="91"/>
    </row>
    <row r="149" spans="1:6">
      <c r="A149" s="183"/>
      <c r="B149" s="87"/>
      <c r="C149" s="88"/>
      <c r="D149" s="89"/>
      <c r="E149" s="90"/>
      <c r="F149" s="91"/>
    </row>
    <row r="150" spans="1:6">
      <c r="A150" s="183"/>
      <c r="B150" s="87"/>
      <c r="C150" s="88"/>
      <c r="D150" s="89"/>
      <c r="E150" s="90"/>
      <c r="F150" s="91"/>
    </row>
    <row r="151" spans="1:6">
      <c r="A151" s="183"/>
      <c r="B151" s="87"/>
      <c r="C151" s="88"/>
      <c r="D151" s="89"/>
      <c r="E151" s="90"/>
      <c r="F151" s="91"/>
    </row>
    <row r="152" spans="1:6">
      <c r="A152" s="183"/>
      <c r="B152" s="87"/>
      <c r="C152" s="88"/>
      <c r="D152" s="89"/>
      <c r="E152" s="90"/>
      <c r="F152" s="91"/>
    </row>
    <row r="153" spans="1:6">
      <c r="A153" s="183"/>
      <c r="B153" s="87"/>
      <c r="C153" s="88"/>
      <c r="D153" s="89"/>
      <c r="E153" s="90"/>
      <c r="F153" s="91"/>
    </row>
    <row r="154" spans="1:6">
      <c r="A154" s="183"/>
      <c r="B154" s="87"/>
      <c r="C154" s="88"/>
      <c r="D154" s="89"/>
      <c r="E154" s="90"/>
      <c r="F154" s="91"/>
    </row>
    <row r="155" spans="1:6">
      <c r="A155" s="183"/>
      <c r="B155" s="87"/>
      <c r="C155" s="88"/>
      <c r="D155" s="89"/>
      <c r="E155" s="90"/>
      <c r="F155" s="91"/>
    </row>
    <row r="156" spans="1:6">
      <c r="A156" s="183"/>
      <c r="B156" s="87"/>
      <c r="C156" s="88"/>
      <c r="D156" s="89"/>
      <c r="E156" s="90"/>
      <c r="F156" s="91"/>
    </row>
    <row r="157" spans="1:6">
      <c r="A157" s="183"/>
      <c r="B157" s="87"/>
      <c r="C157" s="88"/>
      <c r="D157" s="89"/>
      <c r="E157" s="90"/>
      <c r="F157" s="91"/>
    </row>
    <row r="158" spans="1:6">
      <c r="A158" s="183"/>
      <c r="B158" s="87"/>
      <c r="C158" s="88"/>
      <c r="D158" s="89"/>
      <c r="E158" s="90"/>
      <c r="F158" s="91"/>
    </row>
    <row r="159" spans="1:6">
      <c r="A159" s="514"/>
      <c r="B159" s="515"/>
      <c r="C159" s="516"/>
      <c r="D159" s="517"/>
      <c r="E159" s="90"/>
      <c r="F159" s="91"/>
    </row>
    <row r="160" spans="1:6">
      <c r="A160" s="514"/>
      <c r="B160" s="515"/>
      <c r="C160" s="516"/>
      <c r="D160" s="517"/>
      <c r="E160" s="90"/>
      <c r="F160" s="91"/>
    </row>
    <row r="161" spans="1:6">
      <c r="A161" s="514"/>
      <c r="B161" s="518"/>
      <c r="C161" s="516"/>
      <c r="D161" s="517"/>
      <c r="E161" s="90"/>
      <c r="F161" s="91"/>
    </row>
    <row r="162" spans="1:6">
      <c r="A162" s="514"/>
      <c r="B162" s="518"/>
      <c r="C162" s="516"/>
      <c r="D162" s="517"/>
      <c r="E162" s="90"/>
      <c r="F162" s="91"/>
    </row>
    <row r="163" spans="1:6">
      <c r="A163" s="514"/>
      <c r="B163" s="518"/>
      <c r="C163" s="516"/>
      <c r="D163" s="517"/>
      <c r="E163" s="90"/>
      <c r="F163" s="91"/>
    </row>
    <row r="164" spans="1:6">
      <c r="A164" s="514"/>
      <c r="B164" s="518"/>
      <c r="C164" s="516"/>
      <c r="D164" s="517"/>
      <c r="E164" s="90"/>
      <c r="F164" s="91"/>
    </row>
    <row r="165" spans="1:6">
      <c r="A165" s="514"/>
      <c r="B165" s="515"/>
      <c r="C165" s="516"/>
      <c r="D165" s="517"/>
      <c r="E165" s="90"/>
      <c r="F165" s="91"/>
    </row>
    <row r="166" spans="1:6">
      <c r="A166" s="514"/>
      <c r="B166" s="515"/>
      <c r="C166" s="516"/>
      <c r="D166" s="517"/>
      <c r="E166" s="90"/>
      <c r="F166" s="91"/>
    </row>
    <row r="167" spans="1:6">
      <c r="A167" s="514"/>
      <c r="B167" s="515"/>
      <c r="C167" s="516"/>
      <c r="D167" s="517"/>
      <c r="E167" s="90"/>
      <c r="F167" s="91"/>
    </row>
    <row r="168" spans="1:6">
      <c r="A168" s="183"/>
      <c r="B168" s="87"/>
      <c r="C168" s="88"/>
      <c r="D168" s="89"/>
      <c r="E168" s="90"/>
      <c r="F168" s="91"/>
    </row>
    <row r="169" spans="1:6">
      <c r="A169" s="183"/>
      <c r="B169" s="87"/>
      <c r="C169" s="88"/>
      <c r="D169" s="89"/>
      <c r="E169" s="90"/>
      <c r="F169" s="91"/>
    </row>
    <row r="170" spans="1:6">
      <c r="A170" s="183"/>
      <c r="B170" s="87"/>
      <c r="C170" s="88"/>
      <c r="D170" s="89"/>
      <c r="E170" s="90"/>
      <c r="F170" s="91"/>
    </row>
    <row r="171" spans="1:6">
      <c r="A171" s="183"/>
      <c r="B171" s="87"/>
      <c r="C171" s="88"/>
      <c r="D171" s="89"/>
      <c r="E171" s="90"/>
      <c r="F171" s="91"/>
    </row>
    <row r="172" spans="1:6">
      <c r="A172" s="183"/>
      <c r="B172" s="87"/>
      <c r="C172" s="88"/>
      <c r="D172" s="89"/>
      <c r="E172" s="90"/>
      <c r="F172" s="91"/>
    </row>
    <row r="173" spans="1:6">
      <c r="A173" s="183"/>
      <c r="B173" s="87"/>
      <c r="C173" s="88"/>
      <c r="D173" s="89"/>
      <c r="E173" s="90"/>
      <c r="F173" s="91"/>
    </row>
    <row r="174" spans="1:6">
      <c r="A174" s="183"/>
      <c r="B174" s="87"/>
      <c r="C174" s="88"/>
      <c r="D174" s="89"/>
      <c r="E174" s="90"/>
      <c r="F174" s="91"/>
    </row>
    <row r="175" spans="1:6">
      <c r="A175" s="183"/>
      <c r="B175" s="87"/>
      <c r="C175" s="88"/>
      <c r="D175" s="89"/>
      <c r="E175" s="90"/>
      <c r="F175" s="91"/>
    </row>
    <row r="176" spans="1:6">
      <c r="A176" s="183"/>
      <c r="B176" s="87"/>
      <c r="C176" s="88"/>
      <c r="D176" s="89"/>
      <c r="E176" s="90"/>
      <c r="F176" s="91"/>
    </row>
    <row r="177" spans="1:6">
      <c r="A177" s="183"/>
      <c r="B177" s="87"/>
      <c r="C177" s="88"/>
      <c r="D177" s="89"/>
      <c r="E177" s="90"/>
      <c r="F177" s="91"/>
    </row>
    <row r="178" spans="1:6">
      <c r="A178" s="183"/>
      <c r="B178" s="87"/>
      <c r="C178" s="88"/>
      <c r="D178" s="89"/>
      <c r="E178" s="90"/>
      <c r="F178" s="91"/>
    </row>
    <row r="179" spans="1:6">
      <c r="A179" s="183"/>
      <c r="B179" s="87"/>
      <c r="C179" s="88"/>
      <c r="D179" s="89"/>
      <c r="E179" s="90"/>
      <c r="F179" s="91"/>
    </row>
    <row r="180" spans="1:6">
      <c r="A180" s="183"/>
      <c r="B180" s="87"/>
      <c r="C180" s="88"/>
      <c r="D180" s="89"/>
      <c r="E180" s="90"/>
      <c r="F180" s="91"/>
    </row>
    <row r="181" spans="1:6">
      <c r="A181" s="183"/>
      <c r="B181" s="87"/>
      <c r="C181" s="88"/>
      <c r="D181" s="89"/>
      <c r="E181" s="90"/>
      <c r="F181" s="91"/>
    </row>
    <row r="182" spans="1:6">
      <c r="A182" s="183"/>
      <c r="B182" s="87"/>
      <c r="C182" s="88"/>
      <c r="D182" s="89"/>
      <c r="E182" s="90"/>
      <c r="F182" s="91"/>
    </row>
    <row r="183" spans="1:6">
      <c r="A183" s="183"/>
      <c r="B183" s="87"/>
      <c r="C183" s="88"/>
      <c r="D183" s="89"/>
      <c r="E183" s="90"/>
      <c r="F183" s="91"/>
    </row>
    <row r="184" spans="1:6">
      <c r="A184" s="183"/>
      <c r="B184" s="87"/>
      <c r="C184" s="88"/>
      <c r="D184" s="89"/>
      <c r="E184" s="90"/>
      <c r="F184" s="91"/>
    </row>
    <row r="185" spans="1:6">
      <c r="A185" s="183"/>
      <c r="B185" s="87"/>
      <c r="C185" s="88"/>
      <c r="D185" s="89"/>
      <c r="E185" s="90"/>
      <c r="F185" s="91"/>
    </row>
    <row r="186" spans="1:6">
      <c r="A186" s="183"/>
      <c r="B186" s="87"/>
      <c r="C186" s="88"/>
      <c r="D186" s="89"/>
      <c r="E186" s="90"/>
      <c r="F186" s="91"/>
    </row>
    <row r="187" spans="1:6">
      <c r="A187" s="183"/>
      <c r="B187" s="87"/>
      <c r="C187" s="88"/>
      <c r="D187" s="89"/>
      <c r="E187" s="90"/>
      <c r="F187" s="91"/>
    </row>
    <row r="188" spans="1:6">
      <c r="A188" s="183"/>
      <c r="B188" s="87"/>
      <c r="C188" s="88"/>
      <c r="D188" s="89"/>
      <c r="E188" s="90"/>
      <c r="F188" s="91"/>
    </row>
    <row r="189" spans="1:6">
      <c r="A189" s="183"/>
      <c r="B189" s="87"/>
      <c r="C189" s="88"/>
      <c r="D189" s="89"/>
      <c r="E189" s="90"/>
      <c r="F189" s="91"/>
    </row>
    <row r="190" spans="1:6">
      <c r="A190" s="183"/>
      <c r="B190" s="87"/>
      <c r="C190" s="88"/>
      <c r="D190" s="89"/>
      <c r="E190" s="90"/>
      <c r="F190" s="91"/>
    </row>
    <row r="191" spans="1:6">
      <c r="A191" s="183"/>
      <c r="B191" s="87"/>
      <c r="C191" s="88"/>
      <c r="D191" s="89"/>
      <c r="E191" s="90"/>
      <c r="F191" s="91"/>
    </row>
    <row r="192" spans="1:6">
      <c r="A192" s="183"/>
      <c r="B192" s="87"/>
      <c r="C192" s="88"/>
      <c r="D192" s="89"/>
      <c r="E192" s="90"/>
      <c r="F192" s="91"/>
    </row>
    <row r="193" spans="1:6">
      <c r="A193" s="183"/>
      <c r="B193" s="87"/>
      <c r="C193" s="88"/>
      <c r="D193" s="89"/>
      <c r="E193" s="90"/>
      <c r="F193" s="91"/>
    </row>
    <row r="194" spans="1:6">
      <c r="A194" s="183"/>
      <c r="B194" s="87"/>
      <c r="C194" s="88"/>
      <c r="D194" s="89"/>
      <c r="E194" s="90"/>
      <c r="F194" s="91"/>
    </row>
    <row r="195" spans="1:6">
      <c r="A195" s="183"/>
      <c r="B195" s="87"/>
      <c r="C195" s="88"/>
      <c r="D195" s="89"/>
      <c r="E195" s="90"/>
      <c r="F195" s="91"/>
    </row>
    <row r="196" spans="1:6">
      <c r="A196" s="183"/>
      <c r="B196" s="87"/>
      <c r="C196" s="88"/>
      <c r="D196" s="89"/>
      <c r="E196" s="90"/>
      <c r="F196" s="91"/>
    </row>
    <row r="197" spans="1:6">
      <c r="A197" s="183"/>
      <c r="B197" s="87"/>
      <c r="C197" s="88"/>
      <c r="D197" s="89"/>
      <c r="E197" s="90"/>
      <c r="F197" s="91"/>
    </row>
    <row r="198" spans="1:6">
      <c r="A198" s="183"/>
      <c r="B198" s="87"/>
      <c r="C198" s="88"/>
      <c r="D198" s="89"/>
      <c r="E198" s="90"/>
      <c r="F198" s="91"/>
    </row>
    <row r="199" spans="1:6">
      <c r="A199" s="183"/>
      <c r="B199" s="87"/>
      <c r="C199" s="88"/>
      <c r="D199" s="89"/>
      <c r="E199" s="90"/>
      <c r="F199" s="91"/>
    </row>
    <row r="200" spans="1:6">
      <c r="A200" s="183"/>
      <c r="B200" s="87"/>
      <c r="C200" s="88"/>
      <c r="D200" s="89"/>
      <c r="E200" s="90"/>
      <c r="F200" s="91"/>
    </row>
    <row r="201" spans="1:6">
      <c r="A201" s="183"/>
      <c r="B201" s="87"/>
      <c r="C201" s="88"/>
      <c r="D201" s="89"/>
      <c r="E201" s="90"/>
      <c r="F201" s="91"/>
    </row>
    <row r="202" spans="1:6">
      <c r="A202" s="183"/>
      <c r="B202" s="87"/>
      <c r="C202" s="88"/>
      <c r="D202" s="89"/>
      <c r="E202" s="90"/>
      <c r="F202" s="91"/>
    </row>
    <row r="203" spans="1:6">
      <c r="A203" s="183"/>
      <c r="B203" s="87"/>
      <c r="C203" s="88"/>
      <c r="D203" s="89"/>
      <c r="E203" s="90"/>
      <c r="F203" s="91"/>
    </row>
    <row r="204" spans="1:6">
      <c r="A204" s="183"/>
      <c r="B204" s="87"/>
      <c r="C204" s="88"/>
      <c r="D204" s="89"/>
      <c r="E204" s="90"/>
      <c r="F204" s="91"/>
    </row>
    <row r="205" spans="1:6">
      <c r="A205" s="183"/>
      <c r="B205" s="87"/>
      <c r="C205" s="88"/>
      <c r="D205" s="89"/>
      <c r="E205" s="90"/>
      <c r="F205" s="91"/>
    </row>
    <row r="206" spans="1:6">
      <c r="A206" s="183"/>
      <c r="B206" s="87"/>
      <c r="C206" s="88"/>
      <c r="D206" s="89"/>
      <c r="E206" s="90"/>
      <c r="F206" s="91"/>
    </row>
    <row r="207" spans="1:6">
      <c r="A207" s="183"/>
      <c r="B207" s="87"/>
      <c r="C207" s="88"/>
      <c r="D207" s="89"/>
      <c r="E207" s="90"/>
      <c r="F207" s="91"/>
    </row>
    <row r="208" spans="1:6">
      <c r="A208" s="183"/>
      <c r="B208" s="87"/>
      <c r="C208" s="88"/>
      <c r="D208" s="89"/>
      <c r="E208" s="90"/>
      <c r="F208" s="91"/>
    </row>
    <row r="209" spans="1:6">
      <c r="A209" s="183"/>
      <c r="B209" s="87"/>
      <c r="C209" s="88"/>
      <c r="D209" s="89"/>
      <c r="E209" s="90"/>
      <c r="F209" s="91"/>
    </row>
    <row r="210" spans="1:6">
      <c r="A210" s="183"/>
      <c r="B210" s="87"/>
      <c r="C210" s="88"/>
      <c r="D210" s="89"/>
      <c r="E210" s="90"/>
      <c r="F210" s="91"/>
    </row>
    <row r="211" spans="1:6">
      <c r="A211" s="183"/>
      <c r="B211" s="87"/>
      <c r="C211" s="88"/>
      <c r="D211" s="89"/>
      <c r="E211" s="90"/>
      <c r="F211" s="91"/>
    </row>
    <row r="212" spans="1:6">
      <c r="A212" s="183"/>
      <c r="B212" s="87"/>
      <c r="C212" s="88"/>
      <c r="D212" s="89"/>
      <c r="E212" s="90"/>
      <c r="F212" s="91"/>
    </row>
    <row r="213" spans="1:6">
      <c r="A213" s="183"/>
      <c r="B213" s="87"/>
      <c r="C213" s="88"/>
      <c r="D213" s="89"/>
      <c r="E213" s="90"/>
      <c r="F213" s="91"/>
    </row>
    <row r="214" spans="1:6">
      <c r="A214" s="183"/>
      <c r="B214" s="87"/>
      <c r="C214" s="88"/>
      <c r="D214" s="89"/>
      <c r="E214" s="90"/>
      <c r="F214" s="91"/>
    </row>
    <row r="215" spans="1:6">
      <c r="A215" s="183"/>
      <c r="B215" s="87"/>
      <c r="C215" s="88"/>
      <c r="D215" s="89"/>
      <c r="E215" s="90"/>
      <c r="F215" s="91"/>
    </row>
    <row r="216" spans="1:6">
      <c r="A216" s="183"/>
      <c r="B216" s="87"/>
      <c r="C216" s="88"/>
      <c r="D216" s="89"/>
      <c r="E216" s="90"/>
      <c r="F216" s="91"/>
    </row>
    <row r="217" spans="1:6">
      <c r="A217" s="183"/>
      <c r="B217" s="87"/>
      <c r="C217" s="88"/>
      <c r="D217" s="89"/>
      <c r="E217" s="90"/>
      <c r="F217" s="91"/>
    </row>
    <row r="218" spans="1:6">
      <c r="A218" s="183"/>
      <c r="B218" s="87"/>
      <c r="C218" s="88"/>
      <c r="D218" s="89"/>
      <c r="E218" s="90"/>
      <c r="F218" s="91"/>
    </row>
    <row r="219" spans="1:6">
      <c r="A219" s="183"/>
      <c r="B219" s="87"/>
      <c r="C219" s="88"/>
      <c r="D219" s="89"/>
      <c r="E219" s="90"/>
      <c r="F219" s="91"/>
    </row>
    <row r="220" spans="1:6">
      <c r="A220" s="183"/>
      <c r="B220" s="87"/>
      <c r="C220" s="88"/>
      <c r="D220" s="89"/>
      <c r="E220" s="90"/>
      <c r="F220" s="91"/>
    </row>
    <row r="221" spans="1:6">
      <c r="A221" s="183"/>
      <c r="B221" s="87"/>
      <c r="C221" s="88"/>
      <c r="D221" s="89"/>
      <c r="E221" s="90"/>
      <c r="F221" s="91"/>
    </row>
    <row r="222" spans="1:6">
      <c r="A222" s="183"/>
      <c r="B222" s="87"/>
      <c r="C222" s="88"/>
      <c r="D222" s="89"/>
      <c r="E222" s="90"/>
      <c r="F222" s="91"/>
    </row>
    <row r="223" spans="1:6">
      <c r="A223" s="183"/>
      <c r="B223" s="87"/>
      <c r="C223" s="88"/>
      <c r="D223" s="89"/>
      <c r="E223" s="90"/>
      <c r="F223" s="91"/>
    </row>
    <row r="224" spans="1:6">
      <c r="A224" s="183"/>
      <c r="B224" s="87"/>
      <c r="C224" s="88"/>
      <c r="D224" s="89"/>
      <c r="E224" s="90"/>
      <c r="F224" s="91"/>
    </row>
    <row r="225" spans="1:6">
      <c r="A225" s="183"/>
      <c r="B225" s="87"/>
      <c r="C225" s="88"/>
      <c r="D225" s="89"/>
      <c r="E225" s="90"/>
      <c r="F225" s="91"/>
    </row>
    <row r="226" spans="1:6">
      <c r="A226" s="183"/>
      <c r="B226" s="87"/>
      <c r="C226" s="88"/>
      <c r="D226" s="89"/>
      <c r="E226" s="90"/>
      <c r="F226" s="91"/>
    </row>
    <row r="227" spans="1:6">
      <c r="A227" s="183"/>
      <c r="B227" s="87"/>
      <c r="C227" s="88"/>
      <c r="D227" s="89"/>
      <c r="E227" s="90"/>
      <c r="F227" s="91"/>
    </row>
    <row r="228" spans="1:6">
      <c r="A228" s="183"/>
      <c r="B228" s="87"/>
      <c r="C228" s="88"/>
      <c r="D228" s="89"/>
      <c r="E228" s="90"/>
      <c r="F228" s="91"/>
    </row>
    <row r="229" spans="1:6">
      <c r="A229" s="183"/>
      <c r="B229" s="87"/>
      <c r="C229" s="88"/>
      <c r="D229" s="89"/>
      <c r="E229" s="90"/>
      <c r="F229" s="91"/>
    </row>
    <row r="230" spans="1:6">
      <c r="A230" s="183"/>
      <c r="B230" s="87"/>
      <c r="C230" s="88"/>
      <c r="D230" s="89"/>
      <c r="E230" s="90"/>
      <c r="F230" s="91"/>
    </row>
    <row r="231" spans="1:6">
      <c r="A231" s="183"/>
      <c r="B231" s="87"/>
      <c r="C231" s="88"/>
      <c r="D231" s="89"/>
      <c r="E231" s="90"/>
      <c r="F231" s="91"/>
    </row>
    <row r="232" spans="1:6">
      <c r="A232" s="183"/>
      <c r="B232" s="87"/>
      <c r="C232" s="88"/>
      <c r="D232" s="89"/>
      <c r="E232" s="90"/>
      <c r="F232" s="91"/>
    </row>
    <row r="233" spans="1:6">
      <c r="A233" s="183"/>
      <c r="B233" s="87"/>
      <c r="C233" s="88"/>
      <c r="D233" s="89"/>
      <c r="E233" s="90"/>
      <c r="F233" s="91"/>
    </row>
    <row r="234" spans="1:6">
      <c r="A234" s="183"/>
      <c r="B234" s="87"/>
      <c r="C234" s="88"/>
      <c r="D234" s="89"/>
      <c r="E234" s="90"/>
      <c r="F234" s="91"/>
    </row>
    <row r="235" spans="1:6">
      <c r="A235" s="183"/>
      <c r="B235" s="87"/>
      <c r="C235" s="88"/>
      <c r="D235" s="89"/>
      <c r="E235" s="90"/>
      <c r="F235" s="91"/>
    </row>
    <row r="236" spans="1:6">
      <c r="A236" s="183"/>
      <c r="B236" s="87"/>
      <c r="C236" s="88"/>
      <c r="D236" s="89"/>
      <c r="E236" s="90"/>
      <c r="F236" s="91"/>
    </row>
    <row r="237" spans="1:6">
      <c r="A237" s="183"/>
      <c r="B237" s="87"/>
      <c r="C237" s="88"/>
      <c r="D237" s="89"/>
      <c r="E237" s="90"/>
      <c r="F237" s="91"/>
    </row>
    <row r="238" spans="1:6">
      <c r="A238" s="183"/>
      <c r="B238" s="87"/>
      <c r="C238" s="88"/>
      <c r="D238" s="89"/>
      <c r="E238" s="90"/>
      <c r="F238" s="91"/>
    </row>
    <row r="239" spans="1:6">
      <c r="A239" s="183"/>
      <c r="B239" s="87"/>
      <c r="C239" s="88"/>
      <c r="D239" s="89"/>
      <c r="E239" s="90"/>
      <c r="F239" s="91"/>
    </row>
    <row r="240" spans="1:6">
      <c r="A240" s="183"/>
      <c r="B240" s="87"/>
      <c r="C240" s="88"/>
      <c r="D240" s="89"/>
      <c r="E240" s="90"/>
      <c r="F240" s="91"/>
    </row>
    <row r="241" spans="1:6">
      <c r="A241" s="183"/>
      <c r="B241" s="87"/>
      <c r="C241" s="88"/>
      <c r="D241" s="89"/>
      <c r="E241" s="90"/>
      <c r="F241" s="91"/>
    </row>
    <row r="242" spans="1:6">
      <c r="A242" s="183"/>
      <c r="B242" s="87"/>
      <c r="C242" s="88"/>
      <c r="D242" s="89"/>
      <c r="E242" s="90"/>
      <c r="F242" s="91"/>
    </row>
    <row r="243" spans="1:6">
      <c r="A243" s="183"/>
      <c r="B243" s="87"/>
      <c r="C243" s="88"/>
      <c r="D243" s="89"/>
      <c r="E243" s="90"/>
      <c r="F243" s="91"/>
    </row>
    <row r="244" spans="1:6">
      <c r="A244" s="183"/>
      <c r="B244" s="87"/>
      <c r="C244" s="88"/>
      <c r="D244" s="89"/>
      <c r="E244" s="90"/>
      <c r="F244" s="91"/>
    </row>
    <row r="245" spans="1:6">
      <c r="A245" s="183"/>
      <c r="B245" s="87"/>
      <c r="C245" s="88"/>
      <c r="D245" s="89"/>
      <c r="E245" s="90"/>
      <c r="F245" s="91"/>
    </row>
    <row r="246" spans="1:6">
      <c r="A246" s="183"/>
      <c r="B246" s="87"/>
      <c r="C246" s="88"/>
      <c r="D246" s="89"/>
      <c r="E246" s="90"/>
      <c r="F246" s="91"/>
    </row>
    <row r="247" spans="1:6">
      <c r="A247" s="183"/>
      <c r="B247" s="87"/>
      <c r="C247" s="88"/>
      <c r="D247" s="89"/>
      <c r="E247" s="90"/>
      <c r="F247" s="91"/>
    </row>
    <row r="248" spans="1:6">
      <c r="A248" s="183"/>
      <c r="B248" s="87"/>
      <c r="C248" s="88"/>
      <c r="D248" s="89"/>
      <c r="E248" s="90"/>
      <c r="F248" s="91"/>
    </row>
    <row r="249" spans="1:6">
      <c r="A249" s="183"/>
      <c r="B249" s="87"/>
      <c r="C249" s="88"/>
      <c r="D249" s="89"/>
      <c r="E249" s="90"/>
      <c r="F249" s="91"/>
    </row>
    <row r="250" spans="1:6">
      <c r="A250" s="183"/>
      <c r="B250" s="87"/>
      <c r="C250" s="88"/>
      <c r="D250" s="89"/>
      <c r="E250" s="90"/>
      <c r="F250" s="91"/>
    </row>
    <row r="251" spans="1:6">
      <c r="A251" s="183"/>
      <c r="B251" s="87"/>
      <c r="C251" s="88"/>
      <c r="D251" s="89"/>
      <c r="E251" s="90"/>
      <c r="F251" s="91"/>
    </row>
    <row r="252" spans="1:6">
      <c r="A252" s="183"/>
      <c r="B252" s="87"/>
      <c r="C252" s="88"/>
      <c r="D252" s="89"/>
      <c r="E252" s="90"/>
      <c r="F252" s="91"/>
    </row>
    <row r="253" spans="1:6">
      <c r="A253" s="183"/>
      <c r="B253" s="87"/>
      <c r="C253" s="88"/>
      <c r="D253" s="89"/>
      <c r="E253" s="90"/>
      <c r="F253" s="91"/>
    </row>
    <row r="254" spans="1:6">
      <c r="A254" s="183"/>
      <c r="B254" s="87"/>
      <c r="C254" s="88"/>
      <c r="D254" s="89"/>
      <c r="E254" s="90"/>
      <c r="F254" s="91"/>
    </row>
    <row r="255" spans="1:6">
      <c r="A255" s="183"/>
      <c r="B255" s="87"/>
      <c r="C255" s="88"/>
      <c r="D255" s="89"/>
      <c r="E255" s="90"/>
      <c r="F255" s="91"/>
    </row>
    <row r="256" spans="1:6">
      <c r="A256" s="183"/>
      <c r="B256" s="87"/>
      <c r="C256" s="88"/>
      <c r="D256" s="89"/>
      <c r="E256" s="90"/>
      <c r="F256" s="91"/>
    </row>
    <row r="257" spans="1:6">
      <c r="A257" s="183"/>
      <c r="B257" s="87"/>
      <c r="C257" s="88"/>
      <c r="D257" s="89"/>
      <c r="E257" s="90"/>
      <c r="F257" s="91"/>
    </row>
    <row r="258" spans="1:6">
      <c r="A258" s="183"/>
      <c r="B258" s="87"/>
      <c r="C258" s="88"/>
      <c r="D258" s="89"/>
      <c r="E258" s="90"/>
      <c r="F258" s="91"/>
    </row>
    <row r="259" spans="1:6">
      <c r="A259" s="183"/>
      <c r="B259" s="87"/>
      <c r="C259" s="88"/>
      <c r="D259" s="89"/>
      <c r="E259" s="90"/>
      <c r="F259" s="91"/>
    </row>
    <row r="260" spans="1:6">
      <c r="A260" s="183"/>
      <c r="B260" s="87"/>
      <c r="C260" s="88"/>
      <c r="D260" s="89"/>
      <c r="E260" s="90"/>
      <c r="F260" s="91"/>
    </row>
    <row r="261" spans="1:6">
      <c r="A261" s="183"/>
      <c r="B261" s="87"/>
      <c r="C261" s="88"/>
      <c r="D261" s="89"/>
      <c r="E261" s="90"/>
      <c r="F261" s="91"/>
    </row>
    <row r="262" spans="1:6">
      <c r="A262" s="183"/>
      <c r="B262" s="87"/>
      <c r="C262" s="88"/>
      <c r="D262" s="89"/>
      <c r="E262" s="90"/>
      <c r="F262" s="91"/>
    </row>
    <row r="263" spans="1:6">
      <c r="A263" s="183"/>
      <c r="B263" s="87"/>
      <c r="C263" s="88"/>
      <c r="D263" s="89"/>
      <c r="E263" s="90"/>
      <c r="F263" s="91"/>
    </row>
    <row r="264" spans="1:6">
      <c r="A264" s="183"/>
      <c r="B264" s="87"/>
      <c r="C264" s="88"/>
      <c r="D264" s="89"/>
      <c r="E264" s="90"/>
      <c r="F264" s="91"/>
    </row>
    <row r="265" spans="1:6">
      <c r="A265" s="183"/>
      <c r="B265" s="87"/>
      <c r="C265" s="88"/>
      <c r="D265" s="89"/>
      <c r="E265" s="90"/>
      <c r="F265" s="91"/>
    </row>
    <row r="266" spans="1:6">
      <c r="A266" s="183"/>
      <c r="B266" s="87"/>
      <c r="C266" s="88"/>
      <c r="D266" s="89"/>
      <c r="E266" s="90"/>
      <c r="F266" s="91"/>
    </row>
    <row r="267" spans="1:6">
      <c r="A267" s="183"/>
      <c r="B267" s="87"/>
      <c r="C267" s="88"/>
      <c r="D267" s="89"/>
      <c r="E267" s="90"/>
      <c r="F267" s="91"/>
    </row>
    <row r="268" spans="1:6">
      <c r="A268" s="183"/>
      <c r="B268" s="87"/>
      <c r="C268" s="88"/>
      <c r="D268" s="89"/>
      <c r="E268" s="90"/>
      <c r="F268" s="91"/>
    </row>
    <row r="269" spans="1:6">
      <c r="A269" s="183"/>
      <c r="B269" s="87"/>
      <c r="C269" s="88"/>
      <c r="D269" s="89"/>
      <c r="E269" s="90"/>
      <c r="F269" s="91"/>
    </row>
    <row r="270" spans="1:6">
      <c r="A270" s="183"/>
      <c r="B270" s="87"/>
      <c r="C270" s="88"/>
      <c r="D270" s="89"/>
      <c r="E270" s="90"/>
      <c r="F270" s="91"/>
    </row>
    <row r="271" spans="1:6">
      <c r="A271" s="183"/>
      <c r="B271" s="87"/>
      <c r="C271" s="88"/>
      <c r="D271" s="89"/>
      <c r="E271" s="90"/>
      <c r="F271" s="91"/>
    </row>
    <row r="272" spans="1:6">
      <c r="A272" s="183"/>
      <c r="B272" s="87"/>
      <c r="C272" s="88"/>
      <c r="D272" s="89"/>
      <c r="E272" s="90"/>
      <c r="F272" s="91"/>
    </row>
    <row r="273" spans="1:6">
      <c r="A273" s="183"/>
      <c r="B273" s="87"/>
      <c r="C273" s="88"/>
      <c r="D273" s="89"/>
      <c r="E273" s="90"/>
      <c r="F273" s="91"/>
    </row>
    <row r="274" spans="1:6">
      <c r="A274" s="183"/>
      <c r="B274" s="87"/>
      <c r="C274" s="88"/>
      <c r="D274" s="89"/>
      <c r="E274" s="90"/>
      <c r="F274" s="91"/>
    </row>
    <row r="275" spans="1:6">
      <c r="A275" s="183"/>
      <c r="B275" s="87"/>
      <c r="C275" s="88"/>
      <c r="D275" s="89"/>
      <c r="E275" s="90"/>
      <c r="F275" s="91"/>
    </row>
    <row r="276" spans="1:6">
      <c r="A276" s="183"/>
      <c r="B276" s="87"/>
      <c r="C276" s="88"/>
      <c r="D276" s="89"/>
      <c r="E276" s="90"/>
      <c r="F276" s="91"/>
    </row>
    <row r="277" spans="1:6">
      <c r="A277" s="183"/>
      <c r="B277" s="87"/>
      <c r="C277" s="88"/>
      <c r="D277" s="89"/>
      <c r="E277" s="90"/>
      <c r="F277" s="91"/>
    </row>
    <row r="278" spans="1:6">
      <c r="A278" s="183"/>
      <c r="B278" s="87"/>
      <c r="C278" s="88"/>
      <c r="D278" s="89"/>
      <c r="E278" s="90"/>
      <c r="F278" s="91"/>
    </row>
    <row r="279" spans="1:6">
      <c r="A279" s="183"/>
      <c r="B279" s="87"/>
      <c r="C279" s="88"/>
      <c r="D279" s="89"/>
      <c r="E279" s="90"/>
      <c r="F279" s="91"/>
    </row>
    <row r="280" spans="1:6">
      <c r="A280" s="183"/>
      <c r="B280" s="87"/>
      <c r="C280" s="88"/>
      <c r="D280" s="89"/>
      <c r="E280" s="90"/>
      <c r="F280" s="91"/>
    </row>
    <row r="281" spans="1:6">
      <c r="A281" s="183"/>
      <c r="B281" s="87"/>
      <c r="C281" s="88"/>
      <c r="D281" s="89"/>
      <c r="E281" s="90"/>
      <c r="F281" s="91"/>
    </row>
    <row r="282" spans="1:6">
      <c r="A282" s="183"/>
      <c r="B282" s="87"/>
      <c r="C282" s="88"/>
      <c r="D282" s="89"/>
      <c r="E282" s="90"/>
      <c r="F282" s="91"/>
    </row>
    <row r="283" spans="1:6">
      <c r="A283" s="183"/>
      <c r="B283" s="87"/>
      <c r="C283" s="88"/>
      <c r="D283" s="89"/>
      <c r="E283" s="90"/>
      <c r="F283" s="91"/>
    </row>
    <row r="284" spans="1:6">
      <c r="A284" s="183"/>
      <c r="B284" s="87"/>
      <c r="C284" s="88"/>
      <c r="D284" s="89"/>
      <c r="E284" s="90"/>
      <c r="F284" s="91"/>
    </row>
    <row r="285" spans="1:6">
      <c r="A285" s="183"/>
      <c r="B285" s="87"/>
      <c r="C285" s="88"/>
      <c r="D285" s="89"/>
      <c r="E285" s="90"/>
      <c r="F285" s="91"/>
    </row>
    <row r="286" spans="1:6">
      <c r="A286" s="183"/>
      <c r="B286" s="87"/>
      <c r="C286" s="88"/>
      <c r="D286" s="89"/>
      <c r="E286" s="90"/>
      <c r="F286" s="91"/>
    </row>
    <row r="287" spans="1:6">
      <c r="A287" s="183"/>
      <c r="B287" s="87"/>
      <c r="C287" s="88"/>
      <c r="D287" s="89"/>
      <c r="E287" s="90"/>
      <c r="F287" s="91"/>
    </row>
    <row r="288" spans="1:6">
      <c r="A288" s="183"/>
      <c r="B288" s="87"/>
      <c r="C288" s="88"/>
      <c r="D288" s="89"/>
      <c r="E288" s="90"/>
      <c r="F288" s="91"/>
    </row>
    <row r="289" spans="1:6">
      <c r="A289" s="183"/>
      <c r="B289" s="87"/>
      <c r="C289" s="88"/>
      <c r="D289" s="89"/>
      <c r="E289" s="90"/>
      <c r="F289" s="91"/>
    </row>
    <row r="290" spans="1:6">
      <c r="A290" s="183"/>
      <c r="B290" s="87"/>
      <c r="C290" s="88"/>
      <c r="D290" s="89"/>
      <c r="E290" s="90"/>
      <c r="F290" s="91"/>
    </row>
    <row r="291" spans="1:6">
      <c r="A291" s="183"/>
      <c r="B291" s="87"/>
      <c r="C291" s="88"/>
      <c r="D291" s="89"/>
      <c r="E291" s="90"/>
      <c r="F291" s="91"/>
    </row>
    <row r="292" spans="1:6">
      <c r="A292" s="183"/>
      <c r="B292" s="87"/>
      <c r="C292" s="88"/>
      <c r="D292" s="89"/>
      <c r="E292" s="90"/>
      <c r="F292" s="91"/>
    </row>
    <row r="293" spans="1:6">
      <c r="A293" s="183"/>
      <c r="B293" s="87"/>
      <c r="C293" s="88"/>
      <c r="D293" s="89"/>
      <c r="E293" s="90"/>
      <c r="F293" s="91"/>
    </row>
    <row r="294" spans="1:6">
      <c r="A294" s="183"/>
      <c r="B294" s="87"/>
      <c r="C294" s="88"/>
      <c r="D294" s="89"/>
      <c r="E294" s="90"/>
      <c r="F294" s="91"/>
    </row>
    <row r="295" spans="1:6">
      <c r="A295" s="183"/>
      <c r="B295" s="87"/>
      <c r="C295" s="88"/>
      <c r="D295" s="89"/>
      <c r="E295" s="90"/>
      <c r="F295" s="91"/>
    </row>
    <row r="296" spans="1:6">
      <c r="A296" s="183"/>
      <c r="B296" s="87"/>
      <c r="C296" s="88"/>
      <c r="D296" s="89"/>
      <c r="E296" s="90"/>
      <c r="F296" s="91"/>
    </row>
    <row r="297" spans="1:6">
      <c r="A297" s="183"/>
      <c r="B297" s="87"/>
      <c r="C297" s="88"/>
      <c r="D297" s="89"/>
      <c r="E297" s="90"/>
      <c r="F297" s="91"/>
    </row>
    <row r="298" spans="1:6">
      <c r="A298" s="183"/>
      <c r="B298" s="87"/>
      <c r="C298" s="88"/>
      <c r="D298" s="89"/>
      <c r="E298" s="90"/>
      <c r="F298" s="91"/>
    </row>
    <row r="299" spans="1:6">
      <c r="A299" s="183"/>
      <c r="B299" s="87"/>
      <c r="C299" s="88"/>
      <c r="D299" s="89"/>
      <c r="E299" s="90"/>
      <c r="F299" s="91"/>
    </row>
    <row r="300" spans="1:6">
      <c r="A300" s="183"/>
      <c r="B300" s="87"/>
      <c r="C300" s="88"/>
      <c r="D300" s="89"/>
      <c r="E300" s="90"/>
      <c r="F300" s="91"/>
    </row>
    <row r="301" spans="1:6">
      <c r="A301" s="183"/>
      <c r="B301" s="87"/>
      <c r="C301" s="88"/>
      <c r="D301" s="89"/>
      <c r="E301" s="90"/>
      <c r="F301" s="91"/>
    </row>
    <row r="302" spans="1:6">
      <c r="A302" s="183"/>
      <c r="B302" s="87"/>
      <c r="C302" s="88"/>
      <c r="D302" s="89"/>
      <c r="E302" s="90"/>
      <c r="F302" s="91"/>
    </row>
    <row r="303" spans="1:6">
      <c r="A303" s="183"/>
      <c r="B303" s="87"/>
      <c r="C303" s="88"/>
      <c r="D303" s="89"/>
      <c r="E303" s="90"/>
      <c r="F303" s="91"/>
    </row>
    <row r="304" spans="1:6">
      <c r="A304" s="183"/>
      <c r="B304" s="87"/>
      <c r="C304" s="88"/>
      <c r="D304" s="89"/>
      <c r="E304" s="90"/>
      <c r="F304" s="91"/>
    </row>
    <row r="305" spans="1:6">
      <c r="A305" s="183"/>
      <c r="B305" s="87"/>
      <c r="C305" s="88"/>
      <c r="D305" s="89"/>
      <c r="E305" s="90"/>
      <c r="F305" s="91"/>
    </row>
    <row r="306" spans="1:6">
      <c r="A306" s="183"/>
      <c r="B306" s="87"/>
      <c r="C306" s="88"/>
      <c r="D306" s="89"/>
      <c r="E306" s="90"/>
      <c r="F306" s="91"/>
    </row>
    <row r="307" spans="1:6">
      <c r="A307" s="183"/>
      <c r="B307" s="87"/>
      <c r="C307" s="88"/>
      <c r="D307" s="89"/>
      <c r="E307" s="90"/>
      <c r="F307" s="91"/>
    </row>
    <row r="308" spans="1:6">
      <c r="A308" s="183"/>
      <c r="B308" s="87"/>
      <c r="C308" s="88"/>
      <c r="D308" s="89"/>
      <c r="E308" s="90"/>
      <c r="F308" s="91"/>
    </row>
    <row r="309" spans="1:6">
      <c r="A309" s="183"/>
      <c r="B309" s="87"/>
      <c r="C309" s="88"/>
      <c r="D309" s="89"/>
      <c r="E309" s="90"/>
      <c r="F309" s="91"/>
    </row>
    <row r="310" spans="1:6">
      <c r="A310" s="183"/>
      <c r="B310" s="87"/>
      <c r="C310" s="88"/>
      <c r="D310" s="89"/>
      <c r="E310" s="90"/>
      <c r="F310" s="91"/>
    </row>
    <row r="311" spans="1:6">
      <c r="A311" s="183"/>
      <c r="B311" s="87"/>
      <c r="C311" s="88"/>
      <c r="D311" s="89"/>
      <c r="E311" s="90"/>
      <c r="F311" s="91"/>
    </row>
    <row r="312" spans="1:6">
      <c r="A312" s="183"/>
      <c r="B312" s="87"/>
      <c r="C312" s="88"/>
      <c r="D312" s="89"/>
      <c r="E312" s="90"/>
      <c r="F312" s="91"/>
    </row>
    <row r="313" spans="1:6">
      <c r="A313" s="183"/>
      <c r="B313" s="87"/>
      <c r="C313" s="88"/>
      <c r="D313" s="89"/>
      <c r="E313" s="90"/>
      <c r="F313" s="91"/>
    </row>
    <row r="314" spans="1:6">
      <c r="A314" s="183"/>
      <c r="B314" s="87"/>
      <c r="C314" s="88"/>
      <c r="D314" s="89"/>
      <c r="E314" s="90"/>
      <c r="F314" s="91"/>
    </row>
    <row r="315" spans="1:6">
      <c r="A315" s="183"/>
      <c r="B315" s="87"/>
      <c r="C315" s="88"/>
      <c r="D315" s="89"/>
      <c r="E315" s="90"/>
      <c r="F315" s="91"/>
    </row>
    <row r="316" spans="1:6">
      <c r="A316" s="183"/>
      <c r="B316" s="87"/>
      <c r="C316" s="88"/>
      <c r="D316" s="89"/>
      <c r="E316" s="90"/>
      <c r="F316" s="91"/>
    </row>
    <row r="317" spans="1:6">
      <c r="A317" s="183"/>
      <c r="B317" s="87"/>
      <c r="C317" s="88"/>
      <c r="D317" s="89"/>
      <c r="E317" s="90"/>
      <c r="F317" s="91"/>
    </row>
    <row r="318" spans="1:6">
      <c r="A318" s="183"/>
      <c r="B318" s="87"/>
      <c r="C318" s="88"/>
      <c r="D318" s="89"/>
      <c r="E318" s="90"/>
      <c r="F318" s="91"/>
    </row>
    <row r="319" spans="1:6">
      <c r="A319" s="183"/>
      <c r="B319" s="87"/>
      <c r="C319" s="88"/>
      <c r="D319" s="89"/>
      <c r="E319" s="90"/>
      <c r="F319" s="91"/>
    </row>
    <row r="320" spans="1:6">
      <c r="A320" s="183"/>
      <c r="B320" s="87"/>
      <c r="C320" s="88"/>
      <c r="D320" s="89"/>
      <c r="E320" s="90"/>
      <c r="F320" s="91"/>
    </row>
    <row r="321" spans="1:6">
      <c r="A321" s="183"/>
      <c r="B321" s="87"/>
      <c r="C321" s="88"/>
      <c r="D321" s="89"/>
      <c r="E321" s="90"/>
      <c r="F321" s="91"/>
    </row>
    <row r="322" spans="1:6">
      <c r="A322" s="183"/>
      <c r="B322" s="87"/>
      <c r="C322" s="88"/>
      <c r="D322" s="89"/>
      <c r="E322" s="90"/>
      <c r="F322" s="91"/>
    </row>
    <row r="323" spans="1:6">
      <c r="A323" s="183"/>
      <c r="B323" s="87"/>
      <c r="C323" s="88"/>
      <c r="D323" s="89"/>
      <c r="E323" s="90"/>
      <c r="F323" s="91"/>
    </row>
    <row r="324" spans="1:6">
      <c r="A324" s="183"/>
      <c r="B324" s="87"/>
      <c r="C324" s="88"/>
      <c r="D324" s="89"/>
      <c r="E324" s="90"/>
      <c r="F324" s="91"/>
    </row>
    <row r="325" spans="1:6">
      <c r="A325" s="183"/>
      <c r="B325" s="87"/>
      <c r="C325" s="88"/>
      <c r="D325" s="89"/>
      <c r="E325" s="90"/>
      <c r="F325" s="91"/>
    </row>
    <row r="326" spans="1:6">
      <c r="A326" s="183"/>
      <c r="B326" s="87"/>
      <c r="C326" s="88"/>
      <c r="D326" s="89"/>
      <c r="E326" s="90"/>
      <c r="F326" s="91"/>
    </row>
    <row r="327" spans="1:6">
      <c r="A327" s="183"/>
      <c r="B327" s="87"/>
      <c r="C327" s="88"/>
      <c r="D327" s="89"/>
      <c r="E327" s="90"/>
      <c r="F327" s="91"/>
    </row>
    <row r="328" spans="1:6">
      <c r="A328" s="183"/>
      <c r="B328" s="87"/>
      <c r="C328" s="88"/>
      <c r="D328" s="89"/>
      <c r="E328" s="90"/>
      <c r="F328" s="91"/>
    </row>
    <row r="329" spans="1:6">
      <c r="A329" s="183"/>
      <c r="B329" s="87"/>
      <c r="C329" s="88"/>
      <c r="D329" s="89"/>
      <c r="E329" s="90"/>
      <c r="F329" s="91"/>
    </row>
    <row r="330" spans="1:6">
      <c r="A330" s="183"/>
      <c r="B330" s="87"/>
      <c r="C330" s="88"/>
      <c r="D330" s="89"/>
      <c r="E330" s="90"/>
      <c r="F330" s="91"/>
    </row>
    <row r="331" spans="1:6">
      <c r="A331" s="183"/>
      <c r="B331" s="87"/>
      <c r="C331" s="88"/>
      <c r="D331" s="89"/>
      <c r="E331" s="90"/>
      <c r="F331" s="91"/>
    </row>
    <row r="332" spans="1:6">
      <c r="A332" s="183"/>
      <c r="B332" s="87"/>
      <c r="C332" s="88"/>
      <c r="D332" s="89"/>
      <c r="E332" s="90"/>
      <c r="F332" s="91"/>
    </row>
    <row r="333" spans="1:6">
      <c r="A333" s="183"/>
      <c r="B333" s="87"/>
      <c r="C333" s="88"/>
      <c r="D333" s="89"/>
      <c r="E333" s="90"/>
      <c r="F333" s="91"/>
    </row>
    <row r="334" spans="1:6">
      <c r="A334" s="183"/>
      <c r="B334" s="87"/>
      <c r="C334" s="88"/>
      <c r="D334" s="89"/>
      <c r="E334" s="90"/>
      <c r="F334" s="91"/>
    </row>
    <row r="335" spans="1:6">
      <c r="A335" s="183"/>
      <c r="B335" s="87"/>
      <c r="C335" s="88"/>
      <c r="D335" s="89"/>
      <c r="E335" s="90"/>
      <c r="F335" s="91"/>
    </row>
    <row r="336" spans="1:6">
      <c r="A336" s="183"/>
      <c r="B336" s="87"/>
      <c r="C336" s="88"/>
      <c r="D336" s="89"/>
      <c r="E336" s="90"/>
      <c r="F336" s="91"/>
    </row>
    <row r="337" spans="1:6">
      <c r="A337" s="183"/>
      <c r="B337" s="87"/>
      <c r="C337" s="88"/>
      <c r="D337" s="89"/>
      <c r="E337" s="90"/>
      <c r="F337" s="91"/>
    </row>
    <row r="338" spans="1:6">
      <c r="A338" s="183"/>
      <c r="B338" s="87"/>
      <c r="C338" s="88"/>
      <c r="D338" s="89"/>
      <c r="E338" s="90"/>
      <c r="F338" s="91"/>
    </row>
    <row r="339" spans="1:6">
      <c r="A339" s="183"/>
      <c r="B339" s="87"/>
      <c r="C339" s="88"/>
      <c r="D339" s="89"/>
      <c r="E339" s="90"/>
      <c r="F339" s="91"/>
    </row>
    <row r="340" spans="1:6">
      <c r="A340" s="183"/>
      <c r="B340" s="87"/>
      <c r="C340" s="88"/>
      <c r="D340" s="89"/>
      <c r="E340" s="90"/>
      <c r="F340" s="91"/>
    </row>
    <row r="341" spans="1:6">
      <c r="A341" s="183"/>
      <c r="B341" s="87"/>
      <c r="C341" s="88"/>
      <c r="D341" s="89"/>
      <c r="E341" s="90"/>
      <c r="F341" s="91"/>
    </row>
    <row r="342" spans="1:6">
      <c r="A342" s="183"/>
      <c r="B342" s="87"/>
      <c r="C342" s="88"/>
      <c r="D342" s="89"/>
      <c r="E342" s="90"/>
      <c r="F342" s="91"/>
    </row>
    <row r="343" spans="1:6">
      <c r="A343" s="183"/>
      <c r="B343" s="87"/>
      <c r="C343" s="88"/>
      <c r="D343" s="89"/>
      <c r="E343" s="90"/>
      <c r="F343" s="91"/>
    </row>
    <row r="344" spans="1:6">
      <c r="A344" s="183"/>
      <c r="B344" s="87"/>
      <c r="C344" s="88"/>
      <c r="D344" s="89"/>
      <c r="E344" s="90"/>
      <c r="F344" s="91"/>
    </row>
    <row r="345" spans="1:6">
      <c r="A345" s="183"/>
      <c r="B345" s="87"/>
      <c r="C345" s="88"/>
      <c r="D345" s="89"/>
      <c r="E345" s="90"/>
      <c r="F345" s="91"/>
    </row>
    <row r="346" spans="1:6">
      <c r="A346" s="183"/>
      <c r="B346" s="87"/>
      <c r="C346" s="88"/>
      <c r="D346" s="89"/>
      <c r="E346" s="90"/>
      <c r="F346" s="91"/>
    </row>
    <row r="347" spans="1:6">
      <c r="A347" s="183"/>
      <c r="B347" s="87"/>
      <c r="C347" s="88"/>
      <c r="D347" s="89"/>
      <c r="E347" s="90"/>
      <c r="F347" s="91"/>
    </row>
    <row r="348" spans="1:6">
      <c r="A348" s="183"/>
      <c r="B348" s="87"/>
      <c r="C348" s="88"/>
      <c r="D348" s="89"/>
      <c r="E348" s="90"/>
      <c r="F348" s="91"/>
    </row>
    <row r="349" spans="1:6">
      <c r="A349" s="183"/>
      <c r="B349" s="87"/>
      <c r="C349" s="88"/>
      <c r="D349" s="89"/>
      <c r="E349" s="90"/>
      <c r="F349" s="91"/>
    </row>
    <row r="350" spans="1:6">
      <c r="A350" s="183"/>
      <c r="B350" s="87"/>
      <c r="C350" s="88"/>
      <c r="D350" s="89"/>
      <c r="E350" s="90"/>
      <c r="F350" s="91"/>
    </row>
    <row r="351" spans="1:6">
      <c r="A351" s="183"/>
      <c r="B351" s="87"/>
      <c r="C351" s="88"/>
      <c r="D351" s="89"/>
      <c r="E351" s="90"/>
      <c r="F351" s="91"/>
    </row>
    <row r="352" spans="1:6">
      <c r="A352" s="183"/>
      <c r="B352" s="87"/>
      <c r="C352" s="88"/>
      <c r="D352" s="89"/>
      <c r="E352" s="90"/>
      <c r="F352" s="91"/>
    </row>
    <row r="353" spans="1:6">
      <c r="A353" s="183"/>
      <c r="B353" s="87"/>
      <c r="C353" s="88"/>
      <c r="D353" s="89"/>
      <c r="E353" s="90"/>
      <c r="F353" s="91"/>
    </row>
    <row r="354" spans="1:6">
      <c r="A354" s="183"/>
      <c r="B354" s="87"/>
      <c r="C354" s="88"/>
      <c r="D354" s="89"/>
      <c r="E354" s="90"/>
      <c r="F354" s="91"/>
    </row>
    <row r="355" spans="1:6">
      <c r="A355" s="183"/>
      <c r="B355" s="87"/>
      <c r="C355" s="88"/>
      <c r="D355" s="89"/>
      <c r="E355" s="90"/>
      <c r="F355" s="91"/>
    </row>
    <row r="356" spans="1:6">
      <c r="A356" s="183"/>
      <c r="B356" s="87"/>
      <c r="C356" s="88"/>
      <c r="D356" s="89"/>
      <c r="E356" s="90"/>
      <c r="F356" s="91"/>
    </row>
    <row r="357" spans="1:6">
      <c r="A357" s="183"/>
      <c r="B357" s="87"/>
      <c r="C357" s="88"/>
      <c r="D357" s="89"/>
      <c r="E357" s="90"/>
      <c r="F357" s="91"/>
    </row>
    <row r="358" spans="1:6">
      <c r="A358" s="183"/>
      <c r="B358" s="87"/>
      <c r="C358" s="88"/>
      <c r="D358" s="89"/>
      <c r="E358" s="90"/>
      <c r="F358" s="91"/>
    </row>
    <row r="359" spans="1:6">
      <c r="A359" s="183"/>
      <c r="B359" s="87"/>
      <c r="C359" s="88"/>
      <c r="D359" s="89"/>
      <c r="E359" s="90"/>
      <c r="F359" s="91"/>
    </row>
    <row r="360" spans="1:6">
      <c r="A360" s="183"/>
      <c r="B360" s="87"/>
      <c r="C360" s="88"/>
      <c r="D360" s="89"/>
      <c r="E360" s="90"/>
      <c r="F360" s="91"/>
    </row>
    <row r="361" spans="1:6">
      <c r="A361" s="183"/>
      <c r="B361" s="87"/>
      <c r="C361" s="88"/>
      <c r="D361" s="89"/>
      <c r="E361" s="90"/>
      <c r="F361" s="91"/>
    </row>
    <row r="362" spans="1:6">
      <c r="A362" s="183"/>
      <c r="B362" s="87"/>
      <c r="C362" s="88"/>
      <c r="D362" s="89"/>
      <c r="E362" s="90"/>
      <c r="F362" s="91"/>
    </row>
    <row r="363" spans="1:6">
      <c r="A363" s="183"/>
      <c r="B363" s="87"/>
      <c r="C363" s="88"/>
      <c r="D363" s="89"/>
      <c r="E363" s="90"/>
      <c r="F363" s="91"/>
    </row>
    <row r="364" spans="1:6">
      <c r="A364" s="183"/>
      <c r="B364" s="87"/>
      <c r="C364" s="88"/>
      <c r="D364" s="89"/>
      <c r="E364" s="90"/>
      <c r="F364" s="91"/>
    </row>
    <row r="365" spans="1:6">
      <c r="A365" s="183"/>
      <c r="B365" s="87"/>
      <c r="C365" s="88"/>
      <c r="D365" s="89"/>
      <c r="E365" s="90"/>
      <c r="F365" s="91"/>
    </row>
    <row r="366" spans="1:6">
      <c r="A366" s="183"/>
      <c r="B366" s="87"/>
      <c r="C366" s="88"/>
      <c r="D366" s="89"/>
      <c r="E366" s="90"/>
      <c r="F366" s="91"/>
    </row>
    <row r="367" spans="1:6">
      <c r="A367" s="183"/>
      <c r="B367" s="87"/>
      <c r="C367" s="88"/>
      <c r="D367" s="89"/>
      <c r="E367" s="90"/>
      <c r="F367" s="91"/>
    </row>
    <row r="368" spans="1:6">
      <c r="A368" s="183"/>
      <c r="B368" s="87"/>
      <c r="C368" s="88"/>
      <c r="D368" s="89"/>
      <c r="E368" s="90"/>
      <c r="F368" s="91"/>
    </row>
    <row r="369" spans="1:6">
      <c r="A369" s="183"/>
      <c r="B369" s="87"/>
      <c r="C369" s="88"/>
      <c r="D369" s="89"/>
      <c r="E369" s="90"/>
      <c r="F369" s="91"/>
    </row>
    <row r="370" spans="1:6">
      <c r="A370" s="183"/>
      <c r="B370" s="87"/>
      <c r="C370" s="88"/>
      <c r="D370" s="89"/>
      <c r="E370" s="90"/>
      <c r="F370" s="91"/>
    </row>
    <row r="371" spans="1:6">
      <c r="A371" s="183"/>
      <c r="B371" s="87"/>
      <c r="C371" s="88"/>
      <c r="D371" s="89"/>
      <c r="E371" s="90"/>
      <c r="F371" s="91"/>
    </row>
    <row r="372" spans="1:6">
      <c r="A372" s="183"/>
      <c r="B372" s="87"/>
      <c r="C372" s="88"/>
      <c r="D372" s="89"/>
      <c r="E372" s="90"/>
      <c r="F372" s="91"/>
    </row>
    <row r="373" spans="1:6">
      <c r="A373" s="183"/>
      <c r="B373" s="87"/>
      <c r="C373" s="88"/>
      <c r="D373" s="89"/>
      <c r="E373" s="90"/>
      <c r="F373" s="91"/>
    </row>
    <row r="374" spans="1:6">
      <c r="A374" s="183"/>
      <c r="B374" s="87"/>
      <c r="C374" s="88"/>
      <c r="D374" s="89"/>
      <c r="E374" s="90"/>
      <c r="F374" s="91"/>
    </row>
    <row r="375" spans="1:6">
      <c r="A375" s="183"/>
      <c r="B375" s="87"/>
      <c r="C375" s="88"/>
      <c r="D375" s="89"/>
      <c r="E375" s="90"/>
      <c r="F375" s="91"/>
    </row>
    <row r="376" spans="1:6">
      <c r="A376" s="183"/>
      <c r="B376" s="87"/>
      <c r="C376" s="88"/>
      <c r="D376" s="89"/>
      <c r="E376" s="90"/>
      <c r="F376" s="91"/>
    </row>
    <row r="377" spans="1:6">
      <c r="A377" s="183"/>
      <c r="B377" s="87"/>
      <c r="C377" s="88"/>
      <c r="D377" s="89"/>
      <c r="E377" s="90"/>
      <c r="F377" s="91"/>
    </row>
    <row r="378" spans="1:6">
      <c r="A378" s="183"/>
      <c r="B378" s="87"/>
      <c r="C378" s="88"/>
      <c r="D378" s="89"/>
      <c r="E378" s="90"/>
      <c r="F378" s="91"/>
    </row>
    <row r="379" spans="1:6">
      <c r="A379" s="183"/>
      <c r="B379" s="87"/>
      <c r="C379" s="88"/>
      <c r="D379" s="89"/>
      <c r="E379" s="90"/>
      <c r="F379" s="91"/>
    </row>
    <row r="380" spans="1:6">
      <c r="A380" s="183"/>
      <c r="B380" s="87"/>
      <c r="C380" s="88"/>
      <c r="D380" s="89"/>
      <c r="E380" s="90"/>
      <c r="F380" s="91"/>
    </row>
    <row r="381" spans="1:6">
      <c r="A381" s="183"/>
      <c r="B381" s="87"/>
      <c r="C381" s="88"/>
      <c r="D381" s="89"/>
      <c r="E381" s="90"/>
      <c r="F381" s="91"/>
    </row>
    <row r="382" spans="1:6">
      <c r="A382" s="183"/>
      <c r="B382" s="87"/>
      <c r="C382" s="88"/>
      <c r="D382" s="89"/>
      <c r="E382" s="90"/>
      <c r="F382" s="91"/>
    </row>
    <row r="383" spans="1:6">
      <c r="A383" s="183"/>
      <c r="B383" s="87"/>
      <c r="C383" s="88"/>
      <c r="D383" s="89"/>
      <c r="E383" s="90"/>
      <c r="F383" s="91"/>
    </row>
    <row r="384" spans="1:6">
      <c r="A384" s="183"/>
      <c r="B384" s="87"/>
      <c r="C384" s="88"/>
      <c r="D384" s="89"/>
      <c r="E384" s="90"/>
      <c r="F384" s="91"/>
    </row>
    <row r="385" spans="1:6">
      <c r="A385" s="183"/>
      <c r="B385" s="87"/>
      <c r="C385" s="88"/>
      <c r="D385" s="89"/>
      <c r="E385" s="90"/>
      <c r="F385" s="91"/>
    </row>
    <row r="386" spans="1:6">
      <c r="A386" s="183"/>
      <c r="B386" s="87"/>
      <c r="C386" s="88"/>
      <c r="D386" s="89"/>
      <c r="E386" s="90"/>
      <c r="F386" s="91"/>
    </row>
    <row r="387" spans="1:6">
      <c r="A387" s="183"/>
      <c r="B387" s="87"/>
      <c r="C387" s="88"/>
      <c r="D387" s="89"/>
      <c r="E387" s="90"/>
      <c r="F387" s="91"/>
    </row>
    <row r="388" spans="1:6">
      <c r="A388" s="183"/>
      <c r="B388" s="87"/>
      <c r="C388" s="88"/>
      <c r="D388" s="89"/>
      <c r="E388" s="90"/>
      <c r="F388" s="91"/>
    </row>
    <row r="389" spans="1:6">
      <c r="A389" s="183"/>
      <c r="B389" s="87"/>
      <c r="C389" s="88"/>
      <c r="D389" s="89"/>
      <c r="E389" s="90"/>
      <c r="F389" s="91"/>
    </row>
    <row r="390" spans="1:6">
      <c r="A390" s="183"/>
      <c r="B390" s="87"/>
      <c r="C390" s="88"/>
      <c r="D390" s="89"/>
      <c r="E390" s="90"/>
      <c r="F390" s="91"/>
    </row>
    <row r="391" spans="1:6">
      <c r="A391" s="183"/>
      <c r="B391" s="87"/>
      <c r="C391" s="88"/>
      <c r="D391" s="89"/>
      <c r="E391" s="90"/>
      <c r="F391" s="91"/>
    </row>
    <row r="392" spans="1:6">
      <c r="A392" s="183"/>
      <c r="B392" s="87"/>
      <c r="C392" s="88"/>
      <c r="D392" s="89"/>
      <c r="E392" s="90"/>
      <c r="F392" s="91"/>
    </row>
    <row r="393" spans="1:6">
      <c r="A393" s="183"/>
      <c r="B393" s="87"/>
      <c r="C393" s="88"/>
      <c r="D393" s="89"/>
      <c r="E393" s="90"/>
      <c r="F393" s="91"/>
    </row>
    <row r="394" spans="1:6">
      <c r="A394" s="183"/>
      <c r="B394" s="87"/>
      <c r="C394" s="88"/>
      <c r="D394" s="89"/>
      <c r="E394" s="90"/>
      <c r="F394" s="91"/>
    </row>
    <row r="395" spans="1:6">
      <c r="A395" s="183"/>
      <c r="B395" s="87"/>
      <c r="C395" s="88"/>
      <c r="D395" s="89"/>
      <c r="E395" s="90"/>
      <c r="F395" s="91"/>
    </row>
    <row r="396" spans="1:6">
      <c r="A396" s="183"/>
      <c r="B396" s="87"/>
      <c r="C396" s="88"/>
      <c r="D396" s="89"/>
      <c r="E396" s="90"/>
      <c r="F396" s="91"/>
    </row>
    <row r="397" spans="1:6">
      <c r="A397" s="183"/>
      <c r="B397" s="87"/>
      <c r="C397" s="88"/>
      <c r="D397" s="89"/>
      <c r="E397" s="90"/>
      <c r="F397" s="91"/>
    </row>
    <row r="398" spans="1:6">
      <c r="A398" s="183"/>
      <c r="B398" s="87"/>
      <c r="C398" s="88"/>
      <c r="D398" s="89"/>
      <c r="E398" s="90"/>
      <c r="F398" s="91"/>
    </row>
    <row r="399" spans="1:6">
      <c r="A399" s="183"/>
      <c r="B399" s="87"/>
      <c r="C399" s="88"/>
      <c r="D399" s="89"/>
      <c r="E399" s="90"/>
      <c r="F399" s="91"/>
    </row>
    <row r="400" spans="1:6">
      <c r="A400" s="183"/>
      <c r="B400" s="87"/>
      <c r="C400" s="88"/>
      <c r="D400" s="89"/>
      <c r="E400" s="90"/>
      <c r="F400" s="91"/>
    </row>
    <row r="401" spans="1:6">
      <c r="A401" s="183"/>
      <c r="B401" s="87"/>
      <c r="C401" s="88"/>
      <c r="D401" s="89"/>
      <c r="E401" s="90"/>
      <c r="F401" s="91"/>
    </row>
    <row r="402" spans="1:6">
      <c r="A402" s="183"/>
      <c r="B402" s="87"/>
      <c r="C402" s="88"/>
      <c r="D402" s="89"/>
      <c r="E402" s="90"/>
      <c r="F402" s="91"/>
    </row>
    <row r="403" spans="1:6">
      <c r="A403" s="183"/>
      <c r="B403" s="87"/>
      <c r="C403" s="88"/>
      <c r="D403" s="89"/>
      <c r="E403" s="90"/>
      <c r="F403" s="91"/>
    </row>
    <row r="404" spans="1:6">
      <c r="A404" s="183"/>
      <c r="B404" s="87"/>
      <c r="C404" s="88"/>
      <c r="D404" s="89"/>
      <c r="E404" s="90"/>
      <c r="F404" s="91"/>
    </row>
    <row r="405" spans="1:6">
      <c r="A405" s="183"/>
      <c r="B405" s="87"/>
      <c r="C405" s="88"/>
      <c r="D405" s="89"/>
      <c r="E405" s="90"/>
      <c r="F405" s="91"/>
    </row>
    <row r="406" spans="1:6">
      <c r="A406" s="183"/>
      <c r="B406" s="87"/>
      <c r="C406" s="88"/>
      <c r="D406" s="89"/>
      <c r="E406" s="90"/>
      <c r="F406" s="91"/>
    </row>
    <row r="407" spans="1:6">
      <c r="A407" s="183"/>
      <c r="B407" s="87"/>
      <c r="C407" s="88"/>
      <c r="D407" s="89"/>
      <c r="E407" s="90"/>
      <c r="F407" s="91"/>
    </row>
    <row r="408" spans="1:6">
      <c r="A408" s="183"/>
      <c r="B408" s="87"/>
      <c r="C408" s="88"/>
      <c r="D408" s="89"/>
      <c r="E408" s="90"/>
      <c r="F408" s="91"/>
    </row>
    <row r="409" spans="1:6">
      <c r="A409" s="183"/>
      <c r="B409" s="87"/>
      <c r="C409" s="88"/>
      <c r="D409" s="89"/>
      <c r="E409" s="90"/>
      <c r="F409" s="91"/>
    </row>
    <row r="410" spans="1:6">
      <c r="A410" s="183"/>
      <c r="B410" s="87"/>
      <c r="C410" s="88"/>
      <c r="D410" s="89"/>
      <c r="E410" s="90"/>
      <c r="F410" s="91"/>
    </row>
    <row r="411" spans="1:6">
      <c r="A411" s="183"/>
      <c r="B411" s="87"/>
      <c r="C411" s="88"/>
      <c r="D411" s="89"/>
      <c r="E411" s="90"/>
      <c r="F411" s="91"/>
    </row>
    <row r="412" spans="1:6">
      <c r="A412" s="183"/>
      <c r="B412" s="87"/>
      <c r="C412" s="88"/>
      <c r="D412" s="89"/>
      <c r="E412" s="90"/>
      <c r="F412" s="91"/>
    </row>
    <row r="413" spans="1:6">
      <c r="A413" s="183"/>
      <c r="B413" s="87"/>
      <c r="C413" s="88"/>
      <c r="D413" s="89"/>
      <c r="E413" s="90"/>
      <c r="F413" s="91"/>
    </row>
    <row r="414" spans="1:6">
      <c r="A414" s="183"/>
      <c r="B414" s="87"/>
      <c r="C414" s="88"/>
      <c r="D414" s="89"/>
      <c r="E414" s="90"/>
      <c r="F414" s="91"/>
    </row>
    <row r="415" spans="1:6">
      <c r="A415" s="183"/>
      <c r="B415" s="87"/>
      <c r="C415" s="88"/>
      <c r="D415" s="89"/>
      <c r="E415" s="90"/>
      <c r="F415" s="91"/>
    </row>
    <row r="416" spans="1:6">
      <c r="A416" s="183"/>
      <c r="B416" s="87"/>
      <c r="C416" s="88"/>
      <c r="D416" s="89"/>
      <c r="E416" s="90"/>
      <c r="F416" s="91"/>
    </row>
    <row r="417" spans="1:6">
      <c r="A417" s="183"/>
      <c r="B417" s="87"/>
      <c r="C417" s="88"/>
      <c r="D417" s="89"/>
      <c r="E417" s="90"/>
      <c r="F417" s="91"/>
    </row>
    <row r="418" spans="1:6">
      <c r="A418" s="183"/>
      <c r="B418" s="87"/>
      <c r="C418" s="88"/>
      <c r="D418" s="89"/>
      <c r="E418" s="90"/>
      <c r="F418" s="91"/>
    </row>
    <row r="419" spans="1:6">
      <c r="A419" s="183"/>
      <c r="B419" s="87"/>
      <c r="C419" s="88"/>
      <c r="D419" s="89"/>
      <c r="E419" s="90"/>
      <c r="F419" s="91"/>
    </row>
    <row r="420" spans="1:6">
      <c r="A420" s="183"/>
      <c r="B420" s="87"/>
      <c r="C420" s="88"/>
      <c r="D420" s="89"/>
      <c r="E420" s="90"/>
      <c r="F420" s="91"/>
    </row>
    <row r="421" spans="1:6">
      <c r="A421" s="183"/>
      <c r="B421" s="87"/>
      <c r="C421" s="88"/>
      <c r="D421" s="89"/>
      <c r="E421" s="90"/>
      <c r="F421" s="91"/>
    </row>
    <row r="422" spans="1:6">
      <c r="A422" s="183"/>
      <c r="B422" s="87"/>
      <c r="C422" s="88"/>
      <c r="D422" s="89"/>
      <c r="E422" s="90"/>
      <c r="F422" s="91"/>
    </row>
    <row r="423" spans="1:6">
      <c r="A423" s="183"/>
      <c r="B423" s="87"/>
      <c r="C423" s="88"/>
      <c r="D423" s="89"/>
      <c r="E423" s="90"/>
      <c r="F423" s="91"/>
    </row>
    <row r="424" spans="1:6">
      <c r="A424" s="183"/>
      <c r="B424" s="87"/>
      <c r="C424" s="88"/>
      <c r="D424" s="89"/>
      <c r="E424" s="90"/>
      <c r="F424" s="91"/>
    </row>
    <row r="425" spans="1:6">
      <c r="A425" s="183"/>
      <c r="B425" s="87"/>
      <c r="C425" s="88"/>
      <c r="D425" s="89"/>
      <c r="E425" s="90"/>
      <c r="F425" s="91"/>
    </row>
    <row r="426" spans="1:6">
      <c r="A426" s="183"/>
      <c r="B426" s="87"/>
      <c r="C426" s="88"/>
      <c r="D426" s="89"/>
      <c r="E426" s="90"/>
      <c r="F426" s="91"/>
    </row>
    <row r="427" spans="1:6">
      <c r="A427" s="183"/>
      <c r="B427" s="87"/>
      <c r="C427" s="88"/>
      <c r="D427" s="89"/>
      <c r="E427" s="90"/>
      <c r="F427" s="91"/>
    </row>
    <row r="428" spans="1:6">
      <c r="A428" s="183"/>
      <c r="B428" s="87"/>
      <c r="C428" s="88"/>
      <c r="D428" s="89"/>
      <c r="E428" s="90"/>
      <c r="F428" s="91"/>
    </row>
    <row r="429" spans="1:6">
      <c r="A429" s="183"/>
      <c r="B429" s="87"/>
      <c r="C429" s="88"/>
      <c r="D429" s="89"/>
      <c r="E429" s="90"/>
      <c r="F429" s="91"/>
    </row>
    <row r="430" spans="1:6">
      <c r="A430" s="183"/>
      <c r="B430" s="87"/>
      <c r="C430" s="88"/>
      <c r="D430" s="89"/>
      <c r="E430" s="90"/>
      <c r="F430" s="91"/>
    </row>
    <row r="431" spans="1:6">
      <c r="A431" s="183"/>
      <c r="B431" s="87"/>
      <c r="C431" s="88"/>
      <c r="D431" s="89"/>
      <c r="E431" s="90"/>
      <c r="F431" s="91"/>
    </row>
    <row r="432" spans="1:6">
      <c r="A432" s="183"/>
      <c r="B432" s="87"/>
      <c r="C432" s="88"/>
      <c r="D432" s="89"/>
      <c r="E432" s="90"/>
      <c r="F432" s="91"/>
    </row>
    <row r="433" spans="1:6">
      <c r="A433" s="183"/>
      <c r="B433" s="87"/>
      <c r="C433" s="88"/>
      <c r="D433" s="89"/>
      <c r="E433" s="90"/>
      <c r="F433" s="91"/>
    </row>
    <row r="434" spans="1:6">
      <c r="A434" s="183"/>
      <c r="B434" s="87"/>
      <c r="C434" s="88"/>
      <c r="D434" s="89"/>
      <c r="E434" s="90"/>
      <c r="F434" s="91"/>
    </row>
    <row r="435" spans="1:6">
      <c r="A435" s="183"/>
      <c r="B435" s="87"/>
      <c r="C435" s="88"/>
      <c r="D435" s="89"/>
      <c r="E435" s="90"/>
      <c r="F435" s="91"/>
    </row>
    <row r="436" spans="1:6">
      <c r="A436" s="183"/>
      <c r="B436" s="87"/>
      <c r="C436" s="88"/>
      <c r="D436" s="89"/>
      <c r="E436" s="90"/>
      <c r="F436" s="91"/>
    </row>
    <row r="437" spans="1:6">
      <c r="A437" s="183"/>
      <c r="B437" s="87"/>
      <c r="C437" s="88"/>
      <c r="D437" s="89"/>
      <c r="E437" s="90"/>
      <c r="F437" s="91"/>
    </row>
    <row r="438" spans="1:6">
      <c r="A438" s="183"/>
      <c r="B438" s="87"/>
      <c r="C438" s="88"/>
      <c r="D438" s="89"/>
      <c r="E438" s="90"/>
      <c r="F438" s="91"/>
    </row>
    <row r="439" spans="1:6">
      <c r="A439" s="183"/>
      <c r="B439" s="87"/>
      <c r="C439" s="88"/>
      <c r="D439" s="89"/>
      <c r="E439" s="90"/>
      <c r="F439" s="91"/>
    </row>
    <row r="440" spans="1:6">
      <c r="A440" s="183"/>
      <c r="B440" s="87"/>
      <c r="C440" s="88"/>
      <c r="D440" s="89"/>
      <c r="E440" s="90"/>
      <c r="F440" s="91"/>
    </row>
    <row r="441" spans="1:6">
      <c r="A441" s="183"/>
      <c r="B441" s="87"/>
      <c r="C441" s="88"/>
      <c r="D441" s="89"/>
      <c r="E441" s="90"/>
      <c r="F441" s="91"/>
    </row>
    <row r="442" spans="1:6">
      <c r="A442" s="183"/>
      <c r="B442" s="87"/>
      <c r="C442" s="88"/>
      <c r="D442" s="89"/>
      <c r="E442" s="90"/>
      <c r="F442" s="91"/>
    </row>
    <row r="443" spans="1:6">
      <c r="A443" s="183"/>
      <c r="B443" s="87"/>
      <c r="C443" s="88"/>
      <c r="D443" s="89"/>
      <c r="E443" s="90"/>
      <c r="F443" s="91"/>
    </row>
    <row r="444" spans="1:6">
      <c r="A444" s="183"/>
      <c r="B444" s="87"/>
      <c r="C444" s="88"/>
      <c r="D444" s="89"/>
      <c r="E444" s="90"/>
      <c r="F444" s="91"/>
    </row>
    <row r="445" spans="1:6">
      <c r="A445" s="183"/>
      <c r="B445" s="87"/>
      <c r="C445" s="88"/>
      <c r="D445" s="89"/>
      <c r="E445" s="90"/>
      <c r="F445" s="91"/>
    </row>
    <row r="446" spans="1:6">
      <c r="A446" s="183"/>
      <c r="B446" s="87"/>
      <c r="C446" s="88"/>
      <c r="D446" s="89"/>
      <c r="E446" s="90"/>
      <c r="F446" s="91"/>
    </row>
    <row r="447" spans="1:6">
      <c r="A447" s="183"/>
      <c r="B447" s="87"/>
      <c r="C447" s="88"/>
      <c r="D447" s="89"/>
      <c r="E447" s="90"/>
      <c r="F447" s="91"/>
    </row>
    <row r="448" spans="1:6">
      <c r="A448" s="183"/>
      <c r="B448" s="87"/>
      <c r="C448" s="88"/>
      <c r="D448" s="89"/>
      <c r="E448" s="90"/>
      <c r="F448" s="91"/>
    </row>
    <row r="449" spans="1:6">
      <c r="A449" s="183"/>
      <c r="B449" s="87"/>
      <c r="C449" s="88"/>
      <c r="D449" s="89"/>
      <c r="E449" s="90"/>
      <c r="F449" s="91"/>
    </row>
    <row r="450" spans="1:6">
      <c r="A450" s="183"/>
      <c r="B450" s="87"/>
      <c r="C450" s="88"/>
      <c r="D450" s="89"/>
      <c r="E450" s="90"/>
      <c r="F450" s="91"/>
    </row>
    <row r="451" spans="1:6">
      <c r="A451" s="183"/>
      <c r="B451" s="87"/>
      <c r="C451" s="88"/>
      <c r="D451" s="89"/>
      <c r="E451" s="90"/>
      <c r="F451" s="91"/>
    </row>
    <row r="452" spans="1:6">
      <c r="A452" s="183"/>
      <c r="B452" s="87"/>
      <c r="C452" s="88"/>
      <c r="D452" s="89"/>
      <c r="E452" s="90"/>
      <c r="F452" s="91"/>
    </row>
    <row r="453" spans="1:6">
      <c r="A453" s="183"/>
      <c r="B453" s="87"/>
      <c r="C453" s="88"/>
      <c r="D453" s="89"/>
      <c r="E453" s="90"/>
      <c r="F453" s="91"/>
    </row>
    <row r="454" spans="1:6">
      <c r="A454" s="183"/>
      <c r="B454" s="87"/>
      <c r="C454" s="88"/>
      <c r="D454" s="89"/>
      <c r="E454" s="90"/>
      <c r="F454" s="91"/>
    </row>
    <row r="455" spans="1:6">
      <c r="A455" s="183"/>
      <c r="B455" s="87"/>
      <c r="C455" s="88"/>
      <c r="D455" s="89"/>
      <c r="E455" s="90"/>
      <c r="F455" s="91"/>
    </row>
    <row r="456" spans="1:6">
      <c r="A456" s="183"/>
      <c r="B456" s="87"/>
      <c r="C456" s="88"/>
      <c r="D456" s="89"/>
      <c r="E456" s="90"/>
      <c r="F456" s="91"/>
    </row>
    <row r="457" spans="1:6">
      <c r="A457" s="183"/>
      <c r="B457" s="87"/>
      <c r="C457" s="88"/>
      <c r="D457" s="89"/>
      <c r="E457" s="90"/>
      <c r="F457" s="91"/>
    </row>
    <row r="458" spans="1:6">
      <c r="A458" s="183"/>
      <c r="B458" s="87"/>
      <c r="C458" s="88"/>
      <c r="D458" s="89"/>
      <c r="E458" s="90"/>
      <c r="F458" s="91"/>
    </row>
    <row r="459" spans="1:6">
      <c r="A459" s="183"/>
      <c r="B459" s="87"/>
      <c r="C459" s="88"/>
      <c r="D459" s="89"/>
      <c r="E459" s="90"/>
      <c r="F459" s="91"/>
    </row>
    <row r="460" spans="1:6">
      <c r="A460" s="183"/>
      <c r="B460" s="87"/>
      <c r="C460" s="88"/>
      <c r="D460" s="89"/>
      <c r="E460" s="90"/>
      <c r="F460" s="91"/>
    </row>
    <row r="461" spans="1:6">
      <c r="A461" s="183"/>
      <c r="B461" s="87"/>
      <c r="C461" s="88"/>
      <c r="D461" s="89"/>
      <c r="E461" s="90"/>
      <c r="F461" s="91"/>
    </row>
    <row r="462" spans="1:6">
      <c r="A462" s="183"/>
      <c r="B462" s="87"/>
      <c r="C462" s="88"/>
      <c r="D462" s="89"/>
      <c r="E462" s="90"/>
      <c r="F462" s="91"/>
    </row>
    <row r="463" spans="1:6">
      <c r="A463" s="183"/>
      <c r="B463" s="87"/>
      <c r="C463" s="88"/>
      <c r="D463" s="89"/>
      <c r="E463" s="90"/>
      <c r="F463" s="91"/>
    </row>
    <row r="464" spans="1:6">
      <c r="A464" s="183"/>
      <c r="B464" s="87"/>
      <c r="C464" s="88"/>
      <c r="D464" s="89"/>
      <c r="E464" s="90"/>
      <c r="F464" s="91"/>
    </row>
    <row r="465" spans="1:6">
      <c r="A465" s="183"/>
      <c r="B465" s="87"/>
      <c r="C465" s="88"/>
      <c r="D465" s="89"/>
      <c r="E465" s="90"/>
      <c r="F465" s="91"/>
    </row>
    <row r="466" spans="1:6">
      <c r="A466" s="183"/>
      <c r="B466" s="87"/>
      <c r="C466" s="88"/>
      <c r="D466" s="89"/>
      <c r="E466" s="90"/>
      <c r="F466" s="91"/>
    </row>
    <row r="467" spans="1:6">
      <c r="A467" s="183"/>
      <c r="B467" s="87"/>
      <c r="C467" s="88"/>
      <c r="D467" s="89"/>
      <c r="E467" s="90"/>
      <c r="F467" s="91"/>
    </row>
    <row r="468" spans="1:6">
      <c r="A468" s="183"/>
      <c r="B468" s="87"/>
      <c r="C468" s="88"/>
      <c r="D468" s="89"/>
      <c r="E468" s="90"/>
      <c r="F468" s="91"/>
    </row>
    <row r="469" spans="1:6">
      <c r="A469" s="183"/>
      <c r="B469" s="87"/>
      <c r="C469" s="88"/>
      <c r="D469" s="89"/>
      <c r="E469" s="90"/>
      <c r="F469" s="91"/>
    </row>
    <row r="470" spans="1:6">
      <c r="A470" s="183"/>
      <c r="B470" s="87"/>
      <c r="C470" s="88"/>
      <c r="D470" s="89"/>
      <c r="E470" s="90"/>
      <c r="F470" s="91"/>
    </row>
    <row r="471" spans="1:6">
      <c r="A471" s="183"/>
      <c r="B471" s="87"/>
      <c r="C471" s="88"/>
      <c r="D471" s="89"/>
      <c r="E471" s="90"/>
      <c r="F471" s="91"/>
    </row>
    <row r="472" spans="1:6">
      <c r="A472" s="183"/>
      <c r="B472" s="87"/>
      <c r="C472" s="88"/>
      <c r="D472" s="89"/>
      <c r="E472" s="90"/>
      <c r="F472" s="91"/>
    </row>
    <row r="473" spans="1:6">
      <c r="A473" s="183"/>
      <c r="B473" s="87"/>
      <c r="C473" s="88"/>
      <c r="D473" s="89"/>
      <c r="E473" s="90"/>
      <c r="F473" s="91"/>
    </row>
    <row r="474" spans="1:6">
      <c r="A474" s="183"/>
      <c r="B474" s="87"/>
      <c r="C474" s="88"/>
      <c r="D474" s="89"/>
      <c r="E474" s="90"/>
      <c r="F474" s="91"/>
    </row>
    <row r="475" spans="1:6">
      <c r="A475" s="183"/>
      <c r="B475" s="87"/>
      <c r="C475" s="88"/>
      <c r="D475" s="89"/>
      <c r="E475" s="90"/>
      <c r="F475" s="91"/>
    </row>
    <row r="476" spans="1:6">
      <c r="A476" s="183"/>
      <c r="B476" s="87"/>
      <c r="C476" s="88"/>
      <c r="D476" s="89"/>
      <c r="E476" s="90"/>
      <c r="F476" s="91"/>
    </row>
    <row r="477" spans="1:6">
      <c r="A477" s="183"/>
      <c r="B477" s="87"/>
      <c r="C477" s="88"/>
      <c r="D477" s="89"/>
      <c r="E477" s="90"/>
      <c r="F477" s="91"/>
    </row>
    <row r="478" spans="1:6">
      <c r="A478" s="183"/>
      <c r="B478" s="87"/>
      <c r="C478" s="88"/>
      <c r="D478" s="89"/>
      <c r="E478" s="90"/>
      <c r="F478" s="91"/>
    </row>
    <row r="479" spans="1:6">
      <c r="A479" s="183"/>
      <c r="B479" s="87"/>
      <c r="C479" s="88"/>
      <c r="D479" s="89"/>
      <c r="E479" s="90"/>
      <c r="F479" s="91"/>
    </row>
    <row r="480" spans="1:6">
      <c r="A480" s="183"/>
      <c r="B480" s="87"/>
      <c r="C480" s="88"/>
      <c r="D480" s="89"/>
      <c r="E480" s="90"/>
      <c r="F480" s="91"/>
    </row>
    <row r="481" spans="1:6">
      <c r="A481" s="183"/>
      <c r="B481" s="87"/>
      <c r="C481" s="88"/>
      <c r="D481" s="89"/>
      <c r="E481" s="90"/>
      <c r="F481" s="91"/>
    </row>
    <row r="482" spans="1:6">
      <c r="A482" s="183"/>
      <c r="B482" s="87"/>
      <c r="C482" s="88"/>
      <c r="D482" s="89"/>
      <c r="E482" s="90"/>
      <c r="F482" s="91"/>
    </row>
    <row r="483" spans="1:6">
      <c r="A483" s="183"/>
      <c r="B483" s="87"/>
      <c r="C483" s="88"/>
      <c r="D483" s="89"/>
      <c r="E483" s="90"/>
      <c r="F483" s="91"/>
    </row>
    <row r="484" spans="1:6">
      <c r="A484" s="183"/>
      <c r="B484" s="87"/>
      <c r="C484" s="88"/>
      <c r="D484" s="89"/>
      <c r="E484" s="90"/>
      <c r="F484" s="91"/>
    </row>
    <row r="485" spans="1:6">
      <c r="A485" s="183"/>
      <c r="B485" s="87"/>
      <c r="C485" s="88"/>
      <c r="D485" s="89"/>
      <c r="E485" s="90"/>
      <c r="F485" s="91"/>
    </row>
    <row r="486" spans="1:6">
      <c r="A486" s="183"/>
      <c r="B486" s="87"/>
      <c r="C486" s="88"/>
      <c r="D486" s="89"/>
      <c r="E486" s="90"/>
      <c r="F486" s="91"/>
    </row>
    <row r="487" spans="1:6">
      <c r="A487" s="183"/>
      <c r="B487" s="87"/>
      <c r="C487" s="88"/>
      <c r="D487" s="89"/>
      <c r="E487" s="90"/>
      <c r="F487" s="91"/>
    </row>
    <row r="488" spans="1:6">
      <c r="A488" s="183"/>
      <c r="B488" s="87"/>
      <c r="C488" s="88"/>
      <c r="D488" s="89"/>
      <c r="E488" s="90"/>
      <c r="F488" s="91"/>
    </row>
    <row r="489" spans="1:6">
      <c r="A489" s="183"/>
      <c r="B489" s="87"/>
      <c r="C489" s="88"/>
      <c r="D489" s="89"/>
      <c r="E489" s="90"/>
      <c r="F489" s="91"/>
    </row>
    <row r="490" spans="1:6">
      <c r="A490" s="183"/>
      <c r="B490" s="87"/>
      <c r="C490" s="88"/>
      <c r="D490" s="89"/>
      <c r="E490" s="90"/>
      <c r="F490" s="91"/>
    </row>
    <row r="491" spans="1:6">
      <c r="A491" s="183"/>
      <c r="B491" s="87"/>
      <c r="C491" s="88"/>
      <c r="D491" s="89"/>
      <c r="E491" s="90"/>
      <c r="F491" s="91"/>
    </row>
    <row r="492" spans="1:6">
      <c r="A492" s="183"/>
      <c r="B492" s="87"/>
      <c r="C492" s="88"/>
      <c r="D492" s="89"/>
      <c r="E492" s="90"/>
      <c r="F492" s="91"/>
    </row>
    <row r="493" spans="1:6">
      <c r="A493" s="183"/>
      <c r="B493" s="87"/>
      <c r="C493" s="88"/>
      <c r="D493" s="89"/>
      <c r="E493" s="90"/>
      <c r="F493" s="91"/>
    </row>
    <row r="494" spans="1:6">
      <c r="A494" s="183"/>
      <c r="B494" s="87"/>
      <c r="C494" s="88"/>
      <c r="D494" s="89"/>
      <c r="E494" s="90"/>
      <c r="F494" s="91"/>
    </row>
    <row r="495" spans="1:6">
      <c r="A495" s="183"/>
      <c r="B495" s="87"/>
      <c r="C495" s="88"/>
      <c r="D495" s="89"/>
      <c r="E495" s="90"/>
      <c r="F495" s="91"/>
    </row>
    <row r="496" spans="1:6">
      <c r="A496" s="183"/>
      <c r="B496" s="87"/>
      <c r="C496" s="88"/>
      <c r="D496" s="89"/>
      <c r="E496" s="90"/>
      <c r="F496" s="91"/>
    </row>
    <row r="497" spans="1:6">
      <c r="A497" s="183"/>
      <c r="B497" s="87"/>
      <c r="C497" s="88"/>
      <c r="D497" s="89"/>
      <c r="E497" s="90"/>
      <c r="F497" s="91"/>
    </row>
    <row r="498" spans="1:6">
      <c r="A498" s="183"/>
      <c r="B498" s="87"/>
      <c r="C498" s="88"/>
      <c r="D498" s="89"/>
      <c r="E498" s="90"/>
      <c r="F498" s="91"/>
    </row>
    <row r="499" spans="1:6">
      <c r="A499" s="183"/>
      <c r="B499" s="87"/>
      <c r="C499" s="88"/>
      <c r="D499" s="89"/>
      <c r="E499" s="90"/>
      <c r="F499" s="91"/>
    </row>
    <row r="500" spans="1:6">
      <c r="A500" s="183"/>
      <c r="B500" s="87"/>
      <c r="C500" s="88"/>
      <c r="D500" s="89"/>
      <c r="E500" s="90"/>
      <c r="F500" s="91"/>
    </row>
    <row r="501" spans="1:6">
      <c r="A501" s="183"/>
      <c r="B501" s="87"/>
      <c r="C501" s="88"/>
      <c r="D501" s="89"/>
      <c r="E501" s="90"/>
      <c r="F501" s="91"/>
    </row>
    <row r="502" spans="1:6">
      <c r="A502" s="183"/>
      <c r="B502" s="87"/>
      <c r="C502" s="88"/>
      <c r="D502" s="89"/>
      <c r="E502" s="90"/>
      <c r="F502" s="91"/>
    </row>
    <row r="503" spans="1:6">
      <c r="A503" s="183"/>
      <c r="B503" s="87"/>
      <c r="C503" s="88"/>
      <c r="D503" s="89"/>
      <c r="E503" s="90"/>
      <c r="F503" s="91"/>
    </row>
    <row r="504" spans="1:6">
      <c r="A504" s="183"/>
      <c r="B504" s="87"/>
      <c r="C504" s="88"/>
      <c r="D504" s="89"/>
      <c r="E504" s="90"/>
      <c r="F504" s="91"/>
    </row>
    <row r="505" spans="1:6">
      <c r="A505" s="183"/>
      <c r="B505" s="87"/>
      <c r="C505" s="88"/>
      <c r="D505" s="89"/>
      <c r="E505" s="90"/>
      <c r="F505" s="91"/>
    </row>
    <row r="506" spans="1:6">
      <c r="A506" s="183"/>
      <c r="B506" s="87"/>
      <c r="C506" s="88"/>
      <c r="D506" s="89"/>
      <c r="E506" s="90"/>
      <c r="F506" s="91"/>
    </row>
    <row r="507" spans="1:6">
      <c r="A507" s="183"/>
      <c r="B507" s="87"/>
      <c r="C507" s="88"/>
      <c r="D507" s="89"/>
      <c r="E507" s="90"/>
      <c r="F507" s="91"/>
    </row>
    <row r="508" spans="1:6">
      <c r="A508" s="183"/>
      <c r="B508" s="87"/>
      <c r="C508" s="88"/>
      <c r="D508" s="89"/>
      <c r="E508" s="90"/>
      <c r="F508" s="91"/>
    </row>
    <row r="509" spans="1:6">
      <c r="A509" s="183"/>
      <c r="B509" s="87"/>
      <c r="C509" s="88"/>
      <c r="D509" s="89"/>
      <c r="E509" s="90"/>
      <c r="F509" s="91"/>
    </row>
    <row r="510" spans="1:6">
      <c r="A510" s="183"/>
      <c r="B510" s="87"/>
      <c r="C510" s="88"/>
      <c r="D510" s="89"/>
      <c r="E510" s="90"/>
      <c r="F510" s="91"/>
    </row>
    <row r="511" spans="1:6">
      <c r="A511" s="183"/>
      <c r="B511" s="87"/>
      <c r="C511" s="88"/>
      <c r="D511" s="89"/>
      <c r="E511" s="90"/>
      <c r="F511" s="91"/>
    </row>
    <row r="512" spans="1:6">
      <c r="A512" s="183"/>
      <c r="B512" s="87"/>
      <c r="C512" s="88"/>
      <c r="D512" s="89"/>
      <c r="E512" s="90"/>
      <c r="F512" s="91"/>
    </row>
    <row r="513" spans="1:6">
      <c r="A513" s="183"/>
      <c r="B513" s="87"/>
      <c r="C513" s="88"/>
      <c r="D513" s="89"/>
      <c r="E513" s="90"/>
      <c r="F513" s="91"/>
    </row>
    <row r="514" spans="1:6">
      <c r="A514" s="183"/>
      <c r="B514" s="87"/>
      <c r="C514" s="88"/>
      <c r="D514" s="89"/>
      <c r="E514" s="90"/>
      <c r="F514" s="91"/>
    </row>
    <row r="515" spans="1:6">
      <c r="A515" s="183"/>
      <c r="B515" s="87"/>
      <c r="C515" s="88"/>
      <c r="D515" s="89"/>
      <c r="E515" s="90"/>
      <c r="F515" s="91"/>
    </row>
    <row r="516" spans="1:6">
      <c r="A516" s="183"/>
      <c r="B516" s="87"/>
      <c r="C516" s="88"/>
      <c r="D516" s="89"/>
      <c r="E516" s="90"/>
      <c r="F516" s="91"/>
    </row>
    <row r="517" spans="1:6">
      <c r="A517" s="183"/>
      <c r="B517" s="87"/>
      <c r="C517" s="88"/>
      <c r="D517" s="89"/>
      <c r="E517" s="90"/>
      <c r="F517" s="91"/>
    </row>
    <row r="518" spans="1:6">
      <c r="A518" s="183"/>
      <c r="B518" s="87"/>
      <c r="C518" s="88"/>
      <c r="D518" s="89"/>
      <c r="E518" s="90"/>
      <c r="F518" s="91"/>
    </row>
    <row r="519" spans="1:6">
      <c r="A519" s="183"/>
      <c r="B519" s="87"/>
      <c r="C519" s="88"/>
      <c r="D519" s="89"/>
      <c r="E519" s="90"/>
      <c r="F519" s="91"/>
    </row>
    <row r="520" spans="1:6">
      <c r="A520" s="183"/>
      <c r="B520" s="87"/>
      <c r="C520" s="88"/>
      <c r="D520" s="89"/>
      <c r="E520" s="90"/>
      <c r="F520" s="91"/>
    </row>
    <row r="521" spans="1:6">
      <c r="A521" s="183"/>
      <c r="B521" s="87"/>
      <c r="C521" s="88"/>
      <c r="D521" s="89"/>
      <c r="E521" s="90"/>
      <c r="F521" s="91"/>
    </row>
    <row r="522" spans="1:6">
      <c r="A522" s="183"/>
      <c r="B522" s="87"/>
      <c r="C522" s="88"/>
      <c r="D522" s="89"/>
      <c r="E522" s="90"/>
      <c r="F522" s="91"/>
    </row>
    <row r="523" spans="1:6">
      <c r="A523" s="183"/>
      <c r="B523" s="87"/>
      <c r="C523" s="88"/>
      <c r="D523" s="89"/>
      <c r="E523" s="90"/>
      <c r="F523" s="91"/>
    </row>
    <row r="524" spans="1:6">
      <c r="A524" s="183"/>
      <c r="B524" s="87"/>
      <c r="C524" s="88"/>
      <c r="D524" s="89"/>
      <c r="E524" s="90"/>
      <c r="F524" s="91"/>
    </row>
    <row r="525" spans="1:6">
      <c r="A525" s="183"/>
      <c r="B525" s="87"/>
      <c r="C525" s="88"/>
      <c r="D525" s="89"/>
      <c r="E525" s="90"/>
      <c r="F525" s="91"/>
    </row>
    <row r="526" spans="1:6">
      <c r="A526" s="183"/>
      <c r="B526" s="87"/>
      <c r="C526" s="88"/>
      <c r="D526" s="89"/>
      <c r="E526" s="90"/>
      <c r="F526" s="91"/>
    </row>
    <row r="527" spans="1:6">
      <c r="A527" s="183"/>
      <c r="B527" s="87"/>
      <c r="C527" s="88"/>
      <c r="D527" s="89"/>
      <c r="E527" s="90"/>
      <c r="F527" s="91"/>
    </row>
    <row r="528" spans="1:6">
      <c r="A528" s="183"/>
      <c r="B528" s="87"/>
      <c r="C528" s="88"/>
      <c r="D528" s="89"/>
      <c r="E528" s="90"/>
      <c r="F528" s="91"/>
    </row>
    <row r="529" spans="1:6">
      <c r="A529" s="183"/>
      <c r="B529" s="87"/>
      <c r="C529" s="88"/>
      <c r="D529" s="89"/>
      <c r="E529" s="90"/>
      <c r="F529" s="91"/>
    </row>
    <row r="530" spans="1:6">
      <c r="A530" s="183"/>
      <c r="B530" s="87"/>
      <c r="C530" s="88"/>
      <c r="D530" s="89"/>
      <c r="E530" s="90"/>
      <c r="F530" s="91"/>
    </row>
    <row r="531" spans="1:6">
      <c r="A531" s="183"/>
      <c r="B531" s="87"/>
      <c r="C531" s="88"/>
      <c r="D531" s="89"/>
      <c r="E531" s="90"/>
      <c r="F531" s="91"/>
    </row>
    <row r="532" spans="1:6">
      <c r="A532" s="183"/>
      <c r="B532" s="87"/>
      <c r="C532" s="88"/>
      <c r="D532" s="89"/>
      <c r="E532" s="90"/>
      <c r="F532" s="91"/>
    </row>
    <row r="533" spans="1:6">
      <c r="A533" s="183"/>
      <c r="B533" s="87"/>
      <c r="C533" s="88"/>
      <c r="D533" s="89"/>
      <c r="E533" s="90"/>
      <c r="F533" s="91"/>
    </row>
    <row r="534" spans="1:6">
      <c r="A534" s="183"/>
      <c r="B534" s="87"/>
      <c r="C534" s="88"/>
      <c r="D534" s="89"/>
      <c r="E534" s="90"/>
      <c r="F534" s="91"/>
    </row>
    <row r="535" spans="1:6">
      <c r="A535" s="183"/>
      <c r="B535" s="87"/>
      <c r="C535" s="88"/>
      <c r="D535" s="89"/>
      <c r="E535" s="90"/>
      <c r="F535" s="91"/>
    </row>
    <row r="536" spans="1:6">
      <c r="A536" s="183"/>
      <c r="B536" s="87"/>
      <c r="C536" s="88"/>
      <c r="D536" s="89"/>
      <c r="E536" s="90"/>
      <c r="F536" s="91"/>
    </row>
    <row r="537" spans="1:6">
      <c r="A537" s="183"/>
      <c r="B537" s="87"/>
      <c r="C537" s="88"/>
      <c r="D537" s="89"/>
      <c r="E537" s="90"/>
      <c r="F537" s="91"/>
    </row>
    <row r="538" spans="1:6">
      <c r="A538" s="183"/>
      <c r="B538" s="87"/>
      <c r="C538" s="88"/>
      <c r="D538" s="89"/>
      <c r="E538" s="90"/>
      <c r="F538" s="91"/>
    </row>
    <row r="539" spans="1:6">
      <c r="A539" s="183"/>
      <c r="B539" s="87"/>
      <c r="C539" s="88"/>
      <c r="D539" s="89"/>
      <c r="E539" s="90"/>
      <c r="F539" s="91"/>
    </row>
    <row r="540" spans="1:6">
      <c r="A540" s="183"/>
      <c r="B540" s="87"/>
      <c r="C540" s="88"/>
      <c r="D540" s="89"/>
      <c r="E540" s="90"/>
      <c r="F540" s="91"/>
    </row>
    <row r="541" spans="1:6">
      <c r="A541" s="183"/>
      <c r="B541" s="87"/>
      <c r="C541" s="88"/>
      <c r="D541" s="89"/>
      <c r="E541" s="90"/>
      <c r="F541" s="91"/>
    </row>
    <row r="542" spans="1:6">
      <c r="A542" s="183"/>
      <c r="B542" s="87"/>
      <c r="C542" s="88"/>
      <c r="D542" s="89"/>
      <c r="E542" s="90"/>
      <c r="F542" s="91"/>
    </row>
    <row r="543" spans="1:6">
      <c r="A543" s="183"/>
      <c r="B543" s="87"/>
      <c r="C543" s="88"/>
      <c r="D543" s="89"/>
      <c r="E543" s="90"/>
      <c r="F543" s="91"/>
    </row>
    <row r="544" spans="1:6">
      <c r="A544" s="183"/>
      <c r="B544" s="87"/>
      <c r="C544" s="88"/>
      <c r="D544" s="89"/>
      <c r="E544" s="90"/>
      <c r="F544" s="91"/>
    </row>
    <row r="545" spans="1:6">
      <c r="A545" s="183"/>
      <c r="B545" s="87"/>
      <c r="C545" s="88"/>
      <c r="D545" s="89"/>
      <c r="E545" s="90"/>
      <c r="F545" s="91"/>
    </row>
    <row r="546" spans="1:6">
      <c r="A546" s="183"/>
      <c r="B546" s="87"/>
      <c r="C546" s="88"/>
      <c r="D546" s="89"/>
      <c r="E546" s="90"/>
      <c r="F546" s="91"/>
    </row>
    <row r="547" spans="1:6">
      <c r="A547" s="183"/>
      <c r="B547" s="87"/>
      <c r="C547" s="88"/>
      <c r="D547" s="89"/>
      <c r="E547" s="90"/>
      <c r="F547" s="91"/>
    </row>
    <row r="548" spans="1:6">
      <c r="A548" s="183"/>
      <c r="B548" s="87"/>
      <c r="C548" s="88"/>
      <c r="D548" s="89"/>
      <c r="E548" s="90"/>
      <c r="F548" s="91"/>
    </row>
    <row r="549" spans="1:6">
      <c r="A549" s="183"/>
      <c r="B549" s="87"/>
      <c r="C549" s="88"/>
      <c r="D549" s="89"/>
      <c r="E549" s="90"/>
      <c r="F549" s="91"/>
    </row>
    <row r="550" spans="1:6">
      <c r="A550" s="183"/>
      <c r="B550" s="87"/>
      <c r="C550" s="88"/>
      <c r="D550" s="89"/>
      <c r="E550" s="90"/>
      <c r="F550" s="91"/>
    </row>
    <row r="551" spans="1:6">
      <c r="A551" s="183"/>
      <c r="B551" s="87"/>
      <c r="C551" s="88"/>
      <c r="D551" s="89"/>
      <c r="E551" s="90"/>
      <c r="F551" s="91"/>
    </row>
    <row r="552" spans="1:6">
      <c r="A552" s="183"/>
      <c r="B552" s="87"/>
      <c r="C552" s="88"/>
      <c r="D552" s="89"/>
      <c r="E552" s="90"/>
      <c r="F552" s="91"/>
    </row>
    <row r="553" spans="1:6">
      <c r="A553" s="183"/>
      <c r="B553" s="87"/>
      <c r="C553" s="88"/>
      <c r="D553" s="89"/>
      <c r="E553" s="90"/>
      <c r="F553" s="91"/>
    </row>
    <row r="554" spans="1:6">
      <c r="A554" s="183"/>
      <c r="B554" s="87"/>
      <c r="C554" s="88"/>
      <c r="D554" s="89"/>
      <c r="E554" s="90"/>
      <c r="F554" s="91"/>
    </row>
    <row r="555" spans="1:6">
      <c r="A555" s="183"/>
      <c r="B555" s="87"/>
      <c r="C555" s="88"/>
      <c r="D555" s="89"/>
      <c r="E555" s="90"/>
      <c r="F555" s="91"/>
    </row>
    <row r="556" spans="1:6">
      <c r="A556" s="183"/>
      <c r="B556" s="87"/>
      <c r="C556" s="88"/>
      <c r="D556" s="89"/>
      <c r="E556" s="90"/>
      <c r="F556" s="91"/>
    </row>
    <row r="557" spans="1:6">
      <c r="A557" s="183"/>
      <c r="B557" s="87"/>
      <c r="C557" s="88"/>
      <c r="D557" s="89"/>
      <c r="E557" s="90"/>
      <c r="F557" s="91"/>
    </row>
    <row r="558" spans="1:6">
      <c r="A558" s="183"/>
      <c r="B558" s="87"/>
      <c r="C558" s="88"/>
      <c r="D558" s="89"/>
      <c r="E558" s="90"/>
      <c r="F558" s="91"/>
    </row>
    <row r="559" spans="1:6">
      <c r="A559" s="183"/>
      <c r="B559" s="87"/>
      <c r="C559" s="88"/>
      <c r="D559" s="89"/>
      <c r="E559" s="90"/>
      <c r="F559" s="91"/>
    </row>
    <row r="560" spans="1:6">
      <c r="A560" s="183"/>
      <c r="B560" s="87"/>
      <c r="C560" s="88"/>
      <c r="D560" s="89"/>
      <c r="E560" s="90"/>
      <c r="F560" s="91"/>
    </row>
    <row r="561" spans="1:6">
      <c r="A561" s="183"/>
      <c r="B561" s="87"/>
      <c r="C561" s="88"/>
      <c r="D561" s="89"/>
      <c r="E561" s="90"/>
      <c r="F561" s="91"/>
    </row>
    <row r="562" spans="1:6">
      <c r="A562" s="183"/>
      <c r="B562" s="87"/>
      <c r="C562" s="88"/>
      <c r="D562" s="89"/>
      <c r="E562" s="90"/>
      <c r="F562" s="91"/>
    </row>
    <row r="563" spans="1:6">
      <c r="A563" s="183"/>
      <c r="B563" s="87"/>
      <c r="C563" s="88"/>
      <c r="D563" s="89"/>
      <c r="E563" s="90"/>
      <c r="F563" s="91"/>
    </row>
    <row r="564" spans="1:6">
      <c r="A564" s="183"/>
      <c r="B564" s="87"/>
      <c r="C564" s="88"/>
      <c r="D564" s="89"/>
      <c r="E564" s="90"/>
      <c r="F564" s="91"/>
    </row>
    <row r="565" spans="1:6">
      <c r="A565" s="183"/>
      <c r="B565" s="87"/>
      <c r="C565" s="88"/>
      <c r="D565" s="89"/>
      <c r="E565" s="90"/>
      <c r="F565" s="91"/>
    </row>
    <row r="566" spans="1:6">
      <c r="A566" s="183"/>
      <c r="B566" s="87"/>
      <c r="C566" s="88"/>
      <c r="D566" s="89"/>
      <c r="E566" s="90"/>
      <c r="F566" s="91"/>
    </row>
    <row r="567" spans="1:6">
      <c r="A567" s="183"/>
      <c r="B567" s="87"/>
      <c r="C567" s="88"/>
      <c r="D567" s="89"/>
      <c r="E567" s="90"/>
      <c r="F567" s="91"/>
    </row>
    <row r="568" spans="1:6">
      <c r="A568" s="183"/>
      <c r="B568" s="87"/>
      <c r="C568" s="88"/>
      <c r="D568" s="89"/>
      <c r="E568" s="90"/>
      <c r="F568" s="91"/>
    </row>
    <row r="569" spans="1:6">
      <c r="A569" s="183"/>
      <c r="B569" s="87"/>
      <c r="C569" s="88"/>
      <c r="D569" s="89"/>
      <c r="E569" s="90"/>
      <c r="F569" s="91"/>
    </row>
    <row r="570" spans="1:6">
      <c r="A570" s="183"/>
      <c r="B570" s="87"/>
      <c r="C570" s="88"/>
      <c r="D570" s="89"/>
      <c r="E570" s="90"/>
      <c r="F570" s="91"/>
    </row>
    <row r="571" spans="1:6">
      <c r="A571" s="183"/>
      <c r="B571" s="87"/>
      <c r="C571" s="88"/>
      <c r="D571" s="89"/>
      <c r="E571" s="90"/>
      <c r="F571" s="91"/>
    </row>
    <row r="572" spans="1:6">
      <c r="A572" s="183"/>
      <c r="B572" s="87"/>
      <c r="C572" s="88"/>
      <c r="D572" s="89"/>
      <c r="E572" s="90"/>
      <c r="F572" s="91"/>
    </row>
    <row r="573" spans="1:6">
      <c r="A573" s="183"/>
      <c r="B573" s="87"/>
      <c r="C573" s="88"/>
      <c r="D573" s="89"/>
      <c r="E573" s="90"/>
      <c r="F573" s="91"/>
    </row>
    <row r="574" spans="1:6">
      <c r="A574" s="183"/>
      <c r="B574" s="87"/>
      <c r="C574" s="88"/>
      <c r="D574" s="89"/>
      <c r="E574" s="90"/>
      <c r="F574" s="91"/>
    </row>
    <row r="575" spans="1:6">
      <c r="A575" s="183"/>
      <c r="B575" s="87"/>
      <c r="C575" s="88"/>
      <c r="D575" s="89"/>
      <c r="E575" s="90"/>
      <c r="F575" s="91"/>
    </row>
    <row r="576" spans="1:6">
      <c r="A576" s="183"/>
      <c r="B576" s="87"/>
      <c r="C576" s="88"/>
      <c r="D576" s="89"/>
      <c r="E576" s="90"/>
      <c r="F576" s="91"/>
    </row>
    <row r="577" spans="1:6">
      <c r="A577" s="183"/>
      <c r="B577" s="87"/>
      <c r="C577" s="88"/>
      <c r="D577" s="89"/>
      <c r="E577" s="90"/>
      <c r="F577" s="91"/>
    </row>
    <row r="578" spans="1:6">
      <c r="A578" s="183"/>
      <c r="B578" s="87"/>
      <c r="C578" s="88"/>
      <c r="D578" s="89"/>
      <c r="E578" s="90"/>
      <c r="F578" s="91"/>
    </row>
    <row r="579" spans="1:6">
      <c r="A579" s="183"/>
      <c r="B579" s="87"/>
      <c r="C579" s="88"/>
      <c r="D579" s="89"/>
      <c r="E579" s="90"/>
      <c r="F579" s="91"/>
    </row>
    <row r="580" spans="1:6">
      <c r="A580" s="183"/>
      <c r="B580" s="87"/>
      <c r="C580" s="88"/>
      <c r="D580" s="89"/>
      <c r="E580" s="90"/>
      <c r="F580" s="91"/>
    </row>
    <row r="581" spans="1:6">
      <c r="A581" s="183"/>
      <c r="B581" s="87"/>
      <c r="C581" s="88"/>
      <c r="D581" s="89"/>
      <c r="E581" s="90"/>
      <c r="F581" s="91"/>
    </row>
    <row r="582" spans="1:6">
      <c r="A582" s="183"/>
      <c r="B582" s="87"/>
      <c r="C582" s="88"/>
      <c r="D582" s="89"/>
      <c r="E582" s="90"/>
      <c r="F582" s="91"/>
    </row>
    <row r="583" spans="1:6">
      <c r="A583" s="183"/>
      <c r="B583" s="87"/>
      <c r="C583" s="88"/>
      <c r="D583" s="89"/>
      <c r="E583" s="90"/>
      <c r="F583" s="91"/>
    </row>
    <row r="584" spans="1:6">
      <c r="A584" s="183"/>
      <c r="B584" s="87"/>
      <c r="C584" s="88"/>
      <c r="D584" s="89"/>
      <c r="E584" s="90"/>
      <c r="F584" s="91"/>
    </row>
    <row r="585" spans="1:6">
      <c r="A585" s="183"/>
      <c r="B585" s="87"/>
      <c r="C585" s="88"/>
      <c r="D585" s="89"/>
      <c r="E585" s="90"/>
      <c r="F585" s="91"/>
    </row>
    <row r="586" spans="1:6">
      <c r="A586" s="183"/>
      <c r="B586" s="87"/>
      <c r="C586" s="88"/>
      <c r="D586" s="89"/>
      <c r="E586" s="90"/>
      <c r="F586" s="91"/>
    </row>
    <row r="587" spans="1:6">
      <c r="A587" s="183"/>
      <c r="B587" s="87"/>
      <c r="C587" s="88"/>
      <c r="D587" s="89"/>
      <c r="E587" s="90"/>
      <c r="F587" s="91"/>
    </row>
    <row r="588" spans="1:6">
      <c r="A588" s="183"/>
      <c r="B588" s="87"/>
      <c r="C588" s="88"/>
      <c r="D588" s="89"/>
      <c r="E588" s="90"/>
      <c r="F588" s="91"/>
    </row>
    <row r="589" spans="1:6">
      <c r="A589" s="183"/>
      <c r="B589" s="87"/>
      <c r="C589" s="88"/>
      <c r="D589" s="89"/>
      <c r="E589" s="90"/>
      <c r="F589" s="91"/>
    </row>
    <row r="590" spans="1:6">
      <c r="A590" s="183"/>
      <c r="B590" s="87"/>
      <c r="C590" s="88"/>
      <c r="D590" s="89"/>
      <c r="E590" s="90"/>
      <c r="F590" s="91"/>
    </row>
    <row r="591" spans="1:6">
      <c r="A591" s="183"/>
      <c r="B591" s="87"/>
      <c r="C591" s="88"/>
      <c r="D591" s="89"/>
      <c r="E591" s="90"/>
      <c r="F591" s="91"/>
    </row>
    <row r="592" spans="1:6">
      <c r="A592" s="183"/>
      <c r="B592" s="87"/>
      <c r="C592" s="88"/>
      <c r="D592" s="89"/>
      <c r="E592" s="90"/>
      <c r="F592" s="91"/>
    </row>
    <row r="593" spans="1:6">
      <c r="A593" s="183"/>
      <c r="B593" s="87"/>
      <c r="C593" s="88"/>
      <c r="D593" s="89"/>
      <c r="E593" s="90"/>
      <c r="F593" s="91"/>
    </row>
    <row r="594" spans="1:6">
      <c r="A594" s="183"/>
      <c r="B594" s="87"/>
      <c r="C594" s="88"/>
      <c r="D594" s="89"/>
      <c r="E594" s="90"/>
      <c r="F594" s="91"/>
    </row>
    <row r="595" spans="1:6">
      <c r="A595" s="183"/>
      <c r="B595" s="87"/>
      <c r="C595" s="88"/>
      <c r="D595" s="89"/>
      <c r="E595" s="90"/>
      <c r="F595" s="91"/>
    </row>
    <row r="596" spans="1:6">
      <c r="A596" s="183"/>
      <c r="B596" s="87"/>
      <c r="C596" s="88"/>
      <c r="D596" s="89"/>
      <c r="E596" s="90"/>
      <c r="F596" s="91"/>
    </row>
    <row r="597" spans="1:6">
      <c r="A597" s="183"/>
      <c r="B597" s="87"/>
      <c r="C597" s="88"/>
      <c r="D597" s="89"/>
      <c r="E597" s="90"/>
      <c r="F597" s="91"/>
    </row>
    <row r="598" spans="1:6">
      <c r="A598" s="183"/>
      <c r="B598" s="87"/>
      <c r="C598" s="88"/>
      <c r="D598" s="89"/>
      <c r="E598" s="90"/>
      <c r="F598" s="91"/>
    </row>
    <row r="599" spans="1:6">
      <c r="A599" s="183"/>
      <c r="B599" s="87"/>
      <c r="C599" s="88"/>
      <c r="D599" s="89"/>
      <c r="E599" s="90"/>
      <c r="F599" s="91"/>
    </row>
    <row r="600" spans="1:6">
      <c r="A600" s="183"/>
      <c r="B600" s="87"/>
      <c r="C600" s="88"/>
      <c r="D600" s="89"/>
      <c r="E600" s="90"/>
      <c r="F600" s="91"/>
    </row>
    <row r="601" spans="1:6">
      <c r="A601" s="183"/>
      <c r="B601" s="87"/>
      <c r="C601" s="88"/>
      <c r="D601" s="89"/>
      <c r="E601" s="90"/>
      <c r="F601" s="91"/>
    </row>
    <row r="602" spans="1:6">
      <c r="A602" s="183"/>
      <c r="B602" s="87"/>
      <c r="C602" s="88"/>
      <c r="D602" s="89"/>
      <c r="E602" s="90"/>
      <c r="F602" s="91"/>
    </row>
    <row r="603" spans="1:6">
      <c r="A603" s="183"/>
      <c r="B603" s="87"/>
      <c r="C603" s="88"/>
      <c r="D603" s="89"/>
      <c r="E603" s="90"/>
      <c r="F603" s="91"/>
    </row>
    <row r="604" spans="1:6">
      <c r="A604" s="183"/>
      <c r="B604" s="87"/>
      <c r="C604" s="88"/>
      <c r="D604" s="89"/>
      <c r="E604" s="90"/>
      <c r="F604" s="91"/>
    </row>
    <row r="605" spans="1:6">
      <c r="A605" s="183"/>
      <c r="B605" s="87"/>
      <c r="C605" s="88"/>
      <c r="D605" s="89"/>
      <c r="E605" s="90"/>
      <c r="F605" s="91"/>
    </row>
    <row r="606" spans="1:6">
      <c r="A606" s="183"/>
      <c r="B606" s="87"/>
      <c r="C606" s="88"/>
      <c r="D606" s="89"/>
      <c r="E606" s="90"/>
      <c r="F606" s="91"/>
    </row>
    <row r="607" spans="1:6">
      <c r="A607" s="183"/>
      <c r="B607" s="87"/>
      <c r="C607" s="88"/>
      <c r="D607" s="89"/>
      <c r="E607" s="90"/>
      <c r="F607" s="91"/>
    </row>
    <row r="608" spans="1:6">
      <c r="A608" s="183"/>
      <c r="B608" s="87"/>
      <c r="C608" s="88"/>
      <c r="D608" s="89"/>
      <c r="E608" s="90"/>
      <c r="F608" s="91"/>
    </row>
    <row r="609" spans="1:6">
      <c r="A609" s="183"/>
      <c r="B609" s="87"/>
      <c r="C609" s="88"/>
      <c r="D609" s="89"/>
      <c r="E609" s="90"/>
      <c r="F609" s="91"/>
    </row>
    <row r="610" spans="1:6">
      <c r="A610" s="183"/>
      <c r="B610" s="87"/>
      <c r="C610" s="88"/>
      <c r="D610" s="89"/>
      <c r="E610" s="90"/>
      <c r="F610" s="91"/>
    </row>
    <row r="611" spans="1:6">
      <c r="A611" s="183"/>
      <c r="B611" s="87"/>
      <c r="C611" s="88"/>
      <c r="D611" s="89"/>
      <c r="E611" s="90"/>
      <c r="F611" s="91"/>
    </row>
    <row r="612" spans="1:6">
      <c r="A612" s="183"/>
      <c r="B612" s="87"/>
      <c r="C612" s="88"/>
      <c r="D612" s="89"/>
      <c r="E612" s="90"/>
      <c r="F612" s="91"/>
    </row>
    <row r="613" spans="1:6">
      <c r="A613" s="183"/>
      <c r="B613" s="87"/>
      <c r="C613" s="88"/>
      <c r="D613" s="89"/>
      <c r="E613" s="90"/>
      <c r="F613" s="91"/>
    </row>
    <row r="614" spans="1:6">
      <c r="A614" s="183"/>
      <c r="B614" s="87"/>
      <c r="C614" s="88"/>
      <c r="D614" s="89"/>
      <c r="E614" s="90"/>
      <c r="F614" s="91"/>
    </row>
    <row r="615" spans="1:6">
      <c r="A615" s="183"/>
      <c r="B615" s="87"/>
      <c r="C615" s="88"/>
      <c r="D615" s="89"/>
      <c r="E615" s="90"/>
      <c r="F615" s="91"/>
    </row>
    <row r="616" spans="1:6">
      <c r="A616" s="183"/>
      <c r="B616" s="87"/>
      <c r="C616" s="88"/>
      <c r="D616" s="89"/>
      <c r="E616" s="90"/>
      <c r="F616" s="91"/>
    </row>
    <row r="617" spans="1:6">
      <c r="A617" s="183"/>
      <c r="B617" s="87"/>
      <c r="C617" s="88"/>
      <c r="D617" s="89"/>
      <c r="E617" s="90"/>
      <c r="F617" s="91"/>
    </row>
    <row r="618" spans="1:6">
      <c r="A618" s="183"/>
      <c r="B618" s="87"/>
      <c r="C618" s="88"/>
      <c r="D618" s="89"/>
      <c r="E618" s="90"/>
      <c r="F618" s="91"/>
    </row>
    <row r="619" spans="1:6">
      <c r="A619" s="183"/>
      <c r="B619" s="87"/>
      <c r="C619" s="88"/>
      <c r="D619" s="89"/>
      <c r="E619" s="90"/>
      <c r="F619" s="91"/>
    </row>
    <row r="620" spans="1:6">
      <c r="A620" s="183"/>
      <c r="B620" s="87"/>
      <c r="C620" s="88"/>
      <c r="D620" s="89"/>
      <c r="E620" s="90"/>
      <c r="F620" s="91"/>
    </row>
    <row r="621" spans="1:6">
      <c r="A621" s="183"/>
      <c r="B621" s="87"/>
      <c r="C621" s="88"/>
      <c r="D621" s="89"/>
      <c r="E621" s="90"/>
      <c r="F621" s="91"/>
    </row>
    <row r="622" spans="1:6">
      <c r="A622" s="183"/>
      <c r="B622" s="87"/>
      <c r="C622" s="88"/>
      <c r="D622" s="89"/>
      <c r="E622" s="90"/>
      <c r="F622" s="91"/>
    </row>
    <row r="623" spans="1:6">
      <c r="A623" s="183"/>
      <c r="B623" s="87"/>
      <c r="C623" s="88"/>
      <c r="D623" s="89"/>
      <c r="E623" s="90"/>
      <c r="F623" s="91"/>
    </row>
    <row r="624" spans="1:6">
      <c r="A624" s="183"/>
      <c r="B624" s="87"/>
      <c r="C624" s="88"/>
      <c r="D624" s="89"/>
      <c r="E624" s="90"/>
      <c r="F624" s="91"/>
    </row>
    <row r="625" spans="1:6">
      <c r="A625" s="183"/>
      <c r="B625" s="87"/>
      <c r="C625" s="88"/>
      <c r="D625" s="89"/>
      <c r="E625" s="90"/>
      <c r="F625" s="91"/>
    </row>
    <row r="626" spans="1:6">
      <c r="A626" s="183"/>
      <c r="B626" s="87"/>
      <c r="C626" s="88"/>
      <c r="D626" s="89"/>
      <c r="E626" s="90"/>
      <c r="F626" s="91"/>
    </row>
    <row r="627" spans="1:6">
      <c r="A627" s="183"/>
      <c r="B627" s="87"/>
      <c r="C627" s="88"/>
      <c r="D627" s="89"/>
      <c r="E627" s="90"/>
      <c r="F627" s="91"/>
    </row>
    <row r="628" spans="1:6">
      <c r="A628" s="183"/>
      <c r="B628" s="87"/>
      <c r="C628" s="88"/>
      <c r="D628" s="89"/>
      <c r="E628" s="90"/>
      <c r="F628" s="91"/>
    </row>
    <row r="629" spans="1:6">
      <c r="A629" s="183"/>
      <c r="B629" s="87"/>
      <c r="C629" s="88"/>
      <c r="D629" s="89"/>
      <c r="E629" s="90"/>
      <c r="F629" s="91"/>
    </row>
    <row r="630" spans="1:6">
      <c r="A630" s="183"/>
      <c r="B630" s="87"/>
      <c r="C630" s="88"/>
      <c r="D630" s="89"/>
      <c r="E630" s="90"/>
      <c r="F630" s="91"/>
    </row>
    <row r="631" spans="1:6">
      <c r="A631" s="183"/>
      <c r="B631" s="87"/>
      <c r="C631" s="88"/>
      <c r="D631" s="89"/>
      <c r="E631" s="90"/>
      <c r="F631" s="91"/>
    </row>
    <row r="632" spans="1:6">
      <c r="A632" s="183"/>
      <c r="B632" s="87"/>
      <c r="C632" s="88"/>
      <c r="D632" s="89"/>
      <c r="E632" s="90"/>
      <c r="F632" s="91"/>
    </row>
    <row r="633" spans="1:6">
      <c r="A633" s="183"/>
      <c r="B633" s="87"/>
      <c r="C633" s="88"/>
      <c r="D633" s="89"/>
      <c r="E633" s="90"/>
      <c r="F633" s="91"/>
    </row>
    <row r="634" spans="1:6">
      <c r="A634" s="183"/>
      <c r="B634" s="87"/>
      <c r="C634" s="88"/>
      <c r="D634" s="89"/>
      <c r="E634" s="90"/>
      <c r="F634" s="91"/>
    </row>
    <row r="635" spans="1:6">
      <c r="A635" s="183"/>
      <c r="B635" s="87"/>
      <c r="C635" s="88"/>
      <c r="D635" s="89"/>
      <c r="E635" s="90"/>
      <c r="F635" s="91"/>
    </row>
    <row r="636" spans="1:6">
      <c r="A636" s="183"/>
      <c r="B636" s="87"/>
      <c r="C636" s="88"/>
      <c r="D636" s="89"/>
      <c r="E636" s="90"/>
      <c r="F636" s="91"/>
    </row>
    <row r="637" spans="1:6">
      <c r="A637" s="183"/>
      <c r="B637" s="87"/>
      <c r="C637" s="88"/>
      <c r="D637" s="89"/>
      <c r="E637" s="90"/>
      <c r="F637" s="91"/>
    </row>
    <row r="638" spans="1:6">
      <c r="A638" s="183"/>
      <c r="B638" s="87"/>
      <c r="C638" s="88"/>
      <c r="D638" s="89"/>
      <c r="E638" s="90"/>
      <c r="F638" s="91"/>
    </row>
    <row r="639" spans="1:6">
      <c r="A639" s="183"/>
      <c r="B639" s="87"/>
      <c r="C639" s="88"/>
      <c r="D639" s="89"/>
      <c r="E639" s="90"/>
      <c r="F639" s="91"/>
    </row>
    <row r="640" spans="1:6">
      <c r="A640" s="183"/>
      <c r="B640" s="87"/>
      <c r="C640" s="88"/>
      <c r="D640" s="89"/>
      <c r="E640" s="90"/>
      <c r="F640" s="91"/>
    </row>
    <row r="641" spans="1:6">
      <c r="A641" s="183"/>
      <c r="B641" s="87"/>
      <c r="C641" s="88"/>
      <c r="D641" s="89"/>
      <c r="E641" s="90"/>
      <c r="F641" s="91"/>
    </row>
    <row r="642" spans="1:6">
      <c r="A642" s="183"/>
      <c r="B642" s="87"/>
      <c r="C642" s="88"/>
      <c r="D642" s="89"/>
      <c r="E642" s="90"/>
      <c r="F642" s="91"/>
    </row>
    <row r="643" spans="1:6">
      <c r="A643" s="183"/>
      <c r="B643" s="87"/>
      <c r="C643" s="88"/>
      <c r="D643" s="89"/>
      <c r="E643" s="90"/>
      <c r="F643" s="91"/>
    </row>
    <row r="644" spans="1:6">
      <c r="A644" s="183"/>
      <c r="B644" s="87"/>
      <c r="C644" s="88"/>
      <c r="D644" s="89"/>
      <c r="E644" s="90"/>
      <c r="F644" s="91"/>
    </row>
    <row r="645" spans="1:6">
      <c r="A645" s="183"/>
      <c r="B645" s="87"/>
      <c r="C645" s="88"/>
      <c r="D645" s="89"/>
      <c r="E645" s="90"/>
      <c r="F645" s="91"/>
    </row>
    <row r="646" spans="1:6">
      <c r="A646" s="183"/>
      <c r="B646" s="87"/>
      <c r="C646" s="88"/>
      <c r="D646" s="89"/>
      <c r="E646" s="90"/>
      <c r="F646" s="91"/>
    </row>
    <row r="647" spans="1:6">
      <c r="A647" s="183"/>
      <c r="B647" s="87"/>
      <c r="C647" s="88"/>
      <c r="D647" s="89"/>
      <c r="E647" s="90"/>
      <c r="F647" s="91"/>
    </row>
    <row r="648" spans="1:6">
      <c r="A648" s="183"/>
      <c r="B648" s="87"/>
      <c r="C648" s="88"/>
      <c r="D648" s="89"/>
      <c r="E648" s="90"/>
      <c r="F648" s="91"/>
    </row>
    <row r="649" spans="1:6">
      <c r="A649" s="183"/>
      <c r="B649" s="87"/>
      <c r="C649" s="88"/>
      <c r="D649" s="89"/>
      <c r="E649" s="90"/>
      <c r="F649" s="91"/>
    </row>
    <row r="650" spans="1:6">
      <c r="A650" s="183"/>
      <c r="B650" s="87"/>
      <c r="C650" s="88"/>
      <c r="D650" s="89"/>
      <c r="E650" s="90"/>
      <c r="F650" s="91"/>
    </row>
    <row r="651" spans="1:6">
      <c r="A651" s="183"/>
      <c r="B651" s="87"/>
      <c r="C651" s="88"/>
      <c r="D651" s="89"/>
      <c r="E651" s="90"/>
      <c r="F651" s="91"/>
    </row>
    <row r="652" spans="1:6">
      <c r="A652" s="183"/>
      <c r="B652" s="87"/>
      <c r="C652" s="88"/>
      <c r="D652" s="89"/>
      <c r="E652" s="90"/>
      <c r="F652" s="91"/>
    </row>
    <row r="653" spans="1:6">
      <c r="A653" s="183"/>
      <c r="B653" s="87"/>
      <c r="C653" s="88"/>
      <c r="D653" s="89"/>
      <c r="E653" s="90"/>
      <c r="F653" s="91"/>
    </row>
    <row r="654" spans="1:6">
      <c r="A654" s="183"/>
      <c r="B654" s="87"/>
      <c r="C654" s="88"/>
      <c r="D654" s="89"/>
      <c r="E654" s="90"/>
      <c r="F654" s="91"/>
    </row>
    <row r="655" spans="1:6">
      <c r="A655" s="183"/>
      <c r="B655" s="87"/>
      <c r="C655" s="88"/>
      <c r="D655" s="89"/>
      <c r="E655" s="90"/>
      <c r="F655" s="91"/>
    </row>
    <row r="656" spans="1:6">
      <c r="A656" s="183"/>
      <c r="B656" s="87"/>
      <c r="C656" s="88"/>
      <c r="D656" s="89"/>
      <c r="E656" s="90"/>
      <c r="F656" s="91"/>
    </row>
    <row r="657" spans="1:6">
      <c r="A657" s="183"/>
      <c r="B657" s="87"/>
      <c r="C657" s="88"/>
      <c r="D657" s="89"/>
      <c r="E657" s="90"/>
      <c r="F657" s="91"/>
    </row>
    <row r="658" spans="1:6">
      <c r="A658" s="183"/>
      <c r="B658" s="87"/>
      <c r="C658" s="88"/>
      <c r="D658" s="89"/>
      <c r="E658" s="90"/>
      <c r="F658" s="91"/>
    </row>
    <row r="659" spans="1:6">
      <c r="A659" s="183"/>
      <c r="B659" s="87"/>
      <c r="C659" s="88"/>
      <c r="D659" s="89"/>
      <c r="E659" s="90"/>
      <c r="F659" s="91"/>
    </row>
    <row r="660" spans="1:6">
      <c r="A660" s="183"/>
      <c r="B660" s="87"/>
      <c r="C660" s="88"/>
      <c r="D660" s="89"/>
      <c r="E660" s="90"/>
      <c r="F660" s="91"/>
    </row>
    <row r="661" spans="1:6">
      <c r="A661" s="183"/>
      <c r="B661" s="87"/>
      <c r="C661" s="88"/>
      <c r="D661" s="89"/>
      <c r="E661" s="90"/>
      <c r="F661" s="91"/>
    </row>
    <row r="662" spans="1:6">
      <c r="A662" s="183"/>
      <c r="B662" s="87"/>
      <c r="C662" s="88"/>
      <c r="D662" s="89"/>
      <c r="E662" s="90"/>
      <c r="F662" s="91"/>
    </row>
    <row r="663" spans="1:6">
      <c r="A663" s="183"/>
      <c r="B663" s="87"/>
      <c r="C663" s="88"/>
      <c r="D663" s="89"/>
      <c r="E663" s="90"/>
      <c r="F663" s="91"/>
    </row>
    <row r="664" spans="1:6">
      <c r="A664" s="183"/>
      <c r="B664" s="87"/>
      <c r="C664" s="88"/>
      <c r="D664" s="89"/>
      <c r="E664" s="90"/>
      <c r="F664" s="91"/>
    </row>
    <row r="665" spans="1:6">
      <c r="A665" s="183"/>
      <c r="B665" s="87"/>
      <c r="C665" s="88"/>
      <c r="D665" s="89"/>
      <c r="E665" s="90"/>
      <c r="F665" s="91"/>
    </row>
    <row r="666" spans="1:6">
      <c r="A666" s="183"/>
      <c r="B666" s="87"/>
      <c r="C666" s="88"/>
      <c r="D666" s="89"/>
      <c r="E666" s="90"/>
      <c r="F666" s="91"/>
    </row>
    <row r="667" spans="1:6">
      <c r="A667" s="183"/>
      <c r="B667" s="87"/>
      <c r="C667" s="88"/>
      <c r="D667" s="89"/>
      <c r="E667" s="90"/>
      <c r="F667" s="91"/>
    </row>
    <row r="668" spans="1:6">
      <c r="A668" s="183"/>
      <c r="B668" s="87"/>
      <c r="C668" s="88"/>
      <c r="D668" s="89"/>
      <c r="E668" s="90"/>
      <c r="F668" s="91"/>
    </row>
    <row r="669" spans="1:6">
      <c r="A669" s="183"/>
      <c r="B669" s="87"/>
      <c r="C669" s="88"/>
      <c r="D669" s="89"/>
      <c r="E669" s="90"/>
      <c r="F669" s="91"/>
    </row>
    <row r="670" spans="1:6">
      <c r="A670" s="183"/>
      <c r="B670" s="87"/>
      <c r="C670" s="88"/>
      <c r="D670" s="89"/>
      <c r="E670" s="90"/>
      <c r="F670" s="91"/>
    </row>
    <row r="671" spans="1:6">
      <c r="A671" s="183"/>
      <c r="B671" s="87"/>
      <c r="C671" s="88"/>
      <c r="D671" s="89"/>
      <c r="E671" s="90"/>
      <c r="F671" s="91"/>
    </row>
    <row r="672" spans="1:6">
      <c r="A672" s="183"/>
      <c r="B672" s="87"/>
      <c r="C672" s="88"/>
      <c r="D672" s="89"/>
      <c r="E672" s="90"/>
      <c r="F672" s="91"/>
    </row>
    <row r="673" spans="1:6">
      <c r="A673" s="183"/>
      <c r="B673" s="87"/>
      <c r="C673" s="88"/>
      <c r="D673" s="89"/>
      <c r="E673" s="90"/>
      <c r="F673" s="91"/>
    </row>
    <row r="674" spans="1:6">
      <c r="A674" s="183"/>
      <c r="B674" s="87"/>
      <c r="C674" s="88"/>
      <c r="D674" s="89"/>
      <c r="E674" s="90"/>
      <c r="F674" s="91"/>
    </row>
    <row r="675" spans="1:6">
      <c r="A675" s="183"/>
      <c r="B675" s="87"/>
      <c r="C675" s="88"/>
      <c r="D675" s="89"/>
      <c r="E675" s="90"/>
      <c r="F675" s="91"/>
    </row>
    <row r="676" spans="1:6">
      <c r="A676" s="183"/>
      <c r="B676" s="87"/>
      <c r="C676" s="88"/>
      <c r="D676" s="89"/>
      <c r="E676" s="90"/>
      <c r="F676" s="91"/>
    </row>
    <row r="677" spans="1:6">
      <c r="A677" s="183"/>
      <c r="B677" s="87"/>
      <c r="C677" s="88"/>
      <c r="D677" s="89"/>
      <c r="E677" s="90"/>
      <c r="F677" s="91"/>
    </row>
    <row r="678" spans="1:6">
      <c r="A678" s="183"/>
      <c r="B678" s="87"/>
      <c r="C678" s="88"/>
      <c r="D678" s="89"/>
      <c r="E678" s="90"/>
      <c r="F678" s="91"/>
    </row>
    <row r="679" spans="1:6">
      <c r="A679" s="183"/>
      <c r="B679" s="87"/>
      <c r="C679" s="88"/>
      <c r="D679" s="89"/>
      <c r="E679" s="90"/>
      <c r="F679" s="91"/>
    </row>
    <row r="680" spans="1:6">
      <c r="A680" s="183"/>
      <c r="B680" s="87"/>
      <c r="C680" s="88"/>
      <c r="D680" s="89"/>
      <c r="E680" s="90"/>
      <c r="F680" s="91"/>
    </row>
    <row r="681" spans="1:6">
      <c r="A681" s="183"/>
      <c r="B681" s="87"/>
      <c r="C681" s="88"/>
      <c r="D681" s="89"/>
      <c r="E681" s="90"/>
      <c r="F681" s="91"/>
    </row>
    <row r="682" spans="1:6">
      <c r="A682" s="183"/>
      <c r="B682" s="87"/>
      <c r="C682" s="88"/>
      <c r="D682" s="89"/>
      <c r="E682" s="90"/>
      <c r="F682" s="91"/>
    </row>
    <row r="683" spans="1:6">
      <c r="A683" s="183"/>
      <c r="B683" s="87"/>
      <c r="C683" s="88"/>
      <c r="D683" s="89"/>
      <c r="E683" s="90"/>
      <c r="F683" s="91"/>
    </row>
    <row r="684" spans="1:6">
      <c r="A684" s="183"/>
      <c r="B684" s="87"/>
      <c r="C684" s="88"/>
      <c r="D684" s="89"/>
      <c r="E684" s="90"/>
      <c r="F684" s="91"/>
    </row>
    <row r="685" spans="1:6">
      <c r="A685" s="183"/>
      <c r="B685" s="87"/>
      <c r="C685" s="88"/>
      <c r="D685" s="89"/>
      <c r="E685" s="90"/>
      <c r="F685" s="91"/>
    </row>
    <row r="686" spans="1:6">
      <c r="A686" s="183"/>
      <c r="B686" s="87"/>
      <c r="C686" s="88"/>
      <c r="D686" s="89"/>
      <c r="E686" s="90"/>
      <c r="F686" s="91"/>
    </row>
    <row r="687" spans="1:6">
      <c r="A687" s="183"/>
      <c r="B687" s="87"/>
      <c r="C687" s="88"/>
      <c r="D687" s="89"/>
      <c r="E687" s="90"/>
      <c r="F687" s="91"/>
    </row>
    <row r="688" spans="1:6">
      <c r="A688" s="183"/>
      <c r="B688" s="87"/>
      <c r="C688" s="88"/>
      <c r="D688" s="89"/>
      <c r="E688" s="90"/>
      <c r="F688" s="91"/>
    </row>
    <row r="689" spans="1:6">
      <c r="A689" s="183"/>
      <c r="B689" s="87"/>
      <c r="C689" s="88"/>
      <c r="D689" s="89"/>
      <c r="E689" s="90"/>
      <c r="F689" s="91"/>
    </row>
    <row r="690" spans="1:6">
      <c r="A690" s="183"/>
      <c r="B690" s="87"/>
      <c r="C690" s="88"/>
      <c r="D690" s="89"/>
      <c r="E690" s="90"/>
      <c r="F690" s="91"/>
    </row>
    <row r="691" spans="1:6">
      <c r="A691" s="183"/>
      <c r="B691" s="87"/>
      <c r="C691" s="88"/>
      <c r="D691" s="89"/>
      <c r="E691" s="90"/>
      <c r="F691" s="91"/>
    </row>
    <row r="692" spans="1:6">
      <c r="A692" s="183"/>
      <c r="B692" s="87"/>
      <c r="C692" s="88"/>
      <c r="D692" s="89"/>
      <c r="E692" s="90"/>
      <c r="F692" s="91"/>
    </row>
    <row r="693" spans="1:6">
      <c r="A693" s="183"/>
      <c r="B693" s="87"/>
      <c r="C693" s="88"/>
      <c r="D693" s="89"/>
      <c r="E693" s="90"/>
      <c r="F693" s="91"/>
    </row>
    <row r="694" spans="1:6">
      <c r="A694" s="183"/>
      <c r="B694" s="87"/>
      <c r="C694" s="88"/>
      <c r="D694" s="89"/>
      <c r="E694" s="90"/>
      <c r="F694" s="91"/>
    </row>
    <row r="695" spans="1:6">
      <c r="A695" s="183"/>
      <c r="B695" s="87"/>
      <c r="C695" s="88"/>
      <c r="D695" s="89"/>
      <c r="E695" s="90"/>
      <c r="F695" s="91"/>
    </row>
    <row r="696" spans="1:6">
      <c r="A696" s="183"/>
      <c r="B696" s="87"/>
      <c r="C696" s="88"/>
      <c r="D696" s="89"/>
      <c r="E696" s="90"/>
      <c r="F696" s="91"/>
    </row>
    <row r="697" spans="1:6">
      <c r="A697" s="183"/>
      <c r="B697" s="87"/>
      <c r="C697" s="88"/>
      <c r="D697" s="89"/>
      <c r="E697" s="90"/>
      <c r="F697" s="91"/>
    </row>
    <row r="698" spans="1:6">
      <c r="A698" s="183"/>
      <c r="B698" s="87"/>
      <c r="C698" s="88"/>
      <c r="D698" s="89"/>
      <c r="E698" s="90"/>
      <c r="F698" s="91"/>
    </row>
    <row r="699" spans="1:6">
      <c r="A699" s="183"/>
      <c r="B699" s="87"/>
      <c r="C699" s="88"/>
      <c r="D699" s="89"/>
      <c r="E699" s="90"/>
      <c r="F699" s="91"/>
    </row>
    <row r="700" spans="1:6">
      <c r="A700" s="183"/>
      <c r="B700" s="87"/>
      <c r="C700" s="88"/>
      <c r="D700" s="89"/>
      <c r="E700" s="90"/>
      <c r="F700" s="91"/>
    </row>
    <row r="701" spans="1:6">
      <c r="A701" s="183"/>
      <c r="B701" s="87"/>
      <c r="C701" s="88"/>
      <c r="D701" s="89"/>
      <c r="E701" s="90"/>
      <c r="F701" s="91"/>
    </row>
    <row r="702" spans="1:6">
      <c r="A702" s="183"/>
      <c r="B702" s="87"/>
      <c r="C702" s="88"/>
      <c r="D702" s="89"/>
      <c r="E702" s="90"/>
      <c r="F702" s="91"/>
    </row>
    <row r="703" spans="1:6">
      <c r="A703" s="183"/>
      <c r="B703" s="87"/>
      <c r="C703" s="88"/>
      <c r="D703" s="89"/>
      <c r="E703" s="90"/>
      <c r="F703" s="91"/>
    </row>
    <row r="704" spans="1:6">
      <c r="A704" s="183"/>
      <c r="B704" s="87"/>
      <c r="C704" s="88"/>
      <c r="D704" s="89"/>
      <c r="E704" s="90"/>
      <c r="F704" s="91"/>
    </row>
    <row r="705" spans="1:6">
      <c r="A705" s="183"/>
      <c r="B705" s="87"/>
      <c r="C705" s="88"/>
      <c r="D705" s="89"/>
      <c r="E705" s="90"/>
      <c r="F705" s="91"/>
    </row>
    <row r="706" spans="1:6">
      <c r="A706" s="183"/>
      <c r="B706" s="87"/>
      <c r="C706" s="88"/>
      <c r="D706" s="89"/>
      <c r="E706" s="90"/>
      <c r="F706" s="91"/>
    </row>
    <row r="707" spans="1:6">
      <c r="A707" s="183"/>
      <c r="B707" s="87"/>
      <c r="C707" s="88"/>
      <c r="D707" s="89"/>
      <c r="E707" s="90"/>
      <c r="F707" s="91"/>
    </row>
    <row r="708" spans="1:6">
      <c r="A708" s="183"/>
      <c r="B708" s="87"/>
      <c r="C708" s="88"/>
      <c r="D708" s="89"/>
      <c r="E708" s="90"/>
      <c r="F708" s="91"/>
    </row>
    <row r="709" spans="1:6">
      <c r="A709" s="183"/>
      <c r="B709" s="87"/>
      <c r="C709" s="88"/>
      <c r="D709" s="89"/>
      <c r="E709" s="90"/>
      <c r="F709" s="91"/>
    </row>
    <row r="710" spans="1:6">
      <c r="A710" s="183"/>
      <c r="B710" s="87"/>
      <c r="C710" s="88"/>
      <c r="D710" s="89"/>
      <c r="E710" s="90"/>
      <c r="F710" s="91"/>
    </row>
    <row r="711" spans="1:6">
      <c r="A711" s="183"/>
      <c r="B711" s="87"/>
      <c r="C711" s="88"/>
      <c r="D711" s="89"/>
      <c r="E711" s="90"/>
      <c r="F711" s="91"/>
    </row>
    <row r="712" spans="1:6">
      <c r="A712" s="183"/>
      <c r="B712" s="87"/>
      <c r="C712" s="88"/>
      <c r="D712" s="89"/>
      <c r="E712" s="90"/>
      <c r="F712" s="91"/>
    </row>
    <row r="713" spans="1:6">
      <c r="A713" s="183"/>
      <c r="B713" s="87"/>
      <c r="C713" s="88"/>
      <c r="D713" s="89"/>
      <c r="E713" s="90"/>
      <c r="F713" s="91"/>
    </row>
    <row r="714" spans="1:6">
      <c r="A714" s="183"/>
      <c r="B714" s="87"/>
      <c r="C714" s="88"/>
      <c r="D714" s="89"/>
      <c r="E714" s="90"/>
      <c r="F714" s="91"/>
    </row>
    <row r="715" spans="1:6">
      <c r="A715" s="183"/>
      <c r="B715" s="87"/>
      <c r="C715" s="88"/>
      <c r="D715" s="89"/>
      <c r="E715" s="90"/>
      <c r="F715" s="91"/>
    </row>
    <row r="716" spans="1:6">
      <c r="A716" s="183"/>
      <c r="B716" s="87"/>
      <c r="C716" s="88"/>
      <c r="D716" s="89"/>
      <c r="E716" s="90"/>
      <c r="F716" s="91"/>
    </row>
    <row r="717" spans="1:6">
      <c r="A717" s="183"/>
      <c r="B717" s="87"/>
      <c r="C717" s="88"/>
      <c r="D717" s="89"/>
      <c r="E717" s="90"/>
      <c r="F717" s="91"/>
    </row>
    <row r="718" spans="1:6">
      <c r="A718" s="183"/>
      <c r="B718" s="87"/>
      <c r="C718" s="88"/>
      <c r="D718" s="89"/>
      <c r="E718" s="90"/>
      <c r="F718" s="91"/>
    </row>
    <row r="719" spans="1:6">
      <c r="A719" s="183"/>
      <c r="B719" s="87"/>
      <c r="C719" s="88"/>
      <c r="D719" s="89"/>
      <c r="E719" s="90"/>
      <c r="F719" s="91"/>
    </row>
    <row r="720" spans="1:6">
      <c r="A720" s="183"/>
      <c r="B720" s="87"/>
      <c r="C720" s="88"/>
      <c r="D720" s="89"/>
      <c r="E720" s="90"/>
      <c r="F720" s="91"/>
    </row>
    <row r="721" spans="1:6">
      <c r="A721" s="183"/>
      <c r="B721" s="87"/>
      <c r="C721" s="88"/>
      <c r="D721" s="89"/>
      <c r="E721" s="90"/>
      <c r="F721" s="91"/>
    </row>
    <row r="722" spans="1:6">
      <c r="A722" s="183"/>
      <c r="B722" s="87"/>
      <c r="C722" s="88"/>
      <c r="D722" s="89"/>
      <c r="E722" s="90"/>
      <c r="F722" s="91"/>
    </row>
    <row r="723" spans="1:6">
      <c r="A723" s="183"/>
      <c r="B723" s="87"/>
      <c r="C723" s="88"/>
      <c r="D723" s="89"/>
      <c r="E723" s="90"/>
      <c r="F723" s="91"/>
    </row>
    <row r="724" spans="1:6">
      <c r="A724" s="183"/>
      <c r="B724" s="87"/>
      <c r="C724" s="88"/>
      <c r="D724" s="89"/>
      <c r="E724" s="90"/>
      <c r="F724" s="91"/>
    </row>
    <row r="725" spans="1:6">
      <c r="A725" s="183"/>
      <c r="B725" s="87"/>
      <c r="C725" s="88"/>
      <c r="D725" s="89"/>
      <c r="E725" s="90"/>
      <c r="F725" s="91"/>
    </row>
    <row r="726" spans="1:6">
      <c r="A726" s="183"/>
      <c r="B726" s="87"/>
      <c r="C726" s="88"/>
      <c r="D726" s="89"/>
      <c r="E726" s="90"/>
      <c r="F726" s="91"/>
    </row>
    <row r="727" spans="1:6">
      <c r="A727" s="183"/>
      <c r="B727" s="87"/>
      <c r="C727" s="88"/>
      <c r="D727" s="89"/>
      <c r="E727" s="90"/>
      <c r="F727" s="91"/>
    </row>
    <row r="728" spans="1:6">
      <c r="A728" s="183"/>
      <c r="B728" s="87"/>
      <c r="C728" s="88"/>
      <c r="D728" s="89"/>
      <c r="E728" s="90"/>
      <c r="F728" s="91"/>
    </row>
    <row r="729" spans="1:6">
      <c r="A729" s="183"/>
      <c r="B729" s="87"/>
      <c r="C729" s="88"/>
      <c r="D729" s="89"/>
      <c r="E729" s="90"/>
      <c r="F729" s="91"/>
    </row>
    <row r="730" spans="1:6">
      <c r="A730" s="183"/>
      <c r="B730" s="87"/>
      <c r="C730" s="88"/>
      <c r="D730" s="89"/>
      <c r="E730" s="90"/>
      <c r="F730" s="91"/>
    </row>
    <row r="731" spans="1:6">
      <c r="A731" s="183"/>
      <c r="B731" s="87"/>
      <c r="C731" s="88"/>
      <c r="D731" s="89"/>
      <c r="E731" s="90"/>
      <c r="F731" s="91"/>
    </row>
    <row r="732" spans="1:6">
      <c r="A732" s="183"/>
      <c r="B732" s="87"/>
      <c r="C732" s="88"/>
      <c r="D732" s="89"/>
      <c r="E732" s="90"/>
      <c r="F732" s="91"/>
    </row>
    <row r="733" spans="1:6">
      <c r="A733" s="183"/>
      <c r="B733" s="87"/>
      <c r="C733" s="88"/>
      <c r="D733" s="89"/>
      <c r="E733" s="90"/>
      <c r="F733" s="91"/>
    </row>
    <row r="734" spans="1:6">
      <c r="A734" s="183"/>
      <c r="B734" s="87"/>
      <c r="C734" s="88"/>
      <c r="D734" s="89"/>
      <c r="E734" s="90"/>
      <c r="F734" s="91"/>
    </row>
    <row r="735" spans="1:6">
      <c r="A735" s="183"/>
      <c r="B735" s="87"/>
      <c r="C735" s="88"/>
      <c r="D735" s="89"/>
      <c r="E735" s="90"/>
      <c r="F735" s="91"/>
    </row>
    <row r="736" spans="1:6">
      <c r="A736" s="183"/>
      <c r="B736" s="87"/>
      <c r="C736" s="88"/>
      <c r="D736" s="89"/>
      <c r="E736" s="90"/>
      <c r="F736" s="91"/>
    </row>
    <row r="737" spans="1:6">
      <c r="A737" s="183"/>
      <c r="B737" s="87"/>
      <c r="C737" s="88"/>
      <c r="D737" s="89"/>
      <c r="E737" s="90"/>
      <c r="F737" s="91"/>
    </row>
    <row r="738" spans="1:6">
      <c r="A738" s="183"/>
      <c r="B738" s="87"/>
      <c r="C738" s="88"/>
      <c r="D738" s="89"/>
      <c r="E738" s="90"/>
      <c r="F738" s="91"/>
    </row>
    <row r="739" spans="1:6">
      <c r="A739" s="183"/>
      <c r="B739" s="87"/>
      <c r="C739" s="88"/>
      <c r="D739" s="89"/>
      <c r="E739" s="90"/>
      <c r="F739" s="91"/>
    </row>
    <row r="740" spans="1:6">
      <c r="A740" s="183"/>
      <c r="B740" s="87"/>
      <c r="C740" s="88"/>
      <c r="D740" s="89"/>
      <c r="E740" s="90"/>
      <c r="F740" s="91"/>
    </row>
    <row r="741" spans="1:6">
      <c r="A741" s="183"/>
      <c r="B741" s="87"/>
      <c r="C741" s="88"/>
      <c r="D741" s="89"/>
      <c r="E741" s="90"/>
      <c r="F741" s="91"/>
    </row>
    <row r="742" spans="1:6">
      <c r="A742" s="183"/>
      <c r="B742" s="87"/>
      <c r="C742" s="88"/>
      <c r="D742" s="89"/>
      <c r="E742" s="90"/>
      <c r="F742" s="91"/>
    </row>
    <row r="743" spans="1:6">
      <c r="A743" s="183"/>
      <c r="B743" s="87"/>
      <c r="C743" s="88"/>
      <c r="D743" s="89"/>
      <c r="E743" s="90"/>
      <c r="F743" s="91"/>
    </row>
    <row r="744" spans="1:6">
      <c r="A744" s="183"/>
      <c r="B744" s="87"/>
      <c r="C744" s="88"/>
      <c r="D744" s="89"/>
      <c r="E744" s="90"/>
      <c r="F744" s="91"/>
    </row>
    <row r="745" spans="1:6">
      <c r="A745" s="183"/>
      <c r="B745" s="87"/>
      <c r="C745" s="88"/>
      <c r="D745" s="89"/>
      <c r="E745" s="90"/>
      <c r="F745" s="91"/>
    </row>
    <row r="746" spans="1:6">
      <c r="A746" s="183"/>
      <c r="B746" s="87"/>
      <c r="C746" s="88"/>
      <c r="D746" s="89"/>
      <c r="E746" s="90"/>
      <c r="F746" s="91"/>
    </row>
    <row r="747" spans="1:6">
      <c r="A747" s="183"/>
      <c r="B747" s="87"/>
      <c r="C747" s="88"/>
      <c r="D747" s="89"/>
      <c r="E747" s="90"/>
      <c r="F747" s="91"/>
    </row>
    <row r="748" spans="1:6">
      <c r="A748" s="183"/>
      <c r="B748" s="87"/>
      <c r="C748" s="88"/>
      <c r="D748" s="89"/>
      <c r="E748" s="90"/>
      <c r="F748" s="91"/>
    </row>
    <row r="749" spans="1:6">
      <c r="A749" s="183"/>
      <c r="B749" s="87"/>
      <c r="C749" s="88"/>
      <c r="D749" s="89"/>
      <c r="E749" s="90"/>
      <c r="F749" s="91"/>
    </row>
    <row r="750" spans="1:6">
      <c r="A750" s="183"/>
      <c r="B750" s="87"/>
      <c r="C750" s="88"/>
      <c r="D750" s="89"/>
      <c r="E750" s="90"/>
      <c r="F750" s="91"/>
    </row>
    <row r="751" spans="1:6">
      <c r="A751" s="183"/>
      <c r="B751" s="87"/>
      <c r="C751" s="88"/>
      <c r="D751" s="89"/>
      <c r="E751" s="90"/>
      <c r="F751" s="91"/>
    </row>
    <row r="752" spans="1:6">
      <c r="A752" s="183"/>
      <c r="B752" s="87"/>
      <c r="C752" s="88"/>
      <c r="D752" s="89"/>
      <c r="E752" s="90"/>
      <c r="F752" s="91"/>
    </row>
    <row r="753" spans="1:6">
      <c r="A753" s="183"/>
      <c r="B753" s="87"/>
      <c r="C753" s="88"/>
      <c r="D753" s="89"/>
      <c r="E753" s="90"/>
      <c r="F753" s="91"/>
    </row>
    <row r="754" spans="1:6">
      <c r="A754" s="183"/>
      <c r="B754" s="87"/>
      <c r="C754" s="88"/>
      <c r="D754" s="89"/>
      <c r="E754" s="90"/>
      <c r="F754" s="91"/>
    </row>
    <row r="755" spans="1:6">
      <c r="A755" s="183"/>
      <c r="B755" s="87"/>
      <c r="C755" s="88"/>
      <c r="D755" s="89"/>
      <c r="E755" s="90"/>
      <c r="F755" s="91"/>
    </row>
    <row r="756" spans="1:6">
      <c r="A756" s="183"/>
      <c r="B756" s="87"/>
      <c r="C756" s="88"/>
      <c r="D756" s="89"/>
      <c r="E756" s="90"/>
      <c r="F756" s="91"/>
    </row>
    <row r="757" spans="1:6">
      <c r="A757" s="183"/>
      <c r="B757" s="87"/>
      <c r="C757" s="88"/>
      <c r="D757" s="89"/>
      <c r="E757" s="90"/>
      <c r="F757" s="91"/>
    </row>
    <row r="758" spans="1:6">
      <c r="A758" s="183"/>
      <c r="B758" s="87"/>
      <c r="C758" s="88"/>
      <c r="D758" s="89"/>
      <c r="E758" s="90"/>
      <c r="F758" s="91"/>
    </row>
    <row r="759" spans="1:6">
      <c r="A759" s="183"/>
      <c r="B759" s="87"/>
      <c r="C759" s="88"/>
      <c r="D759" s="89"/>
      <c r="E759" s="90"/>
      <c r="F759" s="91"/>
    </row>
    <row r="760" spans="1:6">
      <c r="A760" s="183"/>
      <c r="B760" s="87"/>
      <c r="C760" s="88"/>
      <c r="D760" s="89"/>
      <c r="E760" s="90"/>
      <c r="F760" s="91"/>
    </row>
    <row r="761" spans="1:6">
      <c r="A761" s="183"/>
      <c r="B761" s="87"/>
      <c r="C761" s="88"/>
      <c r="D761" s="89"/>
      <c r="E761" s="90"/>
      <c r="F761" s="91"/>
    </row>
    <row r="762" spans="1:6">
      <c r="A762" s="183"/>
      <c r="B762" s="87"/>
      <c r="C762" s="88"/>
      <c r="D762" s="89"/>
      <c r="E762" s="90"/>
      <c r="F762" s="91"/>
    </row>
    <row r="763" spans="1:6">
      <c r="A763" s="183"/>
      <c r="B763" s="87"/>
      <c r="C763" s="88"/>
      <c r="D763" s="89"/>
      <c r="E763" s="90"/>
      <c r="F763" s="91"/>
    </row>
    <row r="764" spans="1:6">
      <c r="A764" s="183"/>
      <c r="B764" s="87"/>
      <c r="C764" s="88"/>
      <c r="D764" s="89"/>
      <c r="E764" s="90"/>
      <c r="F764" s="91"/>
    </row>
    <row r="765" spans="1:6">
      <c r="A765" s="183"/>
      <c r="B765" s="87"/>
      <c r="C765" s="88"/>
      <c r="D765" s="89"/>
      <c r="E765" s="90"/>
      <c r="F765" s="91"/>
    </row>
    <row r="766" spans="1:6">
      <c r="A766" s="183"/>
      <c r="B766" s="87"/>
      <c r="C766" s="88"/>
      <c r="D766" s="89"/>
      <c r="E766" s="90"/>
      <c r="F766" s="91"/>
    </row>
    <row r="767" spans="1:6">
      <c r="A767" s="183"/>
      <c r="B767" s="87"/>
      <c r="C767" s="88"/>
      <c r="D767" s="89"/>
      <c r="E767" s="90"/>
      <c r="F767" s="91"/>
    </row>
    <row r="768" spans="1:6">
      <c r="A768" s="183"/>
      <c r="B768" s="87"/>
      <c r="C768" s="88"/>
      <c r="D768" s="89"/>
      <c r="E768" s="90"/>
      <c r="F768" s="91"/>
    </row>
    <row r="769" spans="1:6">
      <c r="A769" s="183"/>
      <c r="B769" s="87"/>
      <c r="C769" s="88"/>
      <c r="D769" s="89"/>
      <c r="E769" s="90"/>
      <c r="F769" s="91"/>
    </row>
    <row r="770" spans="1:6">
      <c r="A770" s="183"/>
      <c r="B770" s="87"/>
      <c r="C770" s="88"/>
      <c r="D770" s="89"/>
      <c r="E770" s="90"/>
      <c r="F770" s="91"/>
    </row>
    <row r="771" spans="1:6">
      <c r="A771" s="183"/>
      <c r="B771" s="87"/>
      <c r="C771" s="88"/>
      <c r="D771" s="89"/>
      <c r="E771" s="90"/>
      <c r="F771" s="91"/>
    </row>
    <row r="772" spans="1:6">
      <c r="A772" s="183"/>
      <c r="B772" s="87"/>
      <c r="C772" s="88"/>
      <c r="D772" s="89"/>
      <c r="E772" s="90"/>
      <c r="F772" s="91"/>
    </row>
    <row r="773" spans="1:6">
      <c r="A773" s="183"/>
      <c r="B773" s="87"/>
      <c r="C773" s="88"/>
      <c r="D773" s="89"/>
      <c r="E773" s="90"/>
      <c r="F773" s="91"/>
    </row>
    <row r="774" spans="1:6">
      <c r="A774" s="183"/>
      <c r="B774" s="87"/>
      <c r="C774" s="88"/>
      <c r="D774" s="89"/>
      <c r="E774" s="90"/>
      <c r="F774" s="91"/>
    </row>
    <row r="775" spans="1:6">
      <c r="A775" s="183"/>
      <c r="B775" s="87"/>
      <c r="C775" s="88"/>
      <c r="D775" s="89"/>
      <c r="E775" s="90"/>
      <c r="F775" s="91"/>
    </row>
    <row r="776" spans="1:6">
      <c r="A776" s="183"/>
      <c r="B776" s="87"/>
      <c r="C776" s="88"/>
      <c r="D776" s="89"/>
      <c r="E776" s="90"/>
      <c r="F776" s="91"/>
    </row>
    <row r="777" spans="1:6">
      <c r="A777" s="183"/>
      <c r="B777" s="87"/>
      <c r="C777" s="88"/>
      <c r="D777" s="89"/>
      <c r="E777" s="90"/>
      <c r="F777" s="91"/>
    </row>
    <row r="778" spans="1:6">
      <c r="A778" s="183"/>
      <c r="B778" s="87"/>
      <c r="C778" s="88"/>
      <c r="D778" s="89"/>
      <c r="E778" s="90"/>
      <c r="F778" s="91"/>
    </row>
    <row r="779" spans="1:6">
      <c r="A779" s="183"/>
      <c r="B779" s="87"/>
      <c r="C779" s="88"/>
      <c r="D779" s="89"/>
      <c r="E779" s="90"/>
      <c r="F779" s="91"/>
    </row>
    <row r="780" spans="1:6">
      <c r="A780" s="183"/>
      <c r="B780" s="87"/>
      <c r="C780" s="88"/>
      <c r="D780" s="89"/>
      <c r="E780" s="90"/>
      <c r="F780" s="91"/>
    </row>
    <row r="781" spans="1:6">
      <c r="A781" s="183"/>
      <c r="B781" s="87"/>
      <c r="C781" s="88"/>
      <c r="D781" s="89"/>
      <c r="E781" s="90"/>
      <c r="F781" s="91"/>
    </row>
    <row r="782" spans="1:6">
      <c r="A782" s="183"/>
      <c r="B782" s="87"/>
      <c r="C782" s="88"/>
      <c r="D782" s="89"/>
      <c r="E782" s="90"/>
      <c r="F782" s="91"/>
    </row>
    <row r="783" spans="1:6">
      <c r="A783" s="183"/>
      <c r="B783" s="87"/>
      <c r="C783" s="88"/>
      <c r="D783" s="89"/>
      <c r="E783" s="90"/>
      <c r="F783" s="91"/>
    </row>
    <row r="784" spans="1:6">
      <c r="A784" s="183"/>
      <c r="B784" s="87"/>
      <c r="C784" s="88"/>
      <c r="D784" s="89"/>
      <c r="E784" s="90"/>
      <c r="F784" s="91"/>
    </row>
    <row r="785" spans="1:6">
      <c r="A785" s="183"/>
      <c r="B785" s="87"/>
      <c r="C785" s="88"/>
      <c r="D785" s="89"/>
      <c r="E785" s="90"/>
      <c r="F785" s="91"/>
    </row>
    <row r="786" spans="1:6">
      <c r="A786" s="183"/>
      <c r="B786" s="87"/>
      <c r="C786" s="88"/>
      <c r="D786" s="89"/>
      <c r="E786" s="90"/>
      <c r="F786" s="91"/>
    </row>
    <row r="787" spans="1:6">
      <c r="A787" s="183"/>
      <c r="B787" s="87"/>
      <c r="C787" s="88"/>
      <c r="D787" s="89"/>
      <c r="E787" s="90"/>
      <c r="F787" s="91"/>
    </row>
    <row r="788" spans="1:6">
      <c r="A788" s="183"/>
      <c r="B788" s="87"/>
      <c r="C788" s="88"/>
      <c r="D788" s="89"/>
      <c r="E788" s="90"/>
      <c r="F788" s="91"/>
    </row>
    <row r="789" spans="1:6">
      <c r="A789" s="183"/>
      <c r="B789" s="87"/>
      <c r="C789" s="88"/>
      <c r="D789" s="89"/>
      <c r="E789" s="90"/>
      <c r="F789" s="91"/>
    </row>
    <row r="790" spans="1:6">
      <c r="A790" s="183"/>
      <c r="B790" s="87"/>
      <c r="C790" s="88"/>
      <c r="D790" s="89"/>
      <c r="E790" s="90"/>
      <c r="F790" s="91"/>
    </row>
    <row r="791" spans="1:6">
      <c r="A791" s="183"/>
      <c r="B791" s="87"/>
      <c r="C791" s="88"/>
      <c r="D791" s="89"/>
      <c r="E791" s="90"/>
      <c r="F791" s="91"/>
    </row>
    <row r="792" spans="1:6">
      <c r="A792" s="183"/>
      <c r="B792" s="87"/>
      <c r="C792" s="88"/>
      <c r="D792" s="89"/>
      <c r="E792" s="90"/>
      <c r="F792" s="91"/>
    </row>
    <row r="793" spans="1:6">
      <c r="A793" s="183"/>
      <c r="B793" s="87"/>
      <c r="C793" s="88"/>
      <c r="D793" s="89"/>
      <c r="E793" s="90"/>
      <c r="F793" s="91"/>
    </row>
    <row r="794" spans="1:6">
      <c r="A794" s="183"/>
      <c r="B794" s="87"/>
      <c r="C794" s="88"/>
      <c r="D794" s="89"/>
      <c r="E794" s="90"/>
      <c r="F794" s="91"/>
    </row>
    <row r="795" spans="1:6">
      <c r="A795" s="183"/>
      <c r="B795" s="87"/>
      <c r="C795" s="88"/>
      <c r="D795" s="89"/>
      <c r="E795" s="90"/>
      <c r="F795" s="91"/>
    </row>
    <row r="796" spans="1:6">
      <c r="A796" s="183"/>
      <c r="B796" s="87"/>
      <c r="C796" s="88"/>
      <c r="D796" s="89"/>
      <c r="E796" s="90"/>
      <c r="F796" s="91"/>
    </row>
    <row r="797" spans="1:6">
      <c r="A797" s="183"/>
      <c r="B797" s="87"/>
      <c r="C797" s="88"/>
      <c r="D797" s="89"/>
      <c r="E797" s="90"/>
      <c r="F797" s="91"/>
    </row>
    <row r="798" spans="1:6">
      <c r="A798" s="183"/>
      <c r="B798" s="87"/>
      <c r="C798" s="88"/>
      <c r="D798" s="89"/>
      <c r="E798" s="90"/>
      <c r="F798" s="91"/>
    </row>
    <row r="799" spans="1:6">
      <c r="A799" s="183"/>
      <c r="B799" s="87"/>
      <c r="C799" s="88"/>
      <c r="D799" s="89"/>
      <c r="E799" s="90"/>
      <c r="F799" s="91"/>
    </row>
    <row r="800" spans="1:6">
      <c r="A800" s="183"/>
      <c r="B800" s="87"/>
      <c r="C800" s="88"/>
      <c r="D800" s="89"/>
      <c r="E800" s="90"/>
      <c r="F800" s="91"/>
    </row>
    <row r="801" spans="1:6">
      <c r="A801" s="183"/>
      <c r="B801" s="87"/>
      <c r="C801" s="88"/>
      <c r="D801" s="89"/>
      <c r="E801" s="90"/>
      <c r="F801" s="91"/>
    </row>
    <row r="802" spans="1:6">
      <c r="A802" s="183"/>
      <c r="B802" s="87"/>
      <c r="C802" s="88"/>
      <c r="D802" s="89"/>
      <c r="E802" s="90"/>
      <c r="F802" s="91"/>
    </row>
    <row r="803" spans="1:6">
      <c r="A803" s="183"/>
      <c r="B803" s="87"/>
      <c r="C803" s="88"/>
      <c r="D803" s="89"/>
      <c r="E803" s="90"/>
      <c r="F803" s="91"/>
    </row>
    <row r="804" spans="1:6">
      <c r="A804" s="183"/>
      <c r="B804" s="87"/>
      <c r="C804" s="88"/>
      <c r="D804" s="89"/>
      <c r="E804" s="90"/>
      <c r="F804" s="91"/>
    </row>
    <row r="805" spans="1:6">
      <c r="A805" s="183"/>
      <c r="B805" s="87"/>
      <c r="C805" s="88"/>
      <c r="D805" s="89"/>
      <c r="E805" s="90"/>
      <c r="F805" s="91"/>
    </row>
    <row r="806" spans="1:6">
      <c r="A806" s="183"/>
      <c r="B806" s="87"/>
      <c r="C806" s="88"/>
      <c r="D806" s="89"/>
      <c r="E806" s="90"/>
      <c r="F806" s="91"/>
    </row>
    <row r="807" spans="1:6">
      <c r="A807" s="183"/>
      <c r="B807" s="87"/>
      <c r="C807" s="88"/>
      <c r="D807" s="89"/>
      <c r="E807" s="90"/>
      <c r="F807" s="91"/>
    </row>
    <row r="808" spans="1:6">
      <c r="A808" s="183"/>
      <c r="B808" s="87"/>
      <c r="C808" s="88"/>
      <c r="D808" s="89"/>
      <c r="E808" s="90"/>
      <c r="F808" s="91"/>
    </row>
    <row r="809" spans="1:6">
      <c r="A809" s="183"/>
      <c r="B809" s="87"/>
      <c r="C809" s="88"/>
      <c r="D809" s="89"/>
      <c r="E809" s="90"/>
      <c r="F809" s="91"/>
    </row>
    <row r="810" spans="1:6">
      <c r="A810" s="183"/>
      <c r="B810" s="87"/>
      <c r="C810" s="88"/>
      <c r="D810" s="89"/>
      <c r="E810" s="90"/>
      <c r="F810" s="91"/>
    </row>
    <row r="811" spans="1:6">
      <c r="A811" s="183"/>
      <c r="B811" s="87"/>
      <c r="C811" s="88"/>
      <c r="D811" s="89"/>
      <c r="E811" s="90"/>
      <c r="F811" s="91"/>
    </row>
    <row r="812" spans="1:6">
      <c r="A812" s="183"/>
      <c r="B812" s="87"/>
      <c r="C812" s="88"/>
      <c r="D812" s="89"/>
      <c r="E812" s="90"/>
      <c r="F812" s="91"/>
    </row>
    <row r="813" spans="1:6">
      <c r="A813" s="183"/>
      <c r="B813" s="87"/>
      <c r="C813" s="88"/>
      <c r="D813" s="89"/>
      <c r="E813" s="90"/>
      <c r="F813" s="91"/>
    </row>
    <row r="814" spans="1:6">
      <c r="A814" s="183"/>
      <c r="B814" s="87"/>
      <c r="C814" s="88"/>
      <c r="D814" s="89"/>
      <c r="E814" s="90"/>
      <c r="F814" s="91"/>
    </row>
    <row r="815" spans="1:6">
      <c r="A815" s="183"/>
      <c r="B815" s="87"/>
      <c r="C815" s="88"/>
      <c r="D815" s="89"/>
      <c r="E815" s="90"/>
      <c r="F815" s="91"/>
    </row>
    <row r="816" spans="1:6">
      <c r="A816" s="183"/>
      <c r="B816" s="87"/>
      <c r="C816" s="88"/>
      <c r="D816" s="89"/>
      <c r="E816" s="90"/>
      <c r="F816" s="91"/>
    </row>
    <row r="817" spans="1:6">
      <c r="A817" s="183"/>
      <c r="B817" s="87"/>
      <c r="C817" s="88"/>
      <c r="D817" s="89"/>
      <c r="E817" s="90"/>
      <c r="F817" s="91"/>
    </row>
    <row r="818" spans="1:6">
      <c r="A818" s="183"/>
      <c r="B818" s="87"/>
      <c r="C818" s="88"/>
      <c r="D818" s="89"/>
      <c r="E818" s="90"/>
      <c r="F818" s="91"/>
    </row>
    <row r="819" spans="1:6">
      <c r="A819" s="183"/>
      <c r="B819" s="87"/>
      <c r="C819" s="88"/>
      <c r="D819" s="89"/>
      <c r="E819" s="90"/>
      <c r="F819" s="91"/>
    </row>
    <row r="820" spans="1:6">
      <c r="A820" s="183"/>
      <c r="B820" s="87"/>
      <c r="C820" s="88"/>
      <c r="D820" s="89"/>
      <c r="E820" s="90"/>
      <c r="F820" s="91"/>
    </row>
    <row r="821" spans="1:6">
      <c r="A821" s="183"/>
      <c r="B821" s="87"/>
      <c r="C821" s="88"/>
      <c r="D821" s="89"/>
      <c r="E821" s="90"/>
      <c r="F821" s="91"/>
    </row>
    <row r="822" spans="1:6">
      <c r="A822" s="183"/>
      <c r="B822" s="87"/>
      <c r="C822" s="88"/>
      <c r="D822" s="89"/>
      <c r="E822" s="90"/>
      <c r="F822" s="91"/>
    </row>
    <row r="823" spans="1:6">
      <c r="A823" s="183"/>
      <c r="B823" s="87"/>
      <c r="C823" s="88"/>
      <c r="D823" s="89"/>
      <c r="E823" s="90"/>
      <c r="F823" s="91"/>
    </row>
    <row r="824" spans="1:6">
      <c r="A824" s="183"/>
      <c r="B824" s="87"/>
      <c r="C824" s="88"/>
      <c r="D824" s="89"/>
      <c r="E824" s="90"/>
      <c r="F824" s="91"/>
    </row>
    <row r="825" spans="1:6">
      <c r="A825" s="183"/>
      <c r="B825" s="87"/>
      <c r="C825" s="88"/>
      <c r="D825" s="89"/>
      <c r="E825" s="90"/>
      <c r="F825" s="91"/>
    </row>
    <row r="826" spans="1:6">
      <c r="A826" s="183"/>
      <c r="B826" s="87"/>
      <c r="C826" s="88"/>
      <c r="D826" s="89"/>
      <c r="E826" s="90"/>
      <c r="F826" s="91"/>
    </row>
    <row r="827" spans="1:6">
      <c r="A827" s="183"/>
      <c r="B827" s="87"/>
      <c r="C827" s="88"/>
      <c r="D827" s="89"/>
      <c r="E827" s="90"/>
      <c r="F827" s="91"/>
    </row>
    <row r="828" spans="1:6">
      <c r="A828" s="183"/>
      <c r="B828" s="87"/>
      <c r="C828" s="88"/>
      <c r="D828" s="89"/>
      <c r="E828" s="90"/>
      <c r="F828" s="91"/>
    </row>
    <row r="829" spans="1:6">
      <c r="A829" s="183"/>
      <c r="B829" s="87"/>
      <c r="C829" s="88"/>
      <c r="D829" s="89"/>
      <c r="E829" s="90"/>
      <c r="F829" s="91"/>
    </row>
    <row r="830" spans="1:6">
      <c r="A830" s="183"/>
      <c r="B830" s="87"/>
      <c r="C830" s="88"/>
      <c r="D830" s="89"/>
      <c r="E830" s="90"/>
      <c r="F830" s="91"/>
    </row>
    <row r="831" spans="1:6">
      <c r="A831" s="183"/>
      <c r="B831" s="87"/>
      <c r="C831" s="88"/>
      <c r="D831" s="89"/>
      <c r="E831" s="90"/>
      <c r="F831" s="91"/>
    </row>
    <row r="832" spans="1:6">
      <c r="A832" s="183"/>
      <c r="B832" s="87"/>
      <c r="C832" s="88"/>
      <c r="D832" s="89"/>
      <c r="E832" s="90"/>
      <c r="F832" s="91"/>
    </row>
    <row r="833" spans="1:6">
      <c r="A833" s="183"/>
      <c r="B833" s="87"/>
      <c r="C833" s="88"/>
      <c r="D833" s="89"/>
      <c r="E833" s="90"/>
      <c r="F833" s="91"/>
    </row>
    <row r="834" spans="1:6">
      <c r="A834" s="183"/>
      <c r="B834" s="87"/>
      <c r="C834" s="88"/>
      <c r="D834" s="89"/>
      <c r="E834" s="90"/>
      <c r="F834" s="91"/>
    </row>
    <row r="835" spans="1:6">
      <c r="A835" s="183"/>
      <c r="B835" s="87"/>
      <c r="C835" s="88"/>
      <c r="D835" s="89"/>
      <c r="E835" s="90"/>
      <c r="F835" s="91"/>
    </row>
    <row r="836" spans="1:6">
      <c r="A836" s="183"/>
      <c r="B836" s="87"/>
      <c r="C836" s="88"/>
      <c r="D836" s="89"/>
      <c r="E836" s="90"/>
      <c r="F836" s="91"/>
    </row>
    <row r="837" spans="1:6">
      <c r="A837" s="183"/>
      <c r="B837" s="87"/>
      <c r="C837" s="88"/>
      <c r="D837" s="89"/>
      <c r="E837" s="90"/>
      <c r="F837" s="91"/>
    </row>
    <row r="838" spans="1:6">
      <c r="A838" s="183"/>
      <c r="B838" s="87"/>
      <c r="C838" s="88"/>
      <c r="D838" s="89"/>
      <c r="E838" s="90"/>
      <c r="F838" s="91"/>
    </row>
    <row r="839" spans="1:6">
      <c r="A839" s="183"/>
      <c r="B839" s="87"/>
      <c r="C839" s="88"/>
      <c r="D839" s="89"/>
      <c r="E839" s="90"/>
      <c r="F839" s="91"/>
    </row>
    <row r="840" spans="1:6">
      <c r="A840" s="183"/>
      <c r="B840" s="87"/>
      <c r="C840" s="88"/>
      <c r="D840" s="89"/>
      <c r="E840" s="90"/>
      <c r="F840" s="91"/>
    </row>
    <row r="841" spans="1:6">
      <c r="A841" s="183"/>
      <c r="B841" s="87"/>
      <c r="C841" s="88"/>
      <c r="D841" s="89"/>
      <c r="E841" s="90"/>
      <c r="F841" s="91"/>
    </row>
    <row r="842" spans="1:6">
      <c r="A842" s="183"/>
      <c r="B842" s="87"/>
      <c r="C842" s="88"/>
      <c r="D842" s="89"/>
      <c r="E842" s="90"/>
      <c r="F842" s="91"/>
    </row>
    <row r="843" spans="1:6">
      <c r="A843" s="183"/>
      <c r="B843" s="87"/>
      <c r="C843" s="88"/>
      <c r="D843" s="89"/>
      <c r="E843" s="90"/>
      <c r="F843" s="91"/>
    </row>
    <row r="844" spans="1:6">
      <c r="A844" s="183"/>
      <c r="B844" s="87"/>
      <c r="C844" s="88"/>
      <c r="D844" s="89"/>
      <c r="E844" s="90"/>
      <c r="F844" s="91"/>
    </row>
    <row r="845" spans="1:6">
      <c r="A845" s="183"/>
      <c r="B845" s="87"/>
      <c r="C845" s="88"/>
      <c r="D845" s="89"/>
      <c r="E845" s="90"/>
      <c r="F845" s="91"/>
    </row>
    <row r="846" spans="1:6">
      <c r="A846" s="183"/>
      <c r="B846" s="87"/>
      <c r="C846" s="88"/>
      <c r="D846" s="89"/>
      <c r="E846" s="90"/>
      <c r="F846" s="91"/>
    </row>
    <row r="847" spans="1:6">
      <c r="A847" s="183"/>
      <c r="B847" s="87"/>
      <c r="C847" s="88"/>
      <c r="D847" s="89"/>
      <c r="E847" s="90"/>
      <c r="F847" s="91"/>
    </row>
    <row r="848" spans="1:6">
      <c r="A848" s="183"/>
      <c r="B848" s="87"/>
      <c r="C848" s="88"/>
      <c r="D848" s="89"/>
      <c r="E848" s="90"/>
      <c r="F848" s="91"/>
    </row>
    <row r="849" spans="1:6">
      <c r="A849" s="183"/>
      <c r="B849" s="87"/>
      <c r="C849" s="88"/>
      <c r="D849" s="89"/>
      <c r="E849" s="90"/>
      <c r="F849" s="91"/>
    </row>
    <row r="850" spans="1:6">
      <c r="A850" s="183"/>
      <c r="B850" s="87"/>
      <c r="C850" s="88"/>
      <c r="D850" s="89"/>
      <c r="E850" s="90"/>
      <c r="F850" s="91"/>
    </row>
    <row r="851" spans="1:6">
      <c r="A851" s="183"/>
      <c r="B851" s="87"/>
      <c r="C851" s="88"/>
      <c r="D851" s="89"/>
      <c r="E851" s="90"/>
      <c r="F851" s="91"/>
    </row>
    <row r="852" spans="1:6">
      <c r="A852" s="183"/>
      <c r="B852" s="87"/>
      <c r="C852" s="88"/>
      <c r="D852" s="89"/>
      <c r="E852" s="90"/>
      <c r="F852" s="91"/>
    </row>
    <row r="853" spans="1:6">
      <c r="A853" s="183"/>
      <c r="B853" s="87"/>
      <c r="C853" s="88"/>
      <c r="D853" s="89"/>
      <c r="E853" s="90"/>
      <c r="F853" s="91"/>
    </row>
    <row r="854" spans="1:6">
      <c r="A854" s="183"/>
      <c r="B854" s="87"/>
      <c r="C854" s="88"/>
      <c r="D854" s="89"/>
      <c r="E854" s="90"/>
      <c r="F854" s="91"/>
    </row>
    <row r="855" spans="1:6">
      <c r="A855" s="183"/>
      <c r="B855" s="87"/>
      <c r="C855" s="88"/>
      <c r="D855" s="89"/>
      <c r="E855" s="90"/>
      <c r="F855" s="91"/>
    </row>
    <row r="856" spans="1:6">
      <c r="A856" s="183"/>
      <c r="B856" s="87"/>
      <c r="C856" s="88"/>
      <c r="D856" s="89"/>
      <c r="E856" s="90"/>
      <c r="F856" s="91"/>
    </row>
    <row r="857" spans="1:6">
      <c r="A857" s="183"/>
      <c r="B857" s="87"/>
      <c r="C857" s="88"/>
      <c r="D857" s="89"/>
      <c r="E857" s="90"/>
      <c r="F857" s="91"/>
    </row>
    <row r="858" spans="1:6">
      <c r="A858" s="183"/>
      <c r="B858" s="87"/>
      <c r="C858" s="88"/>
      <c r="D858" s="89"/>
      <c r="E858" s="90"/>
      <c r="F858" s="91"/>
    </row>
    <row r="859" spans="1:6">
      <c r="A859" s="183"/>
      <c r="B859" s="87"/>
      <c r="C859" s="88"/>
      <c r="D859" s="89"/>
      <c r="E859" s="90"/>
      <c r="F859" s="91"/>
    </row>
    <row r="860" spans="1:6">
      <c r="A860" s="183"/>
      <c r="B860" s="87"/>
      <c r="C860" s="88"/>
      <c r="D860" s="89"/>
      <c r="E860" s="90"/>
      <c r="F860" s="91"/>
    </row>
    <row r="861" spans="1:6">
      <c r="A861" s="183"/>
      <c r="B861" s="87"/>
      <c r="C861" s="88"/>
      <c r="D861" s="89"/>
      <c r="E861" s="90"/>
      <c r="F861" s="91"/>
    </row>
    <row r="862" spans="1:6">
      <c r="A862" s="183"/>
      <c r="B862" s="87"/>
      <c r="C862" s="88"/>
      <c r="D862" s="89"/>
      <c r="E862" s="90"/>
      <c r="F862" s="91"/>
    </row>
    <row r="863" spans="1:6">
      <c r="A863" s="183"/>
      <c r="B863" s="87"/>
      <c r="C863" s="88"/>
      <c r="D863" s="89"/>
      <c r="E863" s="90"/>
      <c r="F863" s="91"/>
    </row>
    <row r="864" spans="1:6">
      <c r="A864" s="183"/>
      <c r="B864" s="87"/>
      <c r="C864" s="88"/>
      <c r="D864" s="89"/>
      <c r="E864" s="90"/>
      <c r="F864" s="91"/>
    </row>
    <row r="865" spans="1:6">
      <c r="A865" s="183"/>
      <c r="B865" s="87"/>
      <c r="C865" s="88"/>
      <c r="D865" s="89"/>
      <c r="E865" s="90"/>
      <c r="F865" s="91"/>
    </row>
    <row r="866" spans="1:6">
      <c r="A866" s="183"/>
      <c r="B866" s="87"/>
      <c r="C866" s="88"/>
      <c r="D866" s="89"/>
      <c r="E866" s="90"/>
      <c r="F866" s="91"/>
    </row>
    <row r="867" spans="1:6">
      <c r="A867" s="183"/>
      <c r="B867" s="87"/>
      <c r="C867" s="88"/>
      <c r="D867" s="89"/>
      <c r="E867" s="90"/>
      <c r="F867" s="91"/>
    </row>
    <row r="868" spans="1:6">
      <c r="A868" s="183"/>
      <c r="B868" s="87"/>
      <c r="C868" s="88"/>
      <c r="D868" s="89"/>
      <c r="E868" s="90"/>
      <c r="F868" s="91"/>
    </row>
    <row r="869" spans="1:6">
      <c r="A869" s="183"/>
      <c r="B869" s="87"/>
      <c r="C869" s="88"/>
      <c r="D869" s="89"/>
      <c r="E869" s="90"/>
      <c r="F869" s="91"/>
    </row>
    <row r="870" spans="1:6">
      <c r="A870" s="183"/>
      <c r="B870" s="87"/>
      <c r="C870" s="88"/>
      <c r="D870" s="89"/>
      <c r="E870" s="90"/>
      <c r="F870" s="91"/>
    </row>
    <row r="871" spans="1:6">
      <c r="A871" s="183"/>
      <c r="B871" s="87"/>
      <c r="C871" s="88"/>
      <c r="D871" s="89"/>
      <c r="E871" s="90"/>
      <c r="F871" s="91"/>
    </row>
    <row r="872" spans="1:6">
      <c r="A872" s="183"/>
      <c r="B872" s="87"/>
      <c r="C872" s="88"/>
      <c r="D872" s="89"/>
      <c r="E872" s="90"/>
      <c r="F872" s="91"/>
    </row>
    <row r="873" spans="1:6">
      <c r="A873" s="183"/>
      <c r="B873" s="87"/>
      <c r="C873" s="88"/>
      <c r="D873" s="89"/>
      <c r="E873" s="90"/>
      <c r="F873" s="91"/>
    </row>
    <row r="874" spans="1:6">
      <c r="A874" s="183"/>
      <c r="B874" s="87"/>
      <c r="C874" s="88"/>
      <c r="D874" s="89"/>
      <c r="E874" s="90"/>
      <c r="F874" s="91"/>
    </row>
    <row r="875" spans="1:6">
      <c r="A875" s="183"/>
      <c r="B875" s="87"/>
      <c r="C875" s="88"/>
      <c r="D875" s="89"/>
      <c r="E875" s="90"/>
      <c r="F875" s="91"/>
    </row>
    <row r="876" spans="1:6">
      <c r="A876" s="183"/>
      <c r="B876" s="87"/>
      <c r="C876" s="88"/>
      <c r="D876" s="89"/>
      <c r="E876" s="90"/>
      <c r="F876" s="91"/>
    </row>
    <row r="877" spans="1:6">
      <c r="A877" s="183"/>
      <c r="B877" s="87"/>
      <c r="C877" s="88"/>
      <c r="D877" s="89"/>
      <c r="E877" s="90"/>
      <c r="F877" s="91"/>
    </row>
    <row r="878" spans="1:6">
      <c r="A878" s="183"/>
      <c r="B878" s="87"/>
      <c r="C878" s="88"/>
      <c r="D878" s="89"/>
      <c r="E878" s="90"/>
      <c r="F878" s="91"/>
    </row>
    <row r="879" spans="1:6">
      <c r="A879" s="183"/>
      <c r="B879" s="87"/>
      <c r="C879" s="88"/>
      <c r="D879" s="89"/>
      <c r="E879" s="90"/>
      <c r="F879" s="91"/>
    </row>
    <row r="880" spans="1:6">
      <c r="A880" s="183"/>
      <c r="B880" s="87"/>
      <c r="C880" s="88"/>
      <c r="D880" s="89"/>
      <c r="E880" s="90"/>
      <c r="F880" s="91"/>
    </row>
    <row r="881" spans="1:6">
      <c r="A881" s="183"/>
      <c r="B881" s="87"/>
      <c r="C881" s="88"/>
      <c r="D881" s="89"/>
      <c r="E881" s="90"/>
      <c r="F881" s="91"/>
    </row>
    <row r="882" spans="1:6">
      <c r="A882" s="183"/>
      <c r="B882" s="87"/>
      <c r="C882" s="88"/>
      <c r="D882" s="89"/>
      <c r="E882" s="90"/>
      <c r="F882" s="91"/>
    </row>
    <row r="883" spans="1:6">
      <c r="A883" s="183"/>
      <c r="B883" s="87"/>
      <c r="C883" s="88"/>
      <c r="D883" s="89"/>
      <c r="E883" s="90"/>
      <c r="F883" s="91"/>
    </row>
    <row r="884" spans="1:6">
      <c r="A884" s="183"/>
      <c r="B884" s="87"/>
      <c r="C884" s="88"/>
      <c r="D884" s="89"/>
      <c r="E884" s="90"/>
      <c r="F884" s="91"/>
    </row>
    <row r="885" spans="1:6">
      <c r="A885" s="183"/>
      <c r="B885" s="87"/>
      <c r="C885" s="88"/>
      <c r="D885" s="89"/>
      <c r="E885" s="90"/>
      <c r="F885" s="91"/>
    </row>
    <row r="886" spans="1:6">
      <c r="A886" s="183"/>
      <c r="B886" s="87"/>
      <c r="C886" s="88"/>
      <c r="D886" s="89"/>
      <c r="E886" s="90"/>
      <c r="F886" s="91"/>
    </row>
    <row r="887" spans="1:6">
      <c r="A887" s="183"/>
      <c r="B887" s="87"/>
      <c r="C887" s="88"/>
      <c r="D887" s="89"/>
      <c r="E887" s="90"/>
      <c r="F887" s="91"/>
    </row>
    <row r="888" spans="1:6">
      <c r="A888" s="183"/>
      <c r="B888" s="87"/>
      <c r="C888" s="88"/>
      <c r="D888" s="89"/>
      <c r="E888" s="90"/>
      <c r="F888" s="91"/>
    </row>
    <row r="889" spans="1:6">
      <c r="A889" s="183"/>
      <c r="B889" s="87"/>
      <c r="C889" s="88"/>
      <c r="D889" s="89"/>
      <c r="E889" s="90"/>
      <c r="F889" s="91"/>
    </row>
    <row r="890" spans="1:6">
      <c r="A890" s="183"/>
      <c r="B890" s="87"/>
      <c r="C890" s="88"/>
      <c r="D890" s="89"/>
      <c r="E890" s="90"/>
      <c r="F890" s="91"/>
    </row>
    <row r="891" spans="1:6">
      <c r="A891" s="183"/>
      <c r="B891" s="87"/>
      <c r="C891" s="88"/>
      <c r="D891" s="89"/>
      <c r="E891" s="90"/>
      <c r="F891" s="91"/>
    </row>
    <row r="892" spans="1:6">
      <c r="A892" s="183"/>
      <c r="B892" s="87"/>
      <c r="C892" s="88"/>
      <c r="D892" s="89"/>
      <c r="E892" s="90"/>
      <c r="F892" s="91"/>
    </row>
    <row r="893" spans="1:6">
      <c r="A893" s="183"/>
      <c r="B893" s="87"/>
      <c r="C893" s="88"/>
      <c r="D893" s="89"/>
      <c r="E893" s="90"/>
      <c r="F893" s="91"/>
    </row>
    <row r="894" spans="1:6">
      <c r="A894" s="183"/>
      <c r="B894" s="87"/>
      <c r="C894" s="88"/>
      <c r="D894" s="89"/>
      <c r="E894" s="90"/>
      <c r="F894" s="91"/>
    </row>
    <row r="895" spans="1:6">
      <c r="A895" s="183"/>
      <c r="B895" s="87"/>
      <c r="C895" s="88"/>
      <c r="D895" s="89"/>
      <c r="E895" s="90"/>
      <c r="F895" s="91"/>
    </row>
    <row r="896" spans="1:6">
      <c r="A896" s="183"/>
      <c r="B896" s="87"/>
      <c r="C896" s="88"/>
      <c r="D896" s="89"/>
      <c r="E896" s="90"/>
      <c r="F896" s="91"/>
    </row>
    <row r="897" spans="1:6">
      <c r="A897" s="183"/>
      <c r="B897" s="87"/>
      <c r="C897" s="88"/>
      <c r="D897" s="89"/>
      <c r="E897" s="90"/>
      <c r="F897" s="91"/>
    </row>
    <row r="898" spans="1:6">
      <c r="A898" s="183"/>
      <c r="B898" s="87"/>
      <c r="C898" s="88"/>
      <c r="D898" s="89"/>
      <c r="E898" s="90"/>
      <c r="F898" s="91"/>
    </row>
    <row r="899" spans="1:6">
      <c r="A899" s="183"/>
      <c r="B899" s="87"/>
      <c r="C899" s="88"/>
      <c r="D899" s="89"/>
      <c r="E899" s="90"/>
      <c r="F899" s="91"/>
    </row>
    <row r="900" spans="1:6">
      <c r="A900" s="183"/>
      <c r="B900" s="87"/>
      <c r="C900" s="88"/>
      <c r="D900" s="89"/>
      <c r="E900" s="90"/>
      <c r="F900" s="91"/>
    </row>
    <row r="901" spans="1:6">
      <c r="A901" s="183"/>
      <c r="B901" s="87"/>
      <c r="C901" s="88"/>
      <c r="D901" s="89"/>
      <c r="E901" s="90"/>
      <c r="F901" s="91"/>
    </row>
    <row r="902" spans="1:6">
      <c r="A902" s="183"/>
      <c r="B902" s="87"/>
      <c r="C902" s="88"/>
      <c r="D902" s="89"/>
      <c r="E902" s="90"/>
      <c r="F902" s="91"/>
    </row>
    <row r="903" spans="1:6">
      <c r="A903" s="183"/>
      <c r="B903" s="87"/>
      <c r="C903" s="88"/>
      <c r="D903" s="89"/>
      <c r="E903" s="90"/>
      <c r="F903" s="91"/>
    </row>
    <row r="904" spans="1:6">
      <c r="A904" s="183"/>
      <c r="B904" s="87"/>
      <c r="C904" s="88"/>
      <c r="D904" s="89"/>
      <c r="E904" s="90"/>
      <c r="F904" s="91"/>
    </row>
    <row r="905" spans="1:6">
      <c r="A905" s="183"/>
      <c r="B905" s="87"/>
      <c r="C905" s="88"/>
      <c r="D905" s="89"/>
      <c r="E905" s="90"/>
      <c r="F905" s="91"/>
    </row>
    <row r="906" spans="1:6">
      <c r="A906" s="183"/>
      <c r="B906" s="87"/>
      <c r="C906" s="88"/>
      <c r="D906" s="89"/>
      <c r="E906" s="90"/>
      <c r="F906" s="91"/>
    </row>
    <row r="907" spans="1:6">
      <c r="A907" s="183"/>
      <c r="B907" s="87"/>
      <c r="C907" s="88"/>
      <c r="D907" s="89"/>
      <c r="E907" s="90"/>
      <c r="F907" s="91"/>
    </row>
    <row r="908" spans="1:6">
      <c r="A908" s="183"/>
      <c r="B908" s="87"/>
      <c r="C908" s="88"/>
      <c r="D908" s="89"/>
      <c r="E908" s="90"/>
      <c r="F908" s="91"/>
    </row>
    <row r="909" spans="1:6">
      <c r="A909" s="183"/>
      <c r="B909" s="87"/>
      <c r="C909" s="88"/>
      <c r="D909" s="89"/>
      <c r="E909" s="90"/>
      <c r="F909" s="91"/>
    </row>
    <row r="910" spans="1:6">
      <c r="A910" s="183"/>
      <c r="B910" s="87"/>
      <c r="C910" s="88"/>
      <c r="D910" s="89"/>
      <c r="E910" s="90"/>
      <c r="F910" s="91"/>
    </row>
    <row r="911" spans="1:6">
      <c r="A911" s="183"/>
      <c r="B911" s="87"/>
      <c r="C911" s="88"/>
      <c r="D911" s="89"/>
      <c r="E911" s="90"/>
      <c r="F911" s="91"/>
    </row>
    <row r="912" spans="1:6">
      <c r="A912" s="183"/>
      <c r="B912" s="87"/>
      <c r="C912" s="88"/>
      <c r="D912" s="89"/>
      <c r="E912" s="90"/>
      <c r="F912" s="91"/>
    </row>
    <row r="913" spans="1:6">
      <c r="A913" s="183"/>
      <c r="B913" s="87"/>
      <c r="C913" s="88"/>
      <c r="D913" s="89"/>
      <c r="E913" s="90"/>
      <c r="F913" s="91"/>
    </row>
    <row r="914" spans="1:6">
      <c r="A914" s="183"/>
      <c r="B914" s="87"/>
      <c r="C914" s="88"/>
      <c r="D914" s="89"/>
      <c r="E914" s="90"/>
      <c r="F914" s="91"/>
    </row>
    <row r="915" spans="1:6">
      <c r="A915" s="183"/>
      <c r="B915" s="87"/>
      <c r="C915" s="88"/>
      <c r="D915" s="89"/>
      <c r="E915" s="90"/>
      <c r="F915" s="91"/>
    </row>
    <row r="916" spans="1:6">
      <c r="A916" s="183"/>
      <c r="B916" s="87"/>
      <c r="C916" s="88"/>
      <c r="D916" s="89"/>
      <c r="E916" s="90"/>
      <c r="F916" s="91"/>
    </row>
    <row r="917" spans="1:6">
      <c r="A917" s="183"/>
      <c r="B917" s="87"/>
      <c r="C917" s="88"/>
      <c r="D917" s="89"/>
      <c r="E917" s="90"/>
      <c r="F917" s="91"/>
    </row>
    <row r="918" spans="1:6">
      <c r="A918" s="183"/>
      <c r="B918" s="87"/>
      <c r="C918" s="88"/>
      <c r="D918" s="89"/>
      <c r="E918" s="90"/>
      <c r="F918" s="91"/>
    </row>
    <row r="919" spans="1:6">
      <c r="A919" s="183"/>
      <c r="B919" s="87"/>
      <c r="C919" s="88"/>
      <c r="D919" s="89"/>
      <c r="E919" s="90"/>
      <c r="F919" s="91"/>
    </row>
    <row r="920" spans="1:6">
      <c r="A920" s="183"/>
      <c r="B920" s="87"/>
      <c r="C920" s="88"/>
      <c r="D920" s="89"/>
      <c r="E920" s="90"/>
      <c r="F920" s="91"/>
    </row>
    <row r="921" spans="1:6">
      <c r="A921" s="183"/>
      <c r="B921" s="87"/>
      <c r="C921" s="88"/>
      <c r="D921" s="89"/>
      <c r="E921" s="90"/>
      <c r="F921" s="91"/>
    </row>
    <row r="922" spans="1:6">
      <c r="A922" s="183"/>
      <c r="B922" s="87"/>
      <c r="C922" s="88"/>
      <c r="D922" s="89"/>
      <c r="E922" s="90"/>
      <c r="F922" s="91"/>
    </row>
    <row r="923" spans="1:6">
      <c r="A923" s="183"/>
      <c r="B923" s="87"/>
      <c r="C923" s="88"/>
      <c r="D923" s="89"/>
      <c r="E923" s="90"/>
      <c r="F923" s="91"/>
    </row>
    <row r="924" spans="1:6">
      <c r="A924" s="183"/>
      <c r="B924" s="87"/>
      <c r="C924" s="88"/>
      <c r="D924" s="89"/>
      <c r="E924" s="90"/>
      <c r="F924" s="91"/>
    </row>
    <row r="925" spans="1:6">
      <c r="A925" s="183"/>
      <c r="B925" s="87"/>
      <c r="C925" s="88"/>
      <c r="D925" s="89"/>
      <c r="E925" s="90"/>
      <c r="F925" s="91"/>
    </row>
    <row r="926" spans="1:6">
      <c r="A926" s="183"/>
      <c r="B926" s="87"/>
      <c r="C926" s="88"/>
      <c r="D926" s="89"/>
      <c r="E926" s="90"/>
      <c r="F926" s="91"/>
    </row>
    <row r="927" spans="1:6">
      <c r="A927" s="183"/>
      <c r="B927" s="87"/>
      <c r="C927" s="88"/>
      <c r="D927" s="89"/>
      <c r="E927" s="90"/>
      <c r="F927" s="91"/>
    </row>
    <row r="928" spans="1:6">
      <c r="A928" s="183"/>
      <c r="B928" s="87"/>
      <c r="C928" s="88"/>
      <c r="D928" s="89"/>
      <c r="E928" s="90"/>
      <c r="F928" s="91"/>
    </row>
    <row r="929" spans="1:6">
      <c r="A929" s="183"/>
      <c r="B929" s="87"/>
      <c r="C929" s="88"/>
      <c r="D929" s="89"/>
      <c r="E929" s="90"/>
      <c r="F929" s="91"/>
    </row>
    <row r="930" spans="1:6">
      <c r="A930" s="183"/>
      <c r="B930" s="87"/>
      <c r="C930" s="88"/>
      <c r="D930" s="89"/>
      <c r="E930" s="90"/>
      <c r="F930" s="91"/>
    </row>
    <row r="931" spans="1:6">
      <c r="A931" s="183"/>
      <c r="B931" s="87"/>
      <c r="C931" s="88"/>
      <c r="D931" s="89"/>
      <c r="E931" s="90"/>
      <c r="F931" s="91"/>
    </row>
    <row r="932" spans="1:6">
      <c r="A932" s="183"/>
      <c r="B932" s="87"/>
      <c r="C932" s="88"/>
      <c r="D932" s="89"/>
      <c r="E932" s="90"/>
      <c r="F932" s="91"/>
    </row>
    <row r="933" spans="1:6">
      <c r="A933" s="183"/>
      <c r="B933" s="87"/>
      <c r="C933" s="88"/>
      <c r="D933" s="89"/>
      <c r="E933" s="90"/>
      <c r="F933" s="91"/>
    </row>
    <row r="934" spans="1:6">
      <c r="A934" s="183"/>
      <c r="B934" s="87"/>
      <c r="C934" s="88"/>
      <c r="D934" s="89"/>
      <c r="E934" s="90"/>
      <c r="F934" s="91"/>
    </row>
    <row r="935" spans="1:6">
      <c r="A935" s="183"/>
      <c r="B935" s="87"/>
      <c r="C935" s="88"/>
      <c r="D935" s="89"/>
      <c r="E935" s="90"/>
      <c r="F935" s="91"/>
    </row>
    <row r="936" spans="1:6">
      <c r="A936" s="183"/>
      <c r="B936" s="87"/>
      <c r="C936" s="88"/>
      <c r="D936" s="89"/>
      <c r="E936" s="90"/>
      <c r="F936" s="91"/>
    </row>
    <row r="937" spans="1:6">
      <c r="A937" s="183"/>
      <c r="B937" s="87"/>
      <c r="C937" s="88"/>
      <c r="D937" s="89"/>
      <c r="E937" s="90"/>
      <c r="F937" s="91"/>
    </row>
    <row r="938" spans="1:6">
      <c r="A938" s="183"/>
      <c r="B938" s="87"/>
      <c r="C938" s="88"/>
      <c r="D938" s="89"/>
      <c r="E938" s="90"/>
      <c r="F938" s="91"/>
    </row>
    <row r="939" spans="1:6">
      <c r="A939" s="183"/>
      <c r="B939" s="87"/>
      <c r="C939" s="88"/>
      <c r="D939" s="89"/>
      <c r="E939" s="90"/>
      <c r="F939" s="91"/>
    </row>
    <row r="940" spans="1:6">
      <c r="A940" s="183"/>
      <c r="B940" s="87"/>
      <c r="C940" s="88"/>
      <c r="D940" s="89"/>
      <c r="E940" s="90"/>
      <c r="F940" s="91"/>
    </row>
    <row r="941" spans="1:6">
      <c r="A941" s="183"/>
      <c r="B941" s="87"/>
      <c r="C941" s="88"/>
      <c r="D941" s="89"/>
      <c r="E941" s="90"/>
      <c r="F941" s="91"/>
    </row>
    <row r="942" spans="1:6">
      <c r="A942" s="183"/>
      <c r="B942" s="87"/>
      <c r="C942" s="88"/>
      <c r="D942" s="89"/>
      <c r="E942" s="90"/>
      <c r="F942" s="91"/>
    </row>
    <row r="943" spans="1:6">
      <c r="A943" s="183"/>
      <c r="B943" s="87"/>
      <c r="C943" s="88"/>
      <c r="D943" s="89"/>
      <c r="E943" s="90"/>
      <c r="F943" s="91"/>
    </row>
    <row r="944" spans="1:6">
      <c r="A944" s="183"/>
      <c r="B944" s="87"/>
      <c r="C944" s="88"/>
      <c r="D944" s="89"/>
      <c r="E944" s="90"/>
      <c r="F944" s="91"/>
    </row>
    <row r="945" spans="1:6">
      <c r="A945" s="183"/>
      <c r="B945" s="87"/>
      <c r="C945" s="88"/>
      <c r="D945" s="89"/>
      <c r="E945" s="90"/>
      <c r="F945" s="91"/>
    </row>
    <row r="946" spans="1:6">
      <c r="A946" s="183"/>
      <c r="B946" s="87"/>
      <c r="C946" s="88"/>
      <c r="D946" s="89"/>
      <c r="E946" s="90"/>
      <c r="F946" s="91"/>
    </row>
    <row r="947" spans="1:6">
      <c r="A947" s="183"/>
      <c r="B947" s="87"/>
      <c r="C947" s="88"/>
      <c r="D947" s="89"/>
      <c r="E947" s="90"/>
      <c r="F947" s="91"/>
    </row>
    <row r="948" spans="1:6">
      <c r="A948" s="183"/>
      <c r="B948" s="87"/>
      <c r="C948" s="88"/>
      <c r="D948" s="89"/>
      <c r="E948" s="90"/>
      <c r="F948" s="91"/>
    </row>
    <row r="949" spans="1:6">
      <c r="A949" s="183"/>
      <c r="B949" s="87"/>
      <c r="C949" s="88"/>
      <c r="D949" s="89"/>
      <c r="E949" s="90"/>
      <c r="F949" s="91"/>
    </row>
    <row r="950" spans="1:6">
      <c r="A950" s="183"/>
      <c r="B950" s="87"/>
      <c r="C950" s="88"/>
      <c r="D950" s="89"/>
      <c r="E950" s="90"/>
      <c r="F950" s="91"/>
    </row>
    <row r="951" spans="1:6">
      <c r="A951" s="183"/>
      <c r="B951" s="87"/>
      <c r="C951" s="88"/>
      <c r="D951" s="89"/>
      <c r="E951" s="90"/>
      <c r="F951" s="91"/>
    </row>
    <row r="952" spans="1:6">
      <c r="A952" s="183"/>
      <c r="B952" s="87"/>
      <c r="C952" s="88"/>
      <c r="D952" s="89"/>
      <c r="E952" s="90"/>
      <c r="F952" s="91"/>
    </row>
    <row r="953" spans="1:6">
      <c r="A953" s="183"/>
      <c r="B953" s="87"/>
      <c r="C953" s="88"/>
      <c r="D953" s="89"/>
      <c r="E953" s="90"/>
      <c r="F953" s="91"/>
    </row>
    <row r="954" spans="1:6">
      <c r="A954" s="183"/>
      <c r="B954" s="87"/>
      <c r="C954" s="88"/>
      <c r="D954" s="89"/>
      <c r="E954" s="90"/>
      <c r="F954" s="91"/>
    </row>
    <row r="955" spans="1:6">
      <c r="A955" s="183"/>
      <c r="B955" s="87"/>
      <c r="C955" s="88"/>
      <c r="D955" s="89"/>
      <c r="E955" s="90"/>
      <c r="F955" s="91"/>
    </row>
    <row r="956" spans="1:6">
      <c r="A956" s="183"/>
      <c r="B956" s="87"/>
      <c r="C956" s="88"/>
      <c r="D956" s="89"/>
      <c r="E956" s="90"/>
      <c r="F956" s="91"/>
    </row>
    <row r="957" spans="1:6">
      <c r="A957" s="183"/>
      <c r="B957" s="87"/>
      <c r="C957" s="88"/>
      <c r="D957" s="89"/>
      <c r="E957" s="90"/>
      <c r="F957" s="91"/>
    </row>
    <row r="958" spans="1:6">
      <c r="A958" s="183"/>
      <c r="B958" s="87"/>
      <c r="C958" s="88"/>
      <c r="D958" s="89"/>
      <c r="E958" s="90"/>
      <c r="F958" s="91"/>
    </row>
    <row r="959" spans="1:6">
      <c r="A959" s="183"/>
      <c r="B959" s="87"/>
      <c r="C959" s="88"/>
      <c r="D959" s="89"/>
      <c r="E959" s="90"/>
      <c r="F959" s="91"/>
    </row>
    <row r="960" spans="1:6">
      <c r="A960" s="183"/>
      <c r="B960" s="87"/>
      <c r="C960" s="88"/>
      <c r="D960" s="89"/>
      <c r="E960" s="90"/>
      <c r="F960" s="91"/>
    </row>
    <row r="961" spans="1:6">
      <c r="A961" s="183"/>
      <c r="B961" s="87"/>
      <c r="C961" s="88"/>
      <c r="D961" s="89"/>
      <c r="E961" s="90"/>
      <c r="F961" s="91"/>
    </row>
    <row r="962" spans="1:6">
      <c r="A962" s="183"/>
      <c r="B962" s="87"/>
      <c r="C962" s="88"/>
      <c r="D962" s="89"/>
      <c r="E962" s="90"/>
      <c r="F962" s="91"/>
    </row>
    <row r="963" spans="1:6">
      <c r="A963" s="183"/>
      <c r="B963" s="87"/>
      <c r="C963" s="88"/>
      <c r="D963" s="89"/>
      <c r="E963" s="90"/>
      <c r="F963" s="91"/>
    </row>
    <row r="964" spans="1:6">
      <c r="A964" s="183"/>
      <c r="B964" s="87"/>
      <c r="C964" s="88"/>
      <c r="D964" s="89"/>
      <c r="E964" s="90"/>
      <c r="F964" s="91"/>
    </row>
    <row r="965" spans="1:6">
      <c r="A965" s="183"/>
      <c r="B965" s="87"/>
      <c r="C965" s="88"/>
      <c r="D965" s="89"/>
      <c r="E965" s="90"/>
      <c r="F965" s="91"/>
    </row>
    <row r="966" spans="1:6">
      <c r="A966" s="183"/>
      <c r="B966" s="87"/>
      <c r="C966" s="88"/>
      <c r="D966" s="89"/>
      <c r="E966" s="90"/>
      <c r="F966" s="91"/>
    </row>
    <row r="967" spans="1:6">
      <c r="A967" s="183"/>
      <c r="B967" s="87"/>
      <c r="C967" s="88"/>
      <c r="D967" s="89"/>
      <c r="E967" s="90"/>
      <c r="F967" s="91"/>
    </row>
    <row r="968" spans="1:6">
      <c r="A968" s="183"/>
      <c r="B968" s="87"/>
      <c r="C968" s="88"/>
      <c r="D968" s="89"/>
      <c r="E968" s="90"/>
      <c r="F968" s="91"/>
    </row>
    <row r="969" spans="1:6">
      <c r="A969" s="183"/>
      <c r="B969" s="87"/>
      <c r="C969" s="88"/>
      <c r="D969" s="89"/>
      <c r="E969" s="90"/>
      <c r="F969" s="91"/>
    </row>
    <row r="970" spans="1:6">
      <c r="A970" s="183"/>
      <c r="B970" s="87"/>
      <c r="C970" s="88"/>
      <c r="D970" s="89"/>
      <c r="E970" s="90"/>
      <c r="F970" s="91"/>
    </row>
    <row r="971" spans="1:6">
      <c r="A971" s="183"/>
      <c r="B971" s="87"/>
      <c r="C971" s="88"/>
      <c r="D971" s="89"/>
      <c r="E971" s="90"/>
      <c r="F971" s="91"/>
    </row>
    <row r="972" spans="1:6">
      <c r="A972" s="183"/>
      <c r="B972" s="87"/>
      <c r="C972" s="88"/>
      <c r="D972" s="89"/>
      <c r="E972" s="90"/>
      <c r="F972" s="91"/>
    </row>
    <row r="973" spans="1:6">
      <c r="A973" s="183"/>
      <c r="B973" s="87"/>
      <c r="C973" s="88"/>
      <c r="D973" s="89"/>
      <c r="E973" s="90"/>
      <c r="F973" s="91"/>
    </row>
    <row r="974" spans="1:6">
      <c r="A974" s="183"/>
      <c r="B974" s="87"/>
      <c r="C974" s="88"/>
      <c r="D974" s="89"/>
      <c r="E974" s="90"/>
      <c r="F974" s="91"/>
    </row>
    <row r="975" spans="1:6">
      <c r="A975" s="183"/>
      <c r="B975" s="87"/>
      <c r="C975" s="88"/>
      <c r="D975" s="89"/>
      <c r="E975" s="90"/>
      <c r="F975" s="91"/>
    </row>
    <row r="976" spans="1:6">
      <c r="A976" s="183"/>
      <c r="B976" s="87"/>
      <c r="C976" s="88"/>
      <c r="D976" s="89"/>
      <c r="E976" s="90"/>
      <c r="F976" s="91"/>
    </row>
    <row r="977" spans="1:6">
      <c r="A977" s="183"/>
      <c r="B977" s="87"/>
      <c r="C977" s="88"/>
      <c r="D977" s="89"/>
      <c r="E977" s="90"/>
      <c r="F977" s="91"/>
    </row>
    <row r="978" spans="1:6">
      <c r="A978" s="183"/>
      <c r="B978" s="87"/>
      <c r="C978" s="88"/>
      <c r="D978" s="89"/>
      <c r="E978" s="90"/>
      <c r="F978" s="91"/>
    </row>
    <row r="979" spans="1:6">
      <c r="A979" s="183"/>
      <c r="B979" s="87"/>
      <c r="C979" s="88"/>
      <c r="D979" s="89"/>
      <c r="E979" s="90"/>
      <c r="F979" s="91"/>
    </row>
    <row r="980" spans="1:6">
      <c r="A980" s="183"/>
      <c r="B980" s="87"/>
      <c r="C980" s="88"/>
      <c r="D980" s="89"/>
      <c r="E980" s="90"/>
      <c r="F980" s="91"/>
    </row>
    <row r="981" spans="1:6">
      <c r="A981" s="183"/>
      <c r="B981" s="87"/>
      <c r="C981" s="88"/>
      <c r="D981" s="89"/>
      <c r="E981" s="90"/>
      <c r="F981" s="91"/>
    </row>
    <row r="982" spans="1:6">
      <c r="A982" s="183"/>
      <c r="B982" s="87"/>
      <c r="C982" s="88"/>
      <c r="D982" s="89"/>
      <c r="E982" s="90"/>
      <c r="F982" s="91"/>
    </row>
    <row r="983" spans="1:6">
      <c r="A983" s="183"/>
      <c r="B983" s="87"/>
      <c r="C983" s="88"/>
      <c r="D983" s="89"/>
      <c r="E983" s="90"/>
      <c r="F983" s="91"/>
    </row>
    <row r="984" spans="1:6">
      <c r="A984" s="183"/>
      <c r="B984" s="87"/>
      <c r="C984" s="88"/>
      <c r="D984" s="89"/>
      <c r="E984" s="90"/>
      <c r="F984" s="91"/>
    </row>
    <row r="985" spans="1:6">
      <c r="A985" s="183"/>
      <c r="B985" s="87"/>
      <c r="C985" s="88"/>
      <c r="D985" s="89"/>
      <c r="E985" s="90"/>
      <c r="F985" s="91"/>
    </row>
    <row r="986" spans="1:6">
      <c r="A986" s="183"/>
      <c r="B986" s="87"/>
      <c r="C986" s="88"/>
      <c r="D986" s="89"/>
      <c r="E986" s="90"/>
      <c r="F986" s="91"/>
    </row>
    <row r="987" spans="1:6">
      <c r="A987" s="183"/>
      <c r="B987" s="87"/>
      <c r="C987" s="88"/>
      <c r="D987" s="89"/>
      <c r="E987" s="90"/>
      <c r="F987" s="91"/>
    </row>
    <row r="988" spans="1:6">
      <c r="A988" s="183"/>
      <c r="B988" s="87"/>
      <c r="C988" s="88"/>
      <c r="D988" s="89"/>
      <c r="E988" s="90"/>
      <c r="F988" s="91"/>
    </row>
    <row r="989" spans="1:6">
      <c r="A989" s="183"/>
      <c r="B989" s="87"/>
      <c r="C989" s="88"/>
      <c r="D989" s="89"/>
      <c r="E989" s="90"/>
      <c r="F989" s="91"/>
    </row>
    <row r="990" spans="1:6">
      <c r="A990" s="183"/>
      <c r="B990" s="87"/>
      <c r="C990" s="88"/>
      <c r="D990" s="89"/>
      <c r="E990" s="90"/>
      <c r="F990" s="91"/>
    </row>
    <row r="991" spans="1:6">
      <c r="A991" s="183"/>
      <c r="B991" s="87"/>
      <c r="C991" s="88"/>
      <c r="D991" s="89"/>
      <c r="E991" s="90"/>
      <c r="F991" s="91"/>
    </row>
    <row r="992" spans="1:6">
      <c r="A992" s="183"/>
      <c r="B992" s="87"/>
      <c r="C992" s="88"/>
      <c r="D992" s="89"/>
      <c r="E992" s="90"/>
      <c r="F992" s="91"/>
    </row>
    <row r="993" spans="1:6">
      <c r="A993" s="183"/>
      <c r="B993" s="87"/>
      <c r="C993" s="88"/>
      <c r="D993" s="89"/>
      <c r="E993" s="90"/>
      <c r="F993" s="91"/>
    </row>
    <row r="994" spans="1:6">
      <c r="A994" s="183"/>
      <c r="B994" s="87"/>
      <c r="C994" s="88"/>
      <c r="D994" s="89"/>
      <c r="E994" s="90"/>
      <c r="F994" s="91"/>
    </row>
    <row r="995" spans="1:6">
      <c r="A995" s="183"/>
      <c r="B995" s="87"/>
      <c r="C995" s="88"/>
      <c r="D995" s="89"/>
      <c r="E995" s="90"/>
      <c r="F995" s="91"/>
    </row>
    <row r="996" spans="1:6">
      <c r="A996" s="183"/>
      <c r="B996" s="87"/>
      <c r="C996" s="88"/>
      <c r="D996" s="89"/>
      <c r="E996" s="90"/>
      <c r="F996" s="91"/>
    </row>
    <row r="997" spans="1:6">
      <c r="A997" s="183"/>
      <c r="B997" s="87"/>
      <c r="C997" s="88"/>
      <c r="D997" s="89"/>
      <c r="E997" s="90"/>
      <c r="F997" s="91"/>
    </row>
    <row r="998" spans="1:6">
      <c r="A998" s="183"/>
      <c r="B998" s="87"/>
      <c r="C998" s="88"/>
      <c r="D998" s="89"/>
      <c r="E998" s="90"/>
      <c r="F998" s="91"/>
    </row>
    <row r="999" spans="1:6">
      <c r="A999" s="183"/>
      <c r="B999" s="87"/>
      <c r="C999" s="88"/>
      <c r="D999" s="89"/>
      <c r="E999" s="90"/>
      <c r="F999" s="91"/>
    </row>
    <row r="1000" spans="1:6">
      <c r="A1000" s="183"/>
      <c r="B1000" s="87"/>
      <c r="C1000" s="88"/>
      <c r="D1000" s="89"/>
      <c r="E1000" s="90"/>
      <c r="F1000" s="91"/>
    </row>
    <row r="1001" spans="1:6">
      <c r="A1001" s="183"/>
      <c r="B1001" s="87"/>
      <c r="C1001" s="88"/>
      <c r="D1001" s="89"/>
      <c r="E1001" s="90"/>
      <c r="F1001" s="91"/>
    </row>
    <row r="1002" spans="1:6">
      <c r="A1002" s="183"/>
      <c r="B1002" s="87"/>
      <c r="C1002" s="88"/>
      <c r="D1002" s="89"/>
      <c r="E1002" s="90"/>
      <c r="F1002" s="91"/>
    </row>
    <row r="1003" spans="1:6">
      <c r="A1003" s="183"/>
      <c r="B1003" s="87"/>
      <c r="C1003" s="88"/>
      <c r="D1003" s="89"/>
      <c r="E1003" s="90"/>
      <c r="F1003" s="91"/>
    </row>
    <row r="1004" spans="1:6">
      <c r="A1004" s="183"/>
      <c r="B1004" s="87"/>
      <c r="C1004" s="88"/>
      <c r="D1004" s="89"/>
      <c r="E1004" s="90"/>
      <c r="F1004" s="91"/>
    </row>
    <row r="1005" spans="1:6">
      <c r="A1005" s="183"/>
      <c r="B1005" s="87"/>
      <c r="C1005" s="88"/>
      <c r="D1005" s="89"/>
      <c r="E1005" s="90"/>
      <c r="F1005" s="91"/>
    </row>
    <row r="1006" spans="1:6">
      <c r="A1006" s="183"/>
      <c r="B1006" s="87"/>
      <c r="C1006" s="88"/>
      <c r="D1006" s="89"/>
      <c r="E1006" s="90"/>
      <c r="F1006" s="91"/>
    </row>
    <row r="1007" spans="1:6">
      <c r="A1007" s="183"/>
      <c r="B1007" s="87"/>
      <c r="C1007" s="88"/>
      <c r="D1007" s="89"/>
      <c r="E1007" s="90"/>
      <c r="F1007" s="91"/>
    </row>
    <row r="1008" spans="1:6">
      <c r="A1008" s="183"/>
      <c r="B1008" s="87"/>
      <c r="C1008" s="88"/>
      <c r="D1008" s="89"/>
      <c r="E1008" s="90"/>
      <c r="F1008" s="91"/>
    </row>
    <row r="1009" spans="1:6">
      <c r="A1009" s="183"/>
      <c r="B1009" s="87"/>
      <c r="C1009" s="88"/>
      <c r="D1009" s="89"/>
      <c r="E1009" s="90"/>
      <c r="F1009" s="91"/>
    </row>
    <row r="1010" spans="1:6">
      <c r="A1010" s="183"/>
      <c r="B1010" s="87"/>
      <c r="C1010" s="88"/>
      <c r="D1010" s="89"/>
      <c r="E1010" s="90"/>
      <c r="F1010" s="91"/>
    </row>
    <row r="1011" spans="1:6">
      <c r="A1011" s="183"/>
      <c r="B1011" s="87"/>
      <c r="C1011" s="88"/>
      <c r="D1011" s="89"/>
      <c r="E1011" s="90"/>
      <c r="F1011" s="91"/>
    </row>
    <row r="1012" spans="1:6">
      <c r="A1012" s="183"/>
      <c r="B1012" s="87"/>
      <c r="C1012" s="88"/>
      <c r="D1012" s="89"/>
      <c r="E1012" s="90"/>
      <c r="F1012" s="91"/>
    </row>
    <row r="1013" spans="1:6">
      <c r="A1013" s="183"/>
      <c r="B1013" s="87"/>
      <c r="C1013" s="88"/>
      <c r="D1013" s="89"/>
      <c r="E1013" s="90"/>
      <c r="F1013" s="91"/>
    </row>
    <row r="1014" spans="1:6">
      <c r="A1014" s="183"/>
      <c r="B1014" s="87"/>
      <c r="C1014" s="88"/>
      <c r="D1014" s="89"/>
      <c r="E1014" s="90"/>
      <c r="F1014" s="91"/>
    </row>
    <row r="1015" spans="1:6">
      <c r="A1015" s="183"/>
      <c r="B1015" s="87"/>
      <c r="C1015" s="88"/>
      <c r="D1015" s="89"/>
      <c r="E1015" s="90"/>
      <c r="F1015" s="91"/>
    </row>
    <row r="1016" spans="1:6">
      <c r="A1016" s="183"/>
      <c r="B1016" s="87"/>
      <c r="C1016" s="88"/>
      <c r="D1016" s="89"/>
      <c r="E1016" s="90"/>
      <c r="F1016" s="91"/>
    </row>
    <row r="1017" spans="1:6">
      <c r="A1017" s="183"/>
      <c r="B1017" s="87"/>
      <c r="C1017" s="88"/>
      <c r="D1017" s="89"/>
      <c r="E1017" s="90"/>
      <c r="F1017" s="91"/>
    </row>
    <row r="1018" spans="1:6">
      <c r="A1018" s="183"/>
      <c r="B1018" s="87"/>
      <c r="C1018" s="88"/>
      <c r="D1018" s="89"/>
      <c r="E1018" s="90"/>
      <c r="F1018" s="91"/>
    </row>
    <row r="1019" spans="1:6">
      <c r="A1019" s="183"/>
      <c r="B1019" s="87"/>
      <c r="C1019" s="88"/>
      <c r="D1019" s="89"/>
      <c r="E1019" s="90"/>
      <c r="F1019" s="91"/>
    </row>
    <row r="1020" spans="1:6">
      <c r="A1020" s="183"/>
      <c r="B1020" s="87"/>
      <c r="C1020" s="88"/>
      <c r="D1020" s="89"/>
      <c r="E1020" s="90"/>
      <c r="F1020" s="91"/>
    </row>
    <row r="1021" spans="1:6">
      <c r="A1021" s="183"/>
      <c r="B1021" s="87"/>
      <c r="C1021" s="88"/>
      <c r="D1021" s="89"/>
      <c r="E1021" s="90"/>
      <c r="F1021" s="91"/>
    </row>
    <row r="1022" spans="1:6">
      <c r="A1022" s="183"/>
      <c r="B1022" s="87"/>
      <c r="C1022" s="88"/>
      <c r="D1022" s="89"/>
      <c r="E1022" s="90"/>
      <c r="F1022" s="91"/>
    </row>
    <row r="1023" spans="1:6">
      <c r="A1023" s="183"/>
      <c r="B1023" s="87"/>
      <c r="C1023" s="88"/>
      <c r="D1023" s="89"/>
      <c r="E1023" s="90"/>
      <c r="F1023" s="91"/>
    </row>
    <row r="1024" spans="1:6">
      <c r="A1024" s="183"/>
      <c r="B1024" s="87"/>
      <c r="C1024" s="88"/>
      <c r="D1024" s="89"/>
      <c r="E1024" s="90"/>
      <c r="F1024" s="91"/>
    </row>
    <row r="1025" spans="1:6">
      <c r="A1025" s="183"/>
      <c r="B1025" s="87"/>
      <c r="C1025" s="88"/>
      <c r="D1025" s="89"/>
      <c r="E1025" s="90"/>
      <c r="F1025" s="91"/>
    </row>
    <row r="1026" spans="1:6">
      <c r="A1026" s="183"/>
      <c r="B1026" s="87"/>
      <c r="C1026" s="88"/>
      <c r="D1026" s="89"/>
      <c r="E1026" s="90"/>
      <c r="F1026" s="91"/>
    </row>
    <row r="1027" spans="1:6">
      <c r="A1027" s="183"/>
      <c r="B1027" s="87"/>
      <c r="C1027" s="88"/>
      <c r="D1027" s="89"/>
      <c r="E1027" s="90"/>
      <c r="F1027" s="91"/>
    </row>
    <row r="1028" spans="1:6">
      <c r="A1028" s="183"/>
      <c r="B1028" s="87"/>
      <c r="C1028" s="88"/>
      <c r="D1028" s="89"/>
      <c r="E1028" s="90"/>
      <c r="F1028" s="91"/>
    </row>
    <row r="1029" spans="1:6">
      <c r="A1029" s="183"/>
      <c r="B1029" s="87"/>
      <c r="C1029" s="88"/>
      <c r="D1029" s="89"/>
      <c r="E1029" s="90"/>
      <c r="F1029" s="91"/>
    </row>
    <row r="1030" spans="1:6">
      <c r="A1030" s="183"/>
      <c r="B1030" s="87"/>
      <c r="C1030" s="88"/>
      <c r="D1030" s="89"/>
      <c r="E1030" s="90"/>
      <c r="F1030" s="91"/>
    </row>
    <row r="1031" spans="1:6">
      <c r="A1031" s="183"/>
      <c r="B1031" s="87"/>
      <c r="C1031" s="88"/>
      <c r="D1031" s="89"/>
      <c r="E1031" s="90"/>
      <c r="F1031" s="91"/>
    </row>
    <row r="1032" spans="1:6">
      <c r="A1032" s="183"/>
      <c r="B1032" s="87"/>
      <c r="C1032" s="88"/>
      <c r="D1032" s="89"/>
      <c r="E1032" s="90"/>
      <c r="F1032" s="91"/>
    </row>
    <row r="1033" spans="1:6">
      <c r="A1033" s="183"/>
      <c r="B1033" s="87"/>
      <c r="C1033" s="88"/>
      <c r="D1033" s="89"/>
      <c r="E1033" s="90"/>
      <c r="F1033" s="91"/>
    </row>
    <row r="1034" spans="1:6">
      <c r="A1034" s="183"/>
      <c r="B1034" s="87"/>
      <c r="C1034" s="88"/>
      <c r="D1034" s="89"/>
      <c r="E1034" s="90"/>
      <c r="F1034" s="91"/>
    </row>
    <row r="1035" spans="1:6">
      <c r="A1035" s="183"/>
      <c r="B1035" s="87"/>
      <c r="C1035" s="88"/>
      <c r="D1035" s="89"/>
      <c r="E1035" s="90"/>
      <c r="F1035" s="91"/>
    </row>
    <row r="1036" spans="1:6">
      <c r="A1036" s="183"/>
      <c r="B1036" s="87"/>
      <c r="C1036" s="88"/>
      <c r="D1036" s="89"/>
      <c r="E1036" s="90"/>
      <c r="F1036" s="91"/>
    </row>
    <row r="1037" spans="1:6">
      <c r="A1037" s="183"/>
      <c r="B1037" s="87"/>
      <c r="C1037" s="88"/>
      <c r="D1037" s="89"/>
      <c r="E1037" s="90"/>
      <c r="F1037" s="91"/>
    </row>
    <row r="1038" spans="1:6">
      <c r="A1038" s="183"/>
      <c r="B1038" s="87"/>
      <c r="C1038" s="88"/>
      <c r="D1038" s="89"/>
      <c r="E1038" s="90"/>
      <c r="F1038" s="91"/>
    </row>
    <row r="1039" spans="1:6">
      <c r="A1039" s="183"/>
      <c r="B1039" s="87"/>
      <c r="C1039" s="88"/>
      <c r="D1039" s="89"/>
      <c r="E1039" s="90"/>
      <c r="F1039" s="91"/>
    </row>
    <row r="1040" spans="1:6">
      <c r="A1040" s="183"/>
      <c r="B1040" s="87"/>
      <c r="C1040" s="88"/>
      <c r="D1040" s="89"/>
      <c r="E1040" s="90"/>
      <c r="F1040" s="91"/>
    </row>
    <row r="1041" spans="1:6">
      <c r="A1041" s="183"/>
      <c r="B1041" s="87"/>
      <c r="C1041" s="88"/>
      <c r="D1041" s="89"/>
      <c r="E1041" s="90"/>
      <c r="F1041" s="91"/>
    </row>
    <row r="1042" spans="1:6">
      <c r="A1042" s="183"/>
      <c r="B1042" s="87"/>
      <c r="C1042" s="88"/>
      <c r="D1042" s="89"/>
      <c r="E1042" s="90"/>
      <c r="F1042" s="91"/>
    </row>
    <row r="1043" spans="1:6">
      <c r="A1043" s="183"/>
      <c r="B1043" s="87"/>
      <c r="C1043" s="88"/>
      <c r="D1043" s="89"/>
      <c r="E1043" s="90"/>
      <c r="F1043" s="91"/>
    </row>
    <row r="1044" spans="1:6">
      <c r="A1044" s="183"/>
      <c r="B1044" s="87"/>
      <c r="C1044" s="88"/>
      <c r="D1044" s="89"/>
      <c r="E1044" s="90"/>
      <c r="F1044" s="91"/>
    </row>
    <row r="1045" spans="1:6">
      <c r="A1045" s="183"/>
      <c r="B1045" s="87"/>
      <c r="C1045" s="88"/>
      <c r="D1045" s="89"/>
      <c r="E1045" s="90"/>
      <c r="F1045" s="91"/>
    </row>
    <row r="1046" spans="1:6">
      <c r="A1046" s="183"/>
      <c r="B1046" s="87"/>
      <c r="C1046" s="88"/>
      <c r="D1046" s="89"/>
      <c r="E1046" s="90"/>
      <c r="F1046" s="91"/>
    </row>
    <row r="1047" spans="1:6">
      <c r="A1047" s="183"/>
      <c r="B1047" s="87"/>
      <c r="C1047" s="88"/>
      <c r="D1047" s="89"/>
      <c r="E1047" s="90"/>
      <c r="F1047" s="91"/>
    </row>
    <row r="1048" spans="1:6">
      <c r="A1048" s="183"/>
      <c r="B1048" s="87"/>
      <c r="C1048" s="88"/>
      <c r="D1048" s="89"/>
      <c r="E1048" s="90"/>
      <c r="F1048" s="91"/>
    </row>
    <row r="1049" spans="1:6">
      <c r="A1049" s="183"/>
      <c r="B1049" s="87"/>
      <c r="C1049" s="88"/>
      <c r="D1049" s="89"/>
      <c r="E1049" s="90"/>
      <c r="F1049" s="91"/>
    </row>
    <row r="1050" spans="1:6">
      <c r="A1050" s="183"/>
      <c r="B1050" s="87"/>
      <c r="C1050" s="88"/>
      <c r="D1050" s="89"/>
      <c r="E1050" s="90"/>
      <c r="F1050" s="91"/>
    </row>
    <row r="1051" spans="1:6">
      <c r="A1051" s="183"/>
      <c r="B1051" s="87"/>
      <c r="C1051" s="88"/>
      <c r="D1051" s="89"/>
      <c r="E1051" s="90"/>
      <c r="F1051" s="91"/>
    </row>
    <row r="1052" spans="1:6">
      <c r="A1052" s="183"/>
      <c r="B1052" s="87"/>
      <c r="C1052" s="88"/>
      <c r="D1052" s="89"/>
      <c r="E1052" s="90"/>
      <c r="F1052" s="91"/>
    </row>
    <row r="1053" spans="1:6">
      <c r="A1053" s="183"/>
      <c r="B1053" s="87"/>
      <c r="C1053" s="88"/>
      <c r="D1053" s="89"/>
      <c r="E1053" s="90"/>
      <c r="F1053" s="91"/>
    </row>
    <row r="1054" spans="1:6">
      <c r="A1054" s="183"/>
      <c r="B1054" s="87"/>
      <c r="C1054" s="88"/>
      <c r="D1054" s="89"/>
      <c r="E1054" s="90"/>
      <c r="F1054" s="91"/>
    </row>
    <row r="1055" spans="1:6">
      <c r="A1055" s="183"/>
      <c r="B1055" s="87"/>
      <c r="C1055" s="88"/>
      <c r="D1055" s="89"/>
      <c r="E1055" s="90"/>
      <c r="F1055" s="91"/>
    </row>
    <row r="1056" spans="1:6">
      <c r="A1056" s="183"/>
      <c r="B1056" s="87"/>
      <c r="C1056" s="88"/>
      <c r="D1056" s="89"/>
      <c r="E1056" s="90"/>
      <c r="F1056" s="91"/>
    </row>
    <row r="1057" spans="1:6">
      <c r="A1057" s="183"/>
      <c r="B1057" s="87"/>
      <c r="C1057" s="88"/>
      <c r="D1057" s="89"/>
      <c r="E1057" s="90"/>
      <c r="F1057" s="91"/>
    </row>
    <row r="1058" spans="1:6">
      <c r="A1058" s="183"/>
      <c r="B1058" s="87"/>
      <c r="C1058" s="88"/>
      <c r="D1058" s="89"/>
      <c r="E1058" s="90"/>
      <c r="F1058" s="91"/>
    </row>
    <row r="1059" spans="1:6">
      <c r="A1059" s="183"/>
      <c r="B1059" s="87"/>
      <c r="C1059" s="88"/>
      <c r="D1059" s="89"/>
      <c r="E1059" s="90"/>
      <c r="F1059" s="91"/>
    </row>
    <row r="1060" spans="1:6">
      <c r="A1060" s="183"/>
      <c r="B1060" s="87"/>
      <c r="C1060" s="88"/>
      <c r="D1060" s="89"/>
      <c r="E1060" s="90"/>
      <c r="F1060" s="91"/>
    </row>
    <row r="1061" spans="1:6">
      <c r="A1061" s="183"/>
      <c r="B1061" s="87"/>
      <c r="C1061" s="88"/>
      <c r="D1061" s="89"/>
      <c r="E1061" s="90"/>
      <c r="F1061" s="91"/>
    </row>
    <row r="1062" spans="1:6">
      <c r="A1062" s="183"/>
      <c r="B1062" s="87"/>
      <c r="C1062" s="88"/>
      <c r="D1062" s="89"/>
      <c r="E1062" s="90"/>
      <c r="F1062" s="91"/>
    </row>
    <row r="1063" spans="1:6">
      <c r="A1063" s="183"/>
      <c r="B1063" s="87"/>
      <c r="C1063" s="88"/>
      <c r="D1063" s="89"/>
      <c r="E1063" s="90"/>
      <c r="F1063" s="91"/>
    </row>
    <row r="1064" spans="1:6">
      <c r="A1064" s="183"/>
      <c r="B1064" s="87"/>
      <c r="C1064" s="88"/>
      <c r="D1064" s="89"/>
      <c r="E1064" s="90"/>
      <c r="F1064" s="91"/>
    </row>
    <row r="1065" spans="1:6">
      <c r="A1065" s="183"/>
      <c r="B1065" s="87"/>
      <c r="C1065" s="88"/>
      <c r="D1065" s="89"/>
      <c r="E1065" s="90"/>
      <c r="F1065" s="91"/>
    </row>
    <row r="1066" spans="1:6">
      <c r="A1066" s="183"/>
      <c r="B1066" s="87"/>
      <c r="C1066" s="88"/>
      <c r="D1066" s="89"/>
      <c r="E1066" s="90"/>
      <c r="F1066" s="91"/>
    </row>
    <row r="1067" spans="1:6">
      <c r="A1067" s="183"/>
      <c r="B1067" s="87"/>
      <c r="C1067" s="88"/>
      <c r="D1067" s="89"/>
      <c r="E1067" s="90"/>
      <c r="F1067" s="91"/>
    </row>
    <row r="1068" spans="1:6">
      <c r="A1068" s="183"/>
      <c r="B1068" s="87"/>
      <c r="C1068" s="88"/>
      <c r="D1068" s="89"/>
      <c r="E1068" s="90"/>
      <c r="F1068" s="91"/>
    </row>
    <row r="1069" spans="1:6">
      <c r="A1069" s="183"/>
      <c r="B1069" s="87"/>
      <c r="C1069" s="88"/>
      <c r="D1069" s="89"/>
      <c r="E1069" s="90"/>
      <c r="F1069" s="91"/>
    </row>
    <row r="1070" spans="1:6">
      <c r="A1070" s="183"/>
      <c r="B1070" s="87"/>
      <c r="C1070" s="88"/>
      <c r="D1070" s="89"/>
      <c r="E1070" s="90"/>
      <c r="F1070" s="91"/>
    </row>
    <row r="1071" spans="1:6">
      <c r="A1071" s="183"/>
      <c r="B1071" s="87"/>
      <c r="C1071" s="88"/>
      <c r="D1071" s="89"/>
      <c r="E1071" s="90"/>
      <c r="F1071" s="91"/>
    </row>
    <row r="1072" spans="1:6">
      <c r="A1072" s="183"/>
      <c r="B1072" s="87"/>
      <c r="C1072" s="88"/>
      <c r="D1072" s="89"/>
      <c r="E1072" s="90"/>
      <c r="F1072" s="91"/>
    </row>
    <row r="1073" spans="1:6">
      <c r="A1073" s="183"/>
      <c r="B1073" s="87"/>
      <c r="C1073" s="88"/>
      <c r="D1073" s="89"/>
      <c r="E1073" s="90"/>
      <c r="F1073" s="91"/>
    </row>
    <row r="1074" spans="1:6">
      <c r="A1074" s="183"/>
      <c r="B1074" s="87"/>
      <c r="C1074" s="88"/>
      <c r="D1074" s="89"/>
      <c r="E1074" s="90"/>
      <c r="F1074" s="91"/>
    </row>
    <row r="1075" spans="1:6">
      <c r="A1075" s="183"/>
      <c r="B1075" s="87"/>
      <c r="C1075" s="88"/>
      <c r="D1075" s="89"/>
      <c r="E1075" s="90"/>
      <c r="F1075" s="91"/>
    </row>
    <row r="1076" spans="1:6">
      <c r="A1076" s="183"/>
      <c r="B1076" s="87"/>
      <c r="C1076" s="88"/>
      <c r="D1076" s="89"/>
      <c r="E1076" s="90"/>
      <c r="F1076" s="91"/>
    </row>
    <row r="1077" spans="1:6">
      <c r="A1077" s="183"/>
      <c r="B1077" s="87"/>
      <c r="C1077" s="88"/>
      <c r="D1077" s="89"/>
      <c r="E1077" s="90"/>
      <c r="F1077" s="91"/>
    </row>
    <row r="1078" spans="1:6">
      <c r="A1078" s="183"/>
      <c r="B1078" s="87"/>
      <c r="C1078" s="88"/>
      <c r="D1078" s="89"/>
      <c r="E1078" s="90"/>
      <c r="F1078" s="91"/>
    </row>
    <row r="1079" spans="1:6">
      <c r="A1079" s="183"/>
      <c r="B1079" s="87"/>
      <c r="C1079" s="88"/>
      <c r="D1079" s="89"/>
      <c r="E1079" s="90"/>
      <c r="F1079" s="91"/>
    </row>
    <row r="1080" spans="1:6">
      <c r="A1080" s="183"/>
      <c r="B1080" s="87"/>
      <c r="C1080" s="88"/>
      <c r="D1080" s="89"/>
      <c r="E1080" s="90"/>
      <c r="F1080" s="91"/>
    </row>
    <row r="1081" spans="1:6">
      <c r="A1081" s="183"/>
      <c r="B1081" s="87"/>
      <c r="C1081" s="88"/>
      <c r="D1081" s="89"/>
      <c r="E1081" s="90"/>
      <c r="F1081" s="91"/>
    </row>
    <row r="1082" spans="1:6">
      <c r="A1082" s="183"/>
      <c r="B1082" s="87"/>
      <c r="C1082" s="88"/>
      <c r="D1082" s="89"/>
      <c r="E1082" s="90"/>
      <c r="F1082" s="91"/>
    </row>
    <row r="1083" spans="1:6">
      <c r="A1083" s="183"/>
      <c r="B1083" s="87"/>
      <c r="C1083" s="88"/>
      <c r="D1083" s="89"/>
      <c r="E1083" s="90"/>
      <c r="F1083" s="91"/>
    </row>
    <row r="1084" spans="1:6">
      <c r="A1084" s="183"/>
      <c r="B1084" s="87"/>
      <c r="C1084" s="88"/>
      <c r="D1084" s="89"/>
      <c r="E1084" s="90"/>
      <c r="F1084" s="91"/>
    </row>
    <row r="1085" spans="1:6">
      <c r="A1085" s="183"/>
      <c r="B1085" s="87"/>
      <c r="C1085" s="88"/>
      <c r="D1085" s="89"/>
      <c r="E1085" s="90"/>
      <c r="F1085" s="91"/>
    </row>
    <row r="1086" spans="1:6">
      <c r="A1086" s="183"/>
      <c r="B1086" s="87"/>
      <c r="C1086" s="88"/>
      <c r="D1086" s="89"/>
      <c r="E1086" s="90"/>
      <c r="F1086" s="91"/>
    </row>
    <row r="1087" spans="1:6">
      <c r="A1087" s="183"/>
      <c r="B1087" s="87"/>
      <c r="C1087" s="88"/>
      <c r="D1087" s="89"/>
      <c r="E1087" s="90"/>
      <c r="F1087" s="91"/>
    </row>
    <row r="1088" spans="1:6">
      <c r="A1088" s="183"/>
      <c r="B1088" s="87"/>
      <c r="C1088" s="88"/>
      <c r="D1088" s="89"/>
      <c r="E1088" s="90"/>
      <c r="F1088" s="91"/>
    </row>
    <row r="1089" spans="1:6">
      <c r="A1089" s="183"/>
      <c r="B1089" s="87"/>
      <c r="C1089" s="88"/>
      <c r="D1089" s="89"/>
      <c r="E1089" s="90"/>
      <c r="F1089" s="91"/>
    </row>
    <row r="1090" spans="1:6">
      <c r="A1090" s="183"/>
      <c r="B1090" s="87"/>
      <c r="C1090" s="88"/>
      <c r="D1090" s="89"/>
      <c r="E1090" s="90"/>
      <c r="F1090" s="91"/>
    </row>
    <row r="1091" spans="1:6">
      <c r="A1091" s="183"/>
      <c r="B1091" s="87"/>
      <c r="C1091" s="88"/>
      <c r="D1091" s="89"/>
      <c r="E1091" s="90"/>
      <c r="F1091" s="91"/>
    </row>
    <row r="1092" spans="1:6">
      <c r="A1092" s="183"/>
      <c r="B1092" s="87"/>
      <c r="C1092" s="88"/>
      <c r="D1092" s="89"/>
      <c r="E1092" s="90"/>
      <c r="F1092" s="91"/>
    </row>
    <row r="1093" spans="1:6">
      <c r="A1093" s="183"/>
      <c r="B1093" s="87"/>
      <c r="C1093" s="88"/>
      <c r="D1093" s="89"/>
      <c r="E1093" s="90"/>
      <c r="F1093" s="91"/>
    </row>
    <row r="1094" spans="1:6">
      <c r="A1094" s="183"/>
      <c r="B1094" s="87"/>
      <c r="C1094" s="88"/>
      <c r="D1094" s="89"/>
      <c r="E1094" s="90"/>
      <c r="F1094" s="91"/>
    </row>
    <row r="1095" spans="1:6">
      <c r="A1095" s="183"/>
      <c r="B1095" s="87"/>
      <c r="C1095" s="88"/>
      <c r="D1095" s="89"/>
      <c r="E1095" s="90"/>
      <c r="F1095" s="91"/>
    </row>
    <row r="1096" spans="1:6">
      <c r="A1096" s="183"/>
      <c r="B1096" s="87"/>
      <c r="C1096" s="88"/>
      <c r="D1096" s="89"/>
      <c r="E1096" s="90"/>
      <c r="F1096" s="91"/>
    </row>
    <row r="1097" spans="1:6">
      <c r="A1097" s="183"/>
      <c r="B1097" s="87"/>
      <c r="C1097" s="88"/>
      <c r="D1097" s="89"/>
      <c r="E1097" s="90"/>
      <c r="F1097" s="91"/>
    </row>
    <row r="1098" spans="1:6">
      <c r="A1098" s="183"/>
      <c r="B1098" s="87"/>
      <c r="C1098" s="88"/>
      <c r="D1098" s="89"/>
      <c r="E1098" s="90"/>
      <c r="F1098" s="91"/>
    </row>
    <row r="1099" spans="1:6">
      <c r="A1099" s="183"/>
      <c r="B1099" s="87"/>
      <c r="C1099" s="88"/>
      <c r="D1099" s="89"/>
      <c r="E1099" s="90"/>
      <c r="F1099" s="91"/>
    </row>
    <row r="1100" spans="1:6">
      <c r="A1100" s="183"/>
      <c r="B1100" s="87"/>
      <c r="C1100" s="88"/>
      <c r="D1100" s="89"/>
      <c r="E1100" s="90"/>
      <c r="F1100" s="91"/>
    </row>
    <row r="1101" spans="1:6">
      <c r="A1101" s="183"/>
      <c r="B1101" s="87"/>
      <c r="C1101" s="88"/>
      <c r="D1101" s="89"/>
      <c r="E1101" s="90"/>
      <c r="F1101" s="91"/>
    </row>
    <row r="1102" spans="1:6">
      <c r="A1102" s="183"/>
      <c r="B1102" s="87"/>
      <c r="C1102" s="88"/>
      <c r="D1102" s="89"/>
      <c r="E1102" s="90"/>
      <c r="F1102" s="91"/>
    </row>
    <row r="1103" spans="1:6">
      <c r="A1103" s="183"/>
      <c r="B1103" s="87"/>
      <c r="C1103" s="88"/>
      <c r="D1103" s="89"/>
      <c r="E1103" s="90"/>
      <c r="F1103" s="91"/>
    </row>
    <row r="1104" spans="1:6">
      <c r="A1104" s="183"/>
      <c r="B1104" s="87"/>
      <c r="C1104" s="88"/>
      <c r="D1104" s="89"/>
      <c r="E1104" s="90"/>
      <c r="F1104" s="91"/>
    </row>
    <row r="1105" spans="1:6">
      <c r="A1105" s="183"/>
      <c r="B1105" s="87"/>
      <c r="C1105" s="88"/>
      <c r="D1105" s="89"/>
      <c r="E1105" s="90"/>
      <c r="F1105" s="91"/>
    </row>
    <row r="1106" spans="1:6">
      <c r="A1106" s="183"/>
      <c r="B1106" s="87"/>
      <c r="C1106" s="88"/>
      <c r="D1106" s="89"/>
      <c r="E1106" s="90"/>
      <c r="F1106" s="91"/>
    </row>
    <row r="1107" spans="1:6">
      <c r="A1107" s="183"/>
      <c r="B1107" s="87"/>
      <c r="C1107" s="88"/>
      <c r="D1107" s="89"/>
      <c r="E1107" s="90"/>
      <c r="F1107" s="91"/>
    </row>
    <row r="1108" spans="1:6">
      <c r="A1108" s="183"/>
      <c r="B1108" s="87"/>
      <c r="C1108" s="88"/>
      <c r="D1108" s="89"/>
      <c r="E1108" s="90"/>
      <c r="F1108" s="91"/>
    </row>
    <row r="1109" spans="1:6">
      <c r="A1109" s="183"/>
      <c r="B1109" s="87"/>
      <c r="C1109" s="88"/>
      <c r="D1109" s="89"/>
      <c r="E1109" s="90"/>
      <c r="F1109" s="91"/>
    </row>
    <row r="1110" spans="1:6">
      <c r="A1110" s="183"/>
      <c r="B1110" s="87"/>
      <c r="C1110" s="88"/>
      <c r="D1110" s="89"/>
      <c r="E1110" s="90"/>
      <c r="F1110" s="91"/>
    </row>
    <row r="1111" spans="1:6">
      <c r="A1111" s="183"/>
      <c r="B1111" s="87"/>
      <c r="C1111" s="88"/>
      <c r="D1111" s="89"/>
      <c r="E1111" s="90"/>
      <c r="F1111" s="91"/>
    </row>
    <row r="1112" spans="1:6">
      <c r="A1112" s="183"/>
      <c r="B1112" s="87"/>
      <c r="C1112" s="88"/>
      <c r="D1112" s="89"/>
      <c r="E1112" s="90"/>
      <c r="F1112" s="91"/>
    </row>
    <row r="1113" spans="1:6">
      <c r="A1113" s="183"/>
      <c r="B1113" s="87"/>
      <c r="C1113" s="88"/>
      <c r="D1113" s="89"/>
      <c r="E1113" s="90"/>
      <c r="F1113" s="91"/>
    </row>
    <row r="1114" spans="1:6">
      <c r="A1114" s="183"/>
      <c r="B1114" s="87"/>
      <c r="C1114" s="88"/>
      <c r="D1114" s="89"/>
      <c r="E1114" s="90"/>
      <c r="F1114" s="91"/>
    </row>
    <row r="1115" spans="1:6">
      <c r="A1115" s="183"/>
      <c r="B1115" s="87"/>
      <c r="C1115" s="88"/>
      <c r="D1115" s="89"/>
      <c r="E1115" s="90"/>
      <c r="F1115" s="91"/>
    </row>
    <row r="1116" spans="1:6">
      <c r="A1116" s="183"/>
      <c r="B1116" s="87"/>
      <c r="C1116" s="88"/>
      <c r="D1116" s="89"/>
      <c r="E1116" s="90"/>
      <c r="F1116" s="91"/>
    </row>
    <row r="1117" spans="1:6">
      <c r="A1117" s="183"/>
      <c r="B1117" s="87"/>
      <c r="C1117" s="88"/>
      <c r="D1117" s="89"/>
      <c r="E1117" s="90"/>
      <c r="F1117" s="91"/>
    </row>
    <row r="1118" spans="1:6">
      <c r="A1118" s="183"/>
      <c r="B1118" s="87"/>
      <c r="C1118" s="88"/>
      <c r="D1118" s="89"/>
      <c r="E1118" s="90"/>
      <c r="F1118" s="91"/>
    </row>
    <row r="1119" spans="1:6">
      <c r="A1119" s="183"/>
      <c r="B1119" s="87"/>
      <c r="C1119" s="88"/>
      <c r="D1119" s="89"/>
      <c r="E1119" s="90"/>
      <c r="F1119" s="91"/>
    </row>
    <row r="1120" spans="1:6">
      <c r="A1120" s="183"/>
      <c r="B1120" s="87"/>
      <c r="C1120" s="88"/>
      <c r="D1120" s="89"/>
      <c r="E1120" s="90"/>
      <c r="F1120" s="91"/>
    </row>
    <row r="1121" spans="1:6">
      <c r="A1121" s="183"/>
      <c r="B1121" s="87"/>
      <c r="C1121" s="88"/>
      <c r="D1121" s="89"/>
      <c r="E1121" s="90"/>
      <c r="F1121" s="91"/>
    </row>
    <row r="1122" spans="1:6">
      <c r="A1122" s="183"/>
      <c r="B1122" s="87"/>
      <c r="C1122" s="88"/>
      <c r="D1122" s="89"/>
      <c r="E1122" s="90"/>
      <c r="F1122" s="91"/>
    </row>
    <row r="1123" spans="1:6">
      <c r="A1123" s="183"/>
      <c r="B1123" s="87"/>
      <c r="C1123" s="88"/>
      <c r="D1123" s="89"/>
      <c r="E1123" s="90"/>
      <c r="F1123" s="91"/>
    </row>
    <row r="1124" spans="1:6">
      <c r="A1124" s="183"/>
      <c r="B1124" s="87"/>
      <c r="C1124" s="88"/>
      <c r="D1124" s="89"/>
      <c r="E1124" s="90"/>
      <c r="F1124" s="91"/>
    </row>
    <row r="1125" spans="1:6">
      <c r="A1125" s="183"/>
      <c r="B1125" s="87"/>
      <c r="C1125" s="88"/>
      <c r="D1125" s="89"/>
      <c r="E1125" s="90"/>
      <c r="F1125" s="91"/>
    </row>
    <row r="1126" spans="1:6">
      <c r="A1126" s="183"/>
      <c r="B1126" s="87"/>
      <c r="C1126" s="88"/>
      <c r="D1126" s="89"/>
      <c r="E1126" s="90"/>
      <c r="F1126" s="91"/>
    </row>
    <row r="1127" spans="1:6">
      <c r="A1127" s="183"/>
      <c r="B1127" s="87"/>
      <c r="C1127" s="88"/>
      <c r="D1127" s="89"/>
      <c r="E1127" s="90"/>
      <c r="F1127" s="91"/>
    </row>
    <row r="1128" spans="1:6">
      <c r="A1128" s="183"/>
      <c r="B1128" s="87"/>
      <c r="C1128" s="88"/>
      <c r="D1128" s="89"/>
      <c r="E1128" s="90"/>
      <c r="F1128" s="91"/>
    </row>
    <row r="1129" spans="1:6">
      <c r="A1129" s="183"/>
      <c r="B1129" s="87"/>
      <c r="C1129" s="88"/>
      <c r="D1129" s="89"/>
      <c r="E1129" s="90"/>
      <c r="F1129" s="91"/>
    </row>
    <row r="1130" spans="1:6">
      <c r="A1130" s="183"/>
      <c r="B1130" s="87"/>
      <c r="C1130" s="88"/>
      <c r="D1130" s="89"/>
      <c r="E1130" s="90"/>
      <c r="F1130" s="91"/>
    </row>
    <row r="1131" spans="1:6">
      <c r="A1131" s="183"/>
      <c r="B1131" s="87"/>
      <c r="C1131" s="88"/>
      <c r="D1131" s="89"/>
      <c r="E1131" s="90"/>
      <c r="F1131" s="91"/>
    </row>
    <row r="1132" spans="1:6">
      <c r="A1132" s="183"/>
      <c r="B1132" s="87"/>
      <c r="C1132" s="88"/>
      <c r="D1132" s="89"/>
      <c r="E1132" s="90"/>
      <c r="F1132" s="91"/>
    </row>
    <row r="1133" spans="1:6">
      <c r="A1133" s="183"/>
      <c r="B1133" s="87"/>
      <c r="C1133" s="88"/>
      <c r="D1133" s="89"/>
      <c r="E1133" s="90"/>
      <c r="F1133" s="91"/>
    </row>
    <row r="1134" spans="1:6">
      <c r="A1134" s="183"/>
      <c r="B1134" s="87"/>
      <c r="C1134" s="88"/>
      <c r="D1134" s="89"/>
      <c r="E1134" s="90"/>
      <c r="F1134" s="91"/>
    </row>
    <row r="1135" spans="1:6">
      <c r="A1135" s="183"/>
      <c r="B1135" s="87"/>
      <c r="C1135" s="88"/>
      <c r="D1135" s="89"/>
      <c r="E1135" s="90"/>
      <c r="F1135" s="91"/>
    </row>
    <row r="1136" spans="1:6">
      <c r="A1136" s="183"/>
      <c r="B1136" s="87"/>
      <c r="C1136" s="88"/>
      <c r="D1136" s="89"/>
      <c r="E1136" s="90"/>
      <c r="F1136" s="91"/>
    </row>
    <row r="1137" spans="1:6">
      <c r="A1137" s="183"/>
      <c r="B1137" s="87"/>
      <c r="C1137" s="88"/>
      <c r="D1137" s="89"/>
      <c r="E1137" s="90"/>
      <c r="F1137" s="91"/>
    </row>
    <row r="1138" spans="1:6">
      <c r="A1138" s="183"/>
      <c r="B1138" s="87"/>
      <c r="C1138" s="88"/>
      <c r="D1138" s="89"/>
      <c r="E1138" s="90"/>
      <c r="F1138" s="91"/>
    </row>
    <row r="1139" spans="1:6">
      <c r="A1139" s="183"/>
      <c r="B1139" s="87"/>
      <c r="C1139" s="88"/>
      <c r="D1139" s="89"/>
      <c r="E1139" s="90"/>
      <c r="F1139" s="91"/>
    </row>
    <row r="1140" spans="1:6">
      <c r="A1140" s="183"/>
      <c r="B1140" s="87"/>
      <c r="C1140" s="88"/>
      <c r="D1140" s="89"/>
      <c r="E1140" s="90"/>
      <c r="F1140" s="91"/>
    </row>
    <row r="1141" spans="1:6">
      <c r="A1141" s="183"/>
      <c r="B1141" s="87"/>
      <c r="C1141" s="88"/>
      <c r="D1141" s="89"/>
      <c r="E1141" s="90"/>
      <c r="F1141" s="91"/>
    </row>
    <row r="1142" spans="1:6">
      <c r="A1142" s="183"/>
      <c r="B1142" s="87"/>
      <c r="C1142" s="88"/>
      <c r="D1142" s="89"/>
      <c r="E1142" s="90"/>
      <c r="F1142" s="91"/>
    </row>
    <row r="1143" spans="1:6">
      <c r="A1143" s="183"/>
      <c r="B1143" s="87"/>
      <c r="C1143" s="88"/>
      <c r="D1143" s="89"/>
      <c r="E1143" s="90"/>
      <c r="F1143" s="91"/>
    </row>
    <row r="1144" spans="1:6">
      <c r="A1144" s="183"/>
      <c r="B1144" s="87"/>
      <c r="C1144" s="88"/>
      <c r="D1144" s="89"/>
      <c r="E1144" s="90"/>
      <c r="F1144" s="91"/>
    </row>
    <row r="1145" spans="1:6">
      <c r="A1145" s="183"/>
      <c r="B1145" s="87"/>
      <c r="C1145" s="88"/>
      <c r="D1145" s="89"/>
      <c r="E1145" s="90"/>
      <c r="F1145" s="91"/>
    </row>
    <row r="1146" spans="1:6">
      <c r="A1146" s="183"/>
      <c r="B1146" s="87"/>
      <c r="C1146" s="88"/>
      <c r="D1146" s="89"/>
      <c r="E1146" s="90"/>
      <c r="F1146" s="91"/>
    </row>
    <row r="1147" spans="1:6">
      <c r="A1147" s="183"/>
      <c r="B1147" s="87"/>
      <c r="C1147" s="88"/>
      <c r="D1147" s="89"/>
      <c r="E1147" s="90"/>
      <c r="F1147" s="91"/>
    </row>
    <row r="1148" spans="1:6">
      <c r="A1148" s="183"/>
      <c r="B1148" s="87"/>
      <c r="C1148" s="88"/>
      <c r="D1148" s="89"/>
      <c r="E1148" s="90"/>
      <c r="F1148" s="91"/>
    </row>
    <row r="1149" spans="1:6">
      <c r="A1149" s="183"/>
      <c r="B1149" s="87"/>
      <c r="C1149" s="88"/>
      <c r="D1149" s="89"/>
      <c r="E1149" s="90"/>
      <c r="F1149" s="91"/>
    </row>
    <row r="1150" spans="1:6">
      <c r="A1150" s="183"/>
      <c r="B1150" s="87"/>
      <c r="C1150" s="88"/>
      <c r="D1150" s="89"/>
      <c r="E1150" s="90"/>
      <c r="F1150" s="91"/>
    </row>
    <row r="1151" spans="1:6">
      <c r="A1151" s="183"/>
      <c r="B1151" s="87"/>
      <c r="C1151" s="88"/>
      <c r="D1151" s="89"/>
      <c r="E1151" s="90"/>
      <c r="F1151" s="91"/>
    </row>
    <row r="1152" spans="1:6">
      <c r="A1152" s="183"/>
      <c r="B1152" s="87"/>
      <c r="C1152" s="88"/>
      <c r="D1152" s="89"/>
      <c r="E1152" s="90"/>
      <c r="F1152" s="91"/>
    </row>
    <row r="1153" spans="1:6">
      <c r="A1153" s="183"/>
      <c r="B1153" s="87"/>
      <c r="C1153" s="88"/>
      <c r="D1153" s="89"/>
      <c r="E1153" s="90"/>
      <c r="F1153" s="91"/>
    </row>
    <row r="1154" spans="1:6">
      <c r="A1154" s="183"/>
      <c r="B1154" s="87"/>
      <c r="C1154" s="88"/>
      <c r="D1154" s="89"/>
      <c r="E1154" s="90"/>
      <c r="F1154" s="91"/>
    </row>
    <row r="1155" spans="1:6">
      <c r="A1155" s="183"/>
      <c r="B1155" s="87"/>
      <c r="C1155" s="88"/>
      <c r="D1155" s="89"/>
      <c r="E1155" s="90"/>
      <c r="F1155" s="91"/>
    </row>
    <row r="1156" spans="1:6">
      <c r="A1156" s="183"/>
      <c r="B1156" s="87"/>
      <c r="C1156" s="88"/>
      <c r="D1156" s="89"/>
      <c r="E1156" s="90"/>
      <c r="F1156" s="91"/>
    </row>
    <row r="1157" spans="1:6">
      <c r="A1157" s="183"/>
      <c r="B1157" s="87"/>
      <c r="C1157" s="88"/>
      <c r="D1157" s="89"/>
      <c r="E1157" s="90"/>
      <c r="F1157" s="91"/>
    </row>
    <row r="1158" spans="1:6">
      <c r="A1158" s="183"/>
      <c r="B1158" s="87"/>
      <c r="C1158" s="88"/>
      <c r="D1158" s="89"/>
      <c r="E1158" s="90"/>
      <c r="F1158" s="91"/>
    </row>
    <row r="1159" spans="1:6">
      <c r="A1159" s="183"/>
      <c r="B1159" s="87"/>
      <c r="C1159" s="88"/>
      <c r="D1159" s="89"/>
      <c r="E1159" s="90"/>
      <c r="F1159" s="91"/>
    </row>
    <row r="1160" spans="1:6">
      <c r="A1160" s="183"/>
      <c r="B1160" s="87"/>
      <c r="C1160" s="88"/>
      <c r="D1160" s="89"/>
      <c r="E1160" s="90"/>
      <c r="F1160" s="91"/>
    </row>
    <row r="1161" spans="1:6">
      <c r="A1161" s="183"/>
      <c r="B1161" s="87"/>
      <c r="C1161" s="88"/>
      <c r="D1161" s="89"/>
      <c r="E1161" s="90"/>
      <c r="F1161" s="91"/>
    </row>
    <row r="1162" spans="1:6">
      <c r="A1162" s="183"/>
      <c r="B1162" s="87"/>
      <c r="C1162" s="88"/>
      <c r="D1162" s="89"/>
      <c r="E1162" s="90"/>
      <c r="F1162" s="91"/>
    </row>
    <row r="1163" spans="1:6">
      <c r="A1163" s="183"/>
      <c r="B1163" s="87"/>
      <c r="C1163" s="88"/>
      <c r="D1163" s="89"/>
      <c r="E1163" s="90"/>
      <c r="F1163" s="91"/>
    </row>
    <row r="1164" spans="1:6">
      <c r="A1164" s="183"/>
      <c r="B1164" s="87"/>
      <c r="C1164" s="88"/>
      <c r="D1164" s="89"/>
      <c r="E1164" s="90"/>
      <c r="F1164" s="91"/>
    </row>
    <row r="1165" spans="1:6">
      <c r="A1165" s="183"/>
      <c r="B1165" s="87"/>
      <c r="C1165" s="88"/>
      <c r="D1165" s="89"/>
      <c r="E1165" s="90"/>
      <c r="F1165" s="91"/>
    </row>
    <row r="1166" spans="1:6">
      <c r="A1166" s="183"/>
      <c r="B1166" s="87"/>
      <c r="C1166" s="88"/>
      <c r="D1166" s="89"/>
      <c r="E1166" s="90"/>
      <c r="F1166" s="91"/>
    </row>
    <row r="1167" spans="1:6">
      <c r="A1167" s="183"/>
      <c r="B1167" s="87"/>
      <c r="C1167" s="88"/>
      <c r="D1167" s="89"/>
      <c r="E1167" s="90"/>
      <c r="F1167" s="91"/>
    </row>
    <row r="1168" spans="1:6">
      <c r="A1168" s="183"/>
      <c r="B1168" s="87"/>
      <c r="C1168" s="88"/>
      <c r="D1168" s="89"/>
      <c r="E1168" s="90"/>
      <c r="F1168" s="91"/>
    </row>
    <row r="1169" spans="1:6">
      <c r="A1169" s="183"/>
      <c r="B1169" s="87"/>
      <c r="C1169" s="88"/>
      <c r="D1169" s="89"/>
      <c r="E1169" s="90"/>
      <c r="F1169" s="91"/>
    </row>
    <row r="1170" spans="1:6">
      <c r="A1170" s="183"/>
      <c r="B1170" s="87"/>
      <c r="C1170" s="88"/>
      <c r="D1170" s="89"/>
      <c r="E1170" s="90"/>
      <c r="F1170" s="91"/>
    </row>
    <row r="1171" spans="1:6">
      <c r="A1171" s="183"/>
      <c r="B1171" s="87"/>
      <c r="C1171" s="88"/>
      <c r="D1171" s="89"/>
      <c r="E1171" s="90"/>
      <c r="F1171" s="91"/>
    </row>
    <row r="1172" spans="1:6">
      <c r="A1172" s="183"/>
      <c r="B1172" s="87"/>
      <c r="C1172" s="88"/>
      <c r="D1172" s="89"/>
      <c r="E1172" s="90"/>
      <c r="F1172" s="91"/>
    </row>
    <row r="1173" spans="1:6">
      <c r="A1173" s="183"/>
      <c r="B1173" s="87"/>
      <c r="C1173" s="88"/>
      <c r="D1173" s="89"/>
      <c r="E1173" s="90"/>
      <c r="F1173" s="91"/>
    </row>
    <row r="1174" spans="1:6">
      <c r="A1174" s="183"/>
      <c r="B1174" s="87"/>
      <c r="C1174" s="88"/>
      <c r="D1174" s="89"/>
      <c r="E1174" s="90"/>
      <c r="F1174" s="91"/>
    </row>
    <row r="1175" spans="1:6">
      <c r="A1175" s="183"/>
      <c r="B1175" s="87"/>
      <c r="C1175" s="88"/>
      <c r="D1175" s="89"/>
      <c r="E1175" s="90"/>
      <c r="F1175" s="91"/>
    </row>
    <row r="1176" spans="1:6">
      <c r="A1176" s="183"/>
      <c r="B1176" s="87"/>
      <c r="C1176" s="88"/>
      <c r="D1176" s="89"/>
      <c r="E1176" s="90"/>
      <c r="F1176" s="91"/>
    </row>
    <row r="1177" spans="1:6">
      <c r="A1177" s="183"/>
      <c r="B1177" s="87"/>
      <c r="C1177" s="88"/>
      <c r="D1177" s="89"/>
      <c r="E1177" s="90"/>
      <c r="F1177" s="91"/>
    </row>
    <row r="1178" spans="1:6">
      <c r="A1178" s="183"/>
      <c r="B1178" s="87"/>
      <c r="C1178" s="88"/>
      <c r="D1178" s="89"/>
      <c r="E1178" s="90"/>
      <c r="F1178" s="91"/>
    </row>
    <row r="1179" spans="1:6">
      <c r="A1179" s="183"/>
      <c r="B1179" s="87"/>
      <c r="C1179" s="88"/>
      <c r="D1179" s="89"/>
      <c r="E1179" s="90"/>
      <c r="F1179" s="91"/>
    </row>
    <row r="1180" spans="1:6">
      <c r="A1180" s="183"/>
      <c r="B1180" s="87"/>
      <c r="C1180" s="88"/>
      <c r="D1180" s="89"/>
      <c r="E1180" s="90"/>
      <c r="F1180" s="91"/>
    </row>
    <row r="1181" spans="1:6">
      <c r="A1181" s="183"/>
      <c r="B1181" s="87"/>
      <c r="C1181" s="88"/>
      <c r="D1181" s="89"/>
      <c r="E1181" s="90"/>
      <c r="F1181" s="91"/>
    </row>
    <row r="1182" spans="1:6">
      <c r="A1182" s="183"/>
      <c r="B1182" s="87"/>
      <c r="C1182" s="88"/>
      <c r="D1182" s="89"/>
      <c r="E1182" s="90"/>
      <c r="F1182" s="91"/>
    </row>
    <row r="1183" spans="1:6">
      <c r="A1183" s="183"/>
      <c r="B1183" s="87"/>
      <c r="C1183" s="88"/>
      <c r="D1183" s="89"/>
      <c r="E1183" s="90"/>
      <c r="F1183" s="91"/>
    </row>
    <row r="1184" spans="1:6">
      <c r="A1184" s="183"/>
      <c r="B1184" s="87"/>
      <c r="C1184" s="88"/>
      <c r="D1184" s="89"/>
      <c r="E1184" s="90"/>
      <c r="F1184" s="91"/>
    </row>
    <row r="1185" spans="1:6">
      <c r="A1185" s="183"/>
      <c r="B1185" s="87"/>
      <c r="C1185" s="88"/>
      <c r="D1185" s="89"/>
      <c r="E1185" s="90"/>
      <c r="F1185" s="91"/>
    </row>
    <row r="1186" spans="1:6">
      <c r="A1186" s="183"/>
      <c r="B1186" s="87"/>
      <c r="C1186" s="88"/>
      <c r="D1186" s="89"/>
      <c r="E1186" s="90"/>
      <c r="F1186" s="91"/>
    </row>
    <row r="1187" spans="1:6">
      <c r="A1187" s="183"/>
      <c r="B1187" s="87"/>
      <c r="C1187" s="88"/>
      <c r="D1187" s="89"/>
      <c r="E1187" s="90"/>
      <c r="F1187" s="91"/>
    </row>
    <row r="1188" spans="1:6">
      <c r="A1188" s="183"/>
      <c r="B1188" s="87"/>
      <c r="C1188" s="88"/>
      <c r="D1188" s="89"/>
      <c r="E1188" s="90"/>
      <c r="F1188" s="91"/>
    </row>
    <row r="1189" spans="1:6">
      <c r="A1189" s="183"/>
      <c r="B1189" s="87"/>
      <c r="C1189" s="88"/>
      <c r="D1189" s="89"/>
      <c r="E1189" s="90"/>
      <c r="F1189" s="91"/>
    </row>
    <row r="1190" spans="1:6">
      <c r="A1190" s="183"/>
      <c r="B1190" s="87"/>
      <c r="C1190" s="88"/>
      <c r="D1190" s="89"/>
      <c r="E1190" s="90"/>
      <c r="F1190" s="91"/>
    </row>
    <row r="1191" spans="1:6">
      <c r="A1191" s="183"/>
      <c r="B1191" s="87"/>
      <c r="C1191" s="88"/>
      <c r="D1191" s="89"/>
      <c r="E1191" s="90"/>
      <c r="F1191" s="91"/>
    </row>
    <row r="1192" spans="1:6">
      <c r="A1192" s="183"/>
      <c r="B1192" s="87"/>
      <c r="C1192" s="88"/>
      <c r="D1192" s="89"/>
      <c r="E1192" s="90"/>
      <c r="F1192" s="91"/>
    </row>
    <row r="1193" spans="1:6">
      <c r="A1193" s="183"/>
      <c r="B1193" s="87"/>
      <c r="C1193" s="88"/>
      <c r="D1193" s="89"/>
      <c r="E1193" s="90"/>
      <c r="F1193" s="91"/>
    </row>
    <row r="1194" spans="1:6">
      <c r="A1194" s="183"/>
      <c r="B1194" s="87"/>
      <c r="C1194" s="88"/>
      <c r="D1194" s="89"/>
      <c r="E1194" s="90"/>
      <c r="F1194" s="91"/>
    </row>
    <row r="1195" spans="1:6">
      <c r="A1195" s="183"/>
      <c r="B1195" s="87"/>
      <c r="C1195" s="88"/>
      <c r="D1195" s="89"/>
      <c r="E1195" s="90"/>
      <c r="F1195" s="91"/>
    </row>
    <row r="1196" spans="1:6">
      <c r="A1196" s="183"/>
      <c r="B1196" s="87"/>
      <c r="C1196" s="88"/>
      <c r="D1196" s="89"/>
      <c r="E1196" s="90"/>
      <c r="F1196" s="91"/>
    </row>
    <row r="1197" spans="1:6">
      <c r="A1197" s="183"/>
      <c r="B1197" s="87"/>
      <c r="C1197" s="88"/>
      <c r="D1197" s="89"/>
      <c r="E1197" s="90"/>
      <c r="F1197" s="91"/>
    </row>
    <row r="1198" spans="1:6">
      <c r="A1198" s="183"/>
      <c r="B1198" s="87"/>
      <c r="C1198" s="88"/>
      <c r="D1198" s="89"/>
      <c r="E1198" s="90"/>
      <c r="F1198" s="91"/>
    </row>
    <row r="1199" spans="1:6">
      <c r="A1199" s="183"/>
      <c r="B1199" s="87"/>
      <c r="C1199" s="88"/>
      <c r="D1199" s="89"/>
      <c r="E1199" s="90"/>
      <c r="F1199" s="91"/>
    </row>
    <row r="1200" spans="1:6">
      <c r="A1200" s="183"/>
      <c r="B1200" s="87"/>
      <c r="C1200" s="88"/>
      <c r="D1200" s="89"/>
      <c r="E1200" s="90"/>
      <c r="F1200" s="91"/>
    </row>
    <row r="1201" spans="1:6">
      <c r="A1201" s="183"/>
      <c r="B1201" s="87"/>
      <c r="C1201" s="88"/>
      <c r="D1201" s="89"/>
      <c r="E1201" s="90"/>
      <c r="F1201" s="91"/>
    </row>
    <row r="1202" spans="1:6">
      <c r="A1202" s="183"/>
      <c r="B1202" s="87"/>
      <c r="C1202" s="88"/>
      <c r="D1202" s="89"/>
      <c r="E1202" s="90"/>
      <c r="F1202" s="91"/>
    </row>
    <row r="1203" spans="1:6">
      <c r="A1203" s="183"/>
      <c r="B1203" s="87"/>
      <c r="C1203" s="88"/>
      <c r="D1203" s="89"/>
      <c r="E1203" s="90"/>
      <c r="F1203" s="91"/>
    </row>
    <row r="1204" spans="1:6">
      <c r="A1204" s="183"/>
      <c r="B1204" s="87"/>
      <c r="C1204" s="88"/>
      <c r="D1204" s="89"/>
      <c r="E1204" s="90"/>
      <c r="F1204" s="91"/>
    </row>
    <row r="1205" spans="1:6">
      <c r="A1205" s="183"/>
      <c r="B1205" s="87"/>
      <c r="C1205" s="88"/>
      <c r="D1205" s="89"/>
      <c r="E1205" s="90"/>
      <c r="F1205" s="91"/>
    </row>
    <row r="1206" spans="1:6">
      <c r="A1206" s="183"/>
      <c r="B1206" s="87"/>
      <c r="C1206" s="88"/>
      <c r="D1206" s="89"/>
      <c r="E1206" s="90"/>
      <c r="F1206" s="91"/>
    </row>
    <row r="1207" spans="1:6">
      <c r="A1207" s="183"/>
      <c r="B1207" s="87"/>
      <c r="C1207" s="88"/>
      <c r="D1207" s="89"/>
      <c r="E1207" s="90"/>
      <c r="F1207" s="91"/>
    </row>
    <row r="1208" spans="1:6">
      <c r="A1208" s="183"/>
      <c r="B1208" s="87"/>
      <c r="C1208" s="88"/>
      <c r="D1208" s="89"/>
      <c r="E1208" s="90"/>
      <c r="F1208" s="91"/>
    </row>
    <row r="1209" spans="1:6">
      <c r="A1209" s="183"/>
      <c r="B1209" s="87"/>
      <c r="C1209" s="88"/>
      <c r="D1209" s="89"/>
      <c r="E1209" s="90"/>
      <c r="F1209" s="91"/>
    </row>
    <row r="1210" spans="1:6">
      <c r="A1210" s="183"/>
      <c r="B1210" s="87"/>
      <c r="C1210" s="88"/>
      <c r="D1210" s="89"/>
      <c r="E1210" s="90"/>
      <c r="F1210" s="91"/>
    </row>
    <row r="1211" spans="1:6">
      <c r="A1211" s="183"/>
      <c r="B1211" s="87"/>
      <c r="C1211" s="88"/>
      <c r="D1211" s="89"/>
      <c r="E1211" s="90"/>
      <c r="F1211" s="91"/>
    </row>
    <row r="1212" spans="1:6">
      <c r="A1212" s="183"/>
      <c r="B1212" s="87"/>
      <c r="C1212" s="88"/>
      <c r="D1212" s="89"/>
      <c r="E1212" s="90"/>
      <c r="F1212" s="91"/>
    </row>
    <row r="1213" spans="1:6">
      <c r="A1213" s="183"/>
      <c r="B1213" s="87"/>
      <c r="C1213" s="88"/>
      <c r="D1213" s="89"/>
      <c r="E1213" s="90"/>
      <c r="F1213" s="91"/>
    </row>
    <row r="1214" spans="1:6">
      <c r="A1214" s="183"/>
      <c r="B1214" s="87"/>
      <c r="C1214" s="88"/>
      <c r="D1214" s="89"/>
      <c r="E1214" s="90"/>
      <c r="F1214" s="91"/>
    </row>
    <row r="1215" spans="1:6">
      <c r="A1215" s="183"/>
      <c r="B1215" s="87"/>
      <c r="C1215" s="88"/>
      <c r="D1215" s="89"/>
      <c r="E1215" s="90"/>
      <c r="F1215" s="91"/>
    </row>
    <row r="1216" spans="1:6">
      <c r="A1216" s="183"/>
      <c r="B1216" s="87"/>
      <c r="C1216" s="88"/>
      <c r="D1216" s="89"/>
      <c r="E1216" s="90"/>
      <c r="F1216" s="91"/>
    </row>
    <row r="1217" spans="1:6">
      <c r="A1217" s="183"/>
      <c r="B1217" s="87"/>
      <c r="C1217" s="88"/>
      <c r="D1217" s="89"/>
      <c r="E1217" s="90"/>
      <c r="F1217" s="91"/>
    </row>
    <row r="1218" spans="1:6">
      <c r="A1218" s="183"/>
      <c r="B1218" s="87"/>
      <c r="C1218" s="88"/>
      <c r="D1218" s="89"/>
      <c r="E1218" s="90"/>
      <c r="F1218" s="91"/>
    </row>
    <row r="1219" spans="1:6">
      <c r="A1219" s="183"/>
      <c r="B1219" s="87"/>
      <c r="C1219" s="88"/>
      <c r="D1219" s="89"/>
      <c r="E1219" s="90"/>
      <c r="F1219" s="91"/>
    </row>
    <row r="1220" spans="1:6">
      <c r="A1220" s="183"/>
      <c r="B1220" s="87"/>
      <c r="C1220" s="88"/>
      <c r="D1220" s="89"/>
      <c r="E1220" s="90"/>
      <c r="F1220" s="91"/>
    </row>
    <row r="1221" spans="1:6">
      <c r="A1221" s="183"/>
      <c r="B1221" s="87"/>
      <c r="C1221" s="88"/>
      <c r="D1221" s="89"/>
      <c r="E1221" s="90"/>
      <c r="F1221" s="91"/>
    </row>
    <row r="1222" spans="1:6">
      <c r="A1222" s="183"/>
      <c r="B1222" s="87"/>
      <c r="C1222" s="88"/>
      <c r="D1222" s="89"/>
      <c r="E1222" s="90"/>
      <c r="F1222" s="91"/>
    </row>
    <row r="1223" spans="1:6">
      <c r="A1223" s="183"/>
      <c r="B1223" s="87"/>
      <c r="C1223" s="88"/>
      <c r="D1223" s="89"/>
      <c r="E1223" s="90"/>
      <c r="F1223" s="91"/>
    </row>
    <row r="1224" spans="1:6">
      <c r="A1224" s="183"/>
      <c r="B1224" s="87"/>
      <c r="C1224" s="88"/>
      <c r="D1224" s="89"/>
      <c r="E1224" s="90"/>
      <c r="F1224" s="91"/>
    </row>
    <row r="1225" spans="1:6">
      <c r="A1225" s="183"/>
      <c r="B1225" s="87"/>
      <c r="C1225" s="88"/>
      <c r="D1225" s="89"/>
      <c r="E1225" s="90"/>
      <c r="F1225" s="91"/>
    </row>
    <row r="1226" spans="1:6">
      <c r="A1226" s="183"/>
      <c r="B1226" s="87"/>
      <c r="C1226" s="88"/>
      <c r="D1226" s="89"/>
      <c r="E1226" s="90"/>
      <c r="F1226" s="91"/>
    </row>
    <row r="1227" spans="1:6">
      <c r="A1227" s="183"/>
      <c r="B1227" s="87"/>
      <c r="C1227" s="88"/>
      <c r="D1227" s="89"/>
      <c r="E1227" s="90"/>
      <c r="F1227" s="91"/>
    </row>
    <row r="1228" spans="1:6">
      <c r="A1228" s="183"/>
      <c r="B1228" s="87"/>
      <c r="C1228" s="88"/>
      <c r="D1228" s="89"/>
      <c r="E1228" s="90"/>
      <c r="F1228" s="91"/>
    </row>
    <row r="1229" spans="1:6">
      <c r="A1229" s="183"/>
      <c r="B1229" s="87"/>
      <c r="C1229" s="88"/>
      <c r="D1229" s="89"/>
      <c r="E1229" s="90"/>
      <c r="F1229" s="91"/>
    </row>
    <row r="1230" spans="1:6">
      <c r="A1230" s="183"/>
      <c r="B1230" s="87"/>
      <c r="C1230" s="88"/>
      <c r="D1230" s="89"/>
      <c r="E1230" s="90"/>
      <c r="F1230" s="91"/>
    </row>
    <row r="1231" spans="1:6">
      <c r="A1231" s="183"/>
      <c r="B1231" s="87"/>
      <c r="C1231" s="88"/>
      <c r="D1231" s="89"/>
      <c r="E1231" s="90"/>
      <c r="F1231" s="91"/>
    </row>
    <row r="1232" spans="1:6">
      <c r="A1232" s="183"/>
      <c r="B1232" s="87"/>
      <c r="C1232" s="88"/>
      <c r="D1232" s="89"/>
      <c r="E1232" s="90"/>
      <c r="F1232" s="91"/>
    </row>
    <row r="1233" spans="1:6">
      <c r="A1233" s="183"/>
      <c r="B1233" s="87"/>
      <c r="C1233" s="88"/>
      <c r="D1233" s="89"/>
      <c r="E1233" s="90"/>
      <c r="F1233" s="91"/>
    </row>
    <row r="1234" spans="1:6">
      <c r="A1234" s="183"/>
      <c r="B1234" s="87"/>
      <c r="C1234" s="88"/>
      <c r="D1234" s="89"/>
      <c r="E1234" s="90"/>
      <c r="F1234" s="91"/>
    </row>
    <row r="1235" spans="1:6">
      <c r="A1235" s="183"/>
      <c r="B1235" s="87"/>
      <c r="C1235" s="88"/>
      <c r="D1235" s="89"/>
      <c r="E1235" s="90"/>
      <c r="F1235" s="91"/>
    </row>
    <row r="1236" spans="1:6">
      <c r="A1236" s="183"/>
      <c r="B1236" s="87"/>
      <c r="C1236" s="88"/>
      <c r="D1236" s="89"/>
      <c r="E1236" s="90"/>
      <c r="F1236" s="91"/>
    </row>
    <row r="1237" spans="1:6">
      <c r="A1237" s="183"/>
      <c r="B1237" s="87"/>
      <c r="C1237" s="88"/>
      <c r="D1237" s="89"/>
      <c r="E1237" s="90"/>
      <c r="F1237" s="91"/>
    </row>
    <row r="1238" spans="1:6">
      <c r="A1238" s="183"/>
      <c r="B1238" s="87"/>
      <c r="C1238" s="88"/>
      <c r="D1238" s="89"/>
      <c r="E1238" s="90"/>
      <c r="F1238" s="91"/>
    </row>
    <row r="1239" spans="1:6">
      <c r="A1239" s="183"/>
      <c r="B1239" s="87"/>
      <c r="C1239" s="88"/>
      <c r="D1239" s="89"/>
      <c r="E1239" s="90"/>
      <c r="F1239" s="91"/>
    </row>
    <row r="1240" spans="1:6">
      <c r="A1240" s="183"/>
      <c r="B1240" s="87"/>
      <c r="C1240" s="88"/>
      <c r="D1240" s="89"/>
      <c r="E1240" s="90"/>
      <c r="F1240" s="91"/>
    </row>
    <row r="1241" spans="1:6">
      <c r="A1241" s="183"/>
      <c r="B1241" s="87"/>
      <c r="C1241" s="88"/>
      <c r="D1241" s="89"/>
      <c r="E1241" s="90"/>
      <c r="F1241" s="91"/>
    </row>
    <row r="1242" spans="1:6">
      <c r="A1242" s="183"/>
      <c r="B1242" s="87"/>
      <c r="C1242" s="88"/>
      <c r="D1242" s="89"/>
      <c r="E1242" s="90"/>
      <c r="F1242" s="91"/>
    </row>
    <row r="1243" spans="1:6">
      <c r="A1243" s="183"/>
      <c r="B1243" s="87"/>
      <c r="C1243" s="88"/>
      <c r="D1243" s="89"/>
      <c r="E1243" s="90"/>
      <c r="F1243" s="91"/>
    </row>
    <row r="1244" spans="1:6">
      <c r="A1244" s="183"/>
      <c r="B1244" s="87"/>
      <c r="C1244" s="88"/>
      <c r="D1244" s="89"/>
      <c r="E1244" s="90"/>
      <c r="F1244" s="91"/>
    </row>
    <row r="1245" spans="1:6">
      <c r="A1245" s="183"/>
      <c r="B1245" s="87"/>
      <c r="C1245" s="88"/>
      <c r="D1245" s="89"/>
      <c r="E1245" s="90"/>
      <c r="F1245" s="91"/>
    </row>
    <row r="1246" spans="1:6">
      <c r="A1246" s="183"/>
      <c r="B1246" s="87"/>
      <c r="C1246" s="88"/>
      <c r="D1246" s="89"/>
      <c r="E1246" s="90"/>
      <c r="F1246" s="91"/>
    </row>
    <row r="1247" spans="1:6">
      <c r="A1247" s="183"/>
      <c r="B1247" s="87"/>
      <c r="C1247" s="88"/>
      <c r="D1247" s="89"/>
      <c r="E1247" s="90"/>
      <c r="F1247" s="91"/>
    </row>
    <row r="1248" spans="1:6">
      <c r="A1248" s="183"/>
      <c r="B1248" s="87"/>
      <c r="C1248" s="88"/>
      <c r="D1248" s="89"/>
      <c r="E1248" s="90"/>
      <c r="F1248" s="91"/>
    </row>
    <row r="1249" spans="1:6">
      <c r="A1249" s="183"/>
      <c r="B1249" s="87"/>
      <c r="C1249" s="88"/>
      <c r="D1249" s="89"/>
      <c r="E1249" s="90"/>
      <c r="F1249" s="91"/>
    </row>
    <row r="1250" spans="1:6">
      <c r="A1250" s="183"/>
      <c r="B1250" s="87"/>
      <c r="C1250" s="88"/>
      <c r="D1250" s="89"/>
      <c r="E1250" s="90"/>
      <c r="F1250" s="91"/>
    </row>
    <row r="1251" spans="1:6">
      <c r="A1251" s="183"/>
      <c r="B1251" s="87"/>
      <c r="C1251" s="88"/>
      <c r="D1251" s="89"/>
      <c r="E1251" s="90"/>
      <c r="F1251" s="91"/>
    </row>
    <row r="1252" spans="1:6">
      <c r="A1252" s="183"/>
      <c r="B1252" s="87"/>
      <c r="C1252" s="88"/>
      <c r="D1252" s="89"/>
      <c r="E1252" s="90"/>
      <c r="F1252" s="91"/>
    </row>
    <row r="1253" spans="1:6">
      <c r="A1253" s="183"/>
      <c r="B1253" s="87"/>
      <c r="C1253" s="88"/>
      <c r="D1253" s="89"/>
      <c r="E1253" s="90"/>
      <c r="F1253" s="91"/>
    </row>
    <row r="1254" spans="1:6">
      <c r="A1254" s="183"/>
      <c r="B1254" s="87"/>
      <c r="C1254" s="88"/>
      <c r="D1254" s="89"/>
      <c r="E1254" s="90"/>
      <c r="F1254" s="91"/>
    </row>
    <row r="1255" spans="1:6">
      <c r="A1255" s="183"/>
      <c r="B1255" s="87"/>
      <c r="C1255" s="88"/>
      <c r="D1255" s="89"/>
      <c r="E1255" s="90"/>
      <c r="F1255" s="91"/>
    </row>
    <row r="1256" spans="1:6">
      <c r="A1256" s="183"/>
      <c r="B1256" s="87"/>
      <c r="C1256" s="88"/>
      <c r="D1256" s="89"/>
      <c r="E1256" s="90"/>
      <c r="F1256" s="91"/>
    </row>
    <row r="1257" spans="1:6">
      <c r="A1257" s="183"/>
      <c r="B1257" s="87"/>
      <c r="C1257" s="88"/>
      <c r="D1257" s="89"/>
      <c r="E1257" s="90"/>
      <c r="F1257" s="91"/>
    </row>
    <row r="1258" spans="1:6">
      <c r="A1258" s="183"/>
      <c r="B1258" s="87"/>
      <c r="C1258" s="88"/>
      <c r="D1258" s="89"/>
      <c r="E1258" s="90"/>
      <c r="F1258" s="91"/>
    </row>
    <row r="1259" spans="1:6">
      <c r="A1259" s="183"/>
      <c r="B1259" s="87"/>
      <c r="C1259" s="88"/>
      <c r="D1259" s="89"/>
      <c r="E1259" s="90"/>
      <c r="F1259" s="91"/>
    </row>
    <row r="1260" spans="1:6">
      <c r="A1260" s="183"/>
      <c r="B1260" s="87"/>
      <c r="C1260" s="88"/>
      <c r="D1260" s="89"/>
      <c r="E1260" s="90"/>
      <c r="F1260" s="91"/>
    </row>
    <row r="1261" spans="1:6">
      <c r="A1261" s="183"/>
      <c r="B1261" s="87"/>
      <c r="C1261" s="88"/>
      <c r="D1261" s="89"/>
      <c r="E1261" s="90"/>
      <c r="F1261" s="91"/>
    </row>
    <row r="1262" spans="1:6">
      <c r="A1262" s="183"/>
      <c r="B1262" s="87"/>
      <c r="C1262" s="88"/>
      <c r="D1262" s="89"/>
      <c r="E1262" s="90"/>
      <c r="F1262" s="91"/>
    </row>
    <row r="1263" spans="1:6">
      <c r="A1263" s="183"/>
      <c r="B1263" s="87"/>
      <c r="C1263" s="88"/>
      <c r="D1263" s="89"/>
      <c r="E1263" s="90"/>
      <c r="F1263" s="91"/>
    </row>
    <row r="1264" spans="1:6">
      <c r="A1264" s="183"/>
      <c r="B1264" s="87"/>
      <c r="C1264" s="88"/>
      <c r="D1264" s="89"/>
      <c r="E1264" s="90"/>
      <c r="F1264" s="91"/>
    </row>
    <row r="1265" spans="1:6">
      <c r="A1265" s="183"/>
      <c r="B1265" s="87"/>
      <c r="C1265" s="88"/>
      <c r="D1265" s="89"/>
      <c r="E1265" s="90"/>
      <c r="F1265" s="91"/>
    </row>
    <row r="1266" spans="1:6">
      <c r="A1266" s="183"/>
      <c r="B1266" s="87"/>
      <c r="C1266" s="88"/>
      <c r="D1266" s="89"/>
      <c r="E1266" s="90"/>
      <c r="F1266" s="91"/>
    </row>
    <row r="1267" spans="1:6">
      <c r="A1267" s="183"/>
      <c r="B1267" s="87"/>
      <c r="C1267" s="88"/>
      <c r="D1267" s="89"/>
      <c r="E1267" s="90"/>
      <c r="F1267" s="91"/>
    </row>
    <row r="1268" spans="1:6">
      <c r="A1268" s="183"/>
      <c r="B1268" s="87"/>
      <c r="C1268" s="88"/>
      <c r="D1268" s="89"/>
      <c r="E1268" s="90"/>
      <c r="F1268" s="91"/>
    </row>
    <row r="1269" spans="1:6">
      <c r="A1269" s="183"/>
      <c r="B1269" s="87"/>
      <c r="C1269" s="88"/>
      <c r="D1269" s="89"/>
      <c r="E1269" s="90"/>
      <c r="F1269" s="91"/>
    </row>
    <row r="1270" spans="1:6">
      <c r="A1270" s="183"/>
      <c r="B1270" s="87"/>
      <c r="C1270" s="88"/>
      <c r="D1270" s="89"/>
      <c r="E1270" s="90"/>
      <c r="F1270" s="91"/>
    </row>
    <row r="1271" spans="1:6">
      <c r="A1271" s="183"/>
      <c r="B1271" s="87"/>
      <c r="C1271" s="88"/>
      <c r="D1271" s="89"/>
      <c r="E1271" s="90"/>
      <c r="F1271" s="91"/>
    </row>
    <row r="1272" spans="1:6">
      <c r="A1272" s="183"/>
      <c r="B1272" s="87"/>
      <c r="C1272" s="88"/>
      <c r="D1272" s="89"/>
      <c r="E1272" s="90"/>
      <c r="F1272" s="91"/>
    </row>
    <row r="1273" spans="1:6">
      <c r="A1273" s="183"/>
      <c r="B1273" s="87"/>
      <c r="C1273" s="88"/>
      <c r="D1273" s="89"/>
      <c r="E1273" s="90"/>
      <c r="F1273" s="91"/>
    </row>
    <row r="1274" spans="1:6">
      <c r="A1274" s="183"/>
      <c r="B1274" s="87"/>
      <c r="C1274" s="88"/>
      <c r="D1274" s="89"/>
      <c r="E1274" s="90"/>
      <c r="F1274" s="91"/>
    </row>
    <row r="1275" spans="1:6">
      <c r="A1275" s="183"/>
      <c r="B1275" s="87"/>
      <c r="C1275" s="88"/>
      <c r="D1275" s="89"/>
      <c r="E1275" s="90"/>
      <c r="F1275" s="91"/>
    </row>
    <row r="1276" spans="1:6">
      <c r="A1276" s="183"/>
      <c r="B1276" s="87"/>
      <c r="C1276" s="88"/>
      <c r="D1276" s="89"/>
      <c r="E1276" s="90"/>
      <c r="F1276" s="91"/>
    </row>
    <row r="1277" spans="1:6">
      <c r="A1277" s="183"/>
      <c r="B1277" s="87"/>
      <c r="C1277" s="88"/>
      <c r="D1277" s="89"/>
      <c r="E1277" s="90"/>
      <c r="F1277" s="91"/>
    </row>
    <row r="1278" spans="1:6">
      <c r="A1278" s="183"/>
      <c r="B1278" s="87"/>
      <c r="C1278" s="88"/>
      <c r="D1278" s="89"/>
      <c r="E1278" s="90"/>
      <c r="F1278" s="91"/>
    </row>
    <row r="1279" spans="1:6">
      <c r="A1279" s="183"/>
      <c r="B1279" s="87"/>
      <c r="C1279" s="88"/>
      <c r="D1279" s="89"/>
      <c r="E1279" s="90"/>
      <c r="F1279" s="91"/>
    </row>
    <row r="1280" spans="1:6">
      <c r="A1280" s="183"/>
      <c r="B1280" s="87"/>
      <c r="C1280" s="88"/>
      <c r="D1280" s="89"/>
      <c r="E1280" s="90"/>
      <c r="F1280" s="91"/>
    </row>
    <row r="1281" spans="1:6">
      <c r="A1281" s="183"/>
      <c r="B1281" s="87"/>
      <c r="C1281" s="88"/>
      <c r="D1281" s="89"/>
      <c r="E1281" s="90"/>
      <c r="F1281" s="91"/>
    </row>
    <row r="1282" spans="1:6">
      <c r="A1282" s="183"/>
      <c r="B1282" s="87"/>
      <c r="C1282" s="88"/>
      <c r="D1282" s="89"/>
      <c r="E1282" s="90"/>
      <c r="F1282" s="91"/>
    </row>
    <row r="1283" spans="1:6">
      <c r="A1283" s="183"/>
      <c r="B1283" s="87"/>
      <c r="C1283" s="88"/>
      <c r="D1283" s="89"/>
      <c r="E1283" s="90"/>
      <c r="F1283" s="91"/>
    </row>
    <row r="1284" spans="1:6">
      <c r="A1284" s="183"/>
      <c r="B1284" s="87"/>
      <c r="C1284" s="88"/>
      <c r="D1284" s="89"/>
      <c r="E1284" s="90"/>
      <c r="F1284" s="91"/>
    </row>
    <row r="1285" spans="1:6">
      <c r="A1285" s="183"/>
      <c r="B1285" s="87"/>
      <c r="C1285" s="88"/>
      <c r="D1285" s="89"/>
      <c r="E1285" s="90"/>
      <c r="F1285" s="91"/>
    </row>
    <row r="1286" spans="1:6">
      <c r="A1286" s="183"/>
      <c r="B1286" s="87"/>
      <c r="C1286" s="88"/>
      <c r="D1286" s="89"/>
      <c r="E1286" s="90"/>
      <c r="F1286" s="91"/>
    </row>
    <row r="1287" spans="1:6">
      <c r="A1287" s="183"/>
      <c r="B1287" s="87"/>
      <c r="C1287" s="88"/>
      <c r="D1287" s="89"/>
      <c r="E1287" s="90"/>
      <c r="F1287" s="91"/>
    </row>
    <row r="1288" spans="1:6">
      <c r="A1288" s="183"/>
      <c r="B1288" s="87"/>
      <c r="C1288" s="88"/>
      <c r="D1288" s="89"/>
      <c r="E1288" s="90"/>
      <c r="F1288" s="91"/>
    </row>
    <row r="1289" spans="1:6">
      <c r="A1289" s="183"/>
      <c r="B1289" s="87"/>
      <c r="C1289" s="88"/>
      <c r="D1289" s="89"/>
      <c r="E1289" s="90"/>
      <c r="F1289" s="91"/>
    </row>
    <row r="1290" spans="1:6">
      <c r="A1290" s="183"/>
      <c r="B1290" s="87"/>
      <c r="C1290" s="88"/>
      <c r="D1290" s="89"/>
      <c r="E1290" s="90"/>
      <c r="F1290" s="91"/>
    </row>
    <row r="1291" spans="1:6">
      <c r="A1291" s="183"/>
      <c r="B1291" s="87"/>
      <c r="C1291" s="88"/>
      <c r="D1291" s="89"/>
      <c r="E1291" s="90"/>
      <c r="F1291" s="91"/>
    </row>
    <row r="1292" spans="1:6">
      <c r="A1292" s="183"/>
      <c r="B1292" s="87"/>
      <c r="C1292" s="88"/>
      <c r="D1292" s="89"/>
      <c r="E1292" s="90"/>
      <c r="F1292" s="91"/>
    </row>
    <row r="1293" spans="1:6">
      <c r="A1293" s="183"/>
      <c r="B1293" s="87"/>
      <c r="C1293" s="88"/>
      <c r="D1293" s="89"/>
      <c r="E1293" s="90"/>
      <c r="F1293" s="91"/>
    </row>
    <row r="1294" spans="1:6">
      <c r="A1294" s="183"/>
      <c r="B1294" s="87"/>
      <c r="C1294" s="88"/>
      <c r="D1294" s="89"/>
      <c r="E1294" s="90"/>
      <c r="F1294" s="91"/>
    </row>
    <row r="1295" spans="1:6">
      <c r="A1295" s="183"/>
      <c r="B1295" s="87"/>
      <c r="C1295" s="88"/>
      <c r="D1295" s="89"/>
      <c r="E1295" s="90"/>
      <c r="F1295" s="91"/>
    </row>
    <row r="1296" spans="1:6">
      <c r="A1296" s="183"/>
      <c r="B1296" s="87"/>
      <c r="C1296" s="88"/>
      <c r="D1296" s="89"/>
      <c r="E1296" s="90"/>
      <c r="F1296" s="91"/>
    </row>
    <row r="1297" spans="1:6">
      <c r="A1297" s="183"/>
      <c r="B1297" s="87"/>
      <c r="C1297" s="88"/>
      <c r="D1297" s="89"/>
      <c r="E1297" s="90"/>
      <c r="F1297" s="91"/>
    </row>
    <row r="1298" spans="1:6">
      <c r="A1298" s="183"/>
      <c r="B1298" s="87"/>
      <c r="C1298" s="88"/>
      <c r="D1298" s="89"/>
      <c r="E1298" s="90"/>
      <c r="F1298" s="91"/>
    </row>
    <row r="1299" spans="1:6">
      <c r="A1299" s="183"/>
      <c r="B1299" s="87"/>
      <c r="C1299" s="88"/>
      <c r="D1299" s="89"/>
      <c r="E1299" s="90"/>
      <c r="F1299" s="91"/>
    </row>
    <row r="1300" spans="1:6">
      <c r="A1300" s="183"/>
      <c r="B1300" s="87"/>
      <c r="C1300" s="88"/>
      <c r="D1300" s="89"/>
      <c r="E1300" s="90"/>
      <c r="F1300" s="91"/>
    </row>
    <row r="1301" spans="1:6">
      <c r="A1301" s="183"/>
      <c r="B1301" s="87"/>
      <c r="C1301" s="88"/>
      <c r="D1301" s="89"/>
      <c r="E1301" s="90"/>
      <c r="F1301" s="91"/>
    </row>
    <row r="1302" spans="1:6">
      <c r="A1302" s="183"/>
      <c r="B1302" s="87"/>
      <c r="C1302" s="88"/>
      <c r="D1302" s="89"/>
      <c r="E1302" s="90"/>
      <c r="F1302" s="91"/>
    </row>
    <row r="1303" spans="1:6">
      <c r="A1303" s="183"/>
      <c r="B1303" s="87"/>
      <c r="C1303" s="88"/>
      <c r="D1303" s="89"/>
      <c r="E1303" s="90"/>
      <c r="F1303" s="91"/>
    </row>
    <row r="1304" spans="1:6">
      <c r="A1304" s="183"/>
      <c r="B1304" s="87"/>
      <c r="C1304" s="88"/>
      <c r="D1304" s="89"/>
      <c r="E1304" s="90"/>
      <c r="F1304" s="91"/>
    </row>
    <row r="1305" spans="1:6">
      <c r="A1305" s="183"/>
      <c r="B1305" s="87"/>
      <c r="C1305" s="88"/>
      <c r="D1305" s="89"/>
      <c r="E1305" s="90"/>
      <c r="F1305" s="91"/>
    </row>
    <row r="1306" spans="1:6">
      <c r="A1306" s="183"/>
      <c r="B1306" s="87"/>
      <c r="C1306" s="88"/>
      <c r="D1306" s="89"/>
      <c r="E1306" s="90"/>
      <c r="F1306" s="91"/>
    </row>
    <row r="1307" spans="1:6">
      <c r="A1307" s="183"/>
      <c r="B1307" s="87"/>
      <c r="C1307" s="88"/>
      <c r="D1307" s="89"/>
      <c r="E1307" s="90"/>
      <c r="F1307" s="91"/>
    </row>
    <row r="1308" spans="1:6">
      <c r="A1308" s="183"/>
      <c r="B1308" s="87"/>
      <c r="C1308" s="88"/>
      <c r="D1308" s="89"/>
      <c r="E1308" s="90"/>
      <c r="F1308" s="91"/>
    </row>
    <row r="1309" spans="1:6">
      <c r="A1309" s="183"/>
      <c r="B1309" s="87"/>
      <c r="C1309" s="88"/>
      <c r="D1309" s="89"/>
      <c r="E1309" s="90"/>
      <c r="F1309" s="91"/>
    </row>
    <row r="1310" spans="1:6">
      <c r="A1310" s="183"/>
      <c r="B1310" s="87"/>
      <c r="C1310" s="88"/>
      <c r="D1310" s="89"/>
      <c r="E1310" s="90"/>
      <c r="F1310" s="91"/>
    </row>
    <row r="1311" spans="1:6">
      <c r="A1311" s="183"/>
      <c r="B1311" s="87"/>
      <c r="C1311" s="88"/>
      <c r="D1311" s="89"/>
      <c r="E1311" s="90"/>
      <c r="F1311" s="91"/>
    </row>
    <row r="1312" spans="1:6">
      <c r="A1312" s="183"/>
      <c r="B1312" s="87"/>
      <c r="C1312" s="88"/>
      <c r="D1312" s="89"/>
      <c r="E1312" s="90"/>
      <c r="F1312" s="91"/>
    </row>
    <row r="1313" spans="1:6">
      <c r="A1313" s="183"/>
      <c r="B1313" s="87"/>
      <c r="C1313" s="88"/>
      <c r="D1313" s="89"/>
      <c r="E1313" s="90"/>
      <c r="F1313" s="91"/>
    </row>
    <row r="1314" spans="1:6">
      <c r="A1314" s="183"/>
      <c r="B1314" s="87"/>
      <c r="C1314" s="88"/>
      <c r="D1314" s="89"/>
      <c r="E1314" s="90"/>
      <c r="F1314" s="91"/>
    </row>
    <row r="1315" spans="1:6">
      <c r="A1315" s="183"/>
      <c r="B1315" s="87"/>
      <c r="C1315" s="88"/>
      <c r="D1315" s="89"/>
      <c r="E1315" s="90"/>
      <c r="F1315" s="91"/>
    </row>
    <row r="1316" spans="1:6">
      <c r="A1316" s="183"/>
      <c r="B1316" s="87"/>
      <c r="C1316" s="88"/>
      <c r="D1316" s="89"/>
      <c r="E1316" s="90"/>
      <c r="F1316" s="91"/>
    </row>
    <row r="1317" spans="1:6">
      <c r="A1317" s="183"/>
      <c r="B1317" s="87"/>
      <c r="C1317" s="88"/>
      <c r="D1317" s="89"/>
      <c r="E1317" s="90"/>
      <c r="F1317" s="91"/>
    </row>
    <row r="1318" spans="1:6">
      <c r="A1318" s="183"/>
      <c r="B1318" s="87"/>
      <c r="C1318" s="88"/>
      <c r="D1318" s="89"/>
      <c r="E1318" s="90"/>
      <c r="F1318" s="91"/>
    </row>
    <row r="1319" spans="1:6">
      <c r="A1319" s="183"/>
      <c r="B1319" s="87"/>
      <c r="C1319" s="88"/>
      <c r="D1319" s="89"/>
      <c r="E1319" s="90"/>
      <c r="F1319" s="91"/>
    </row>
    <row r="1320" spans="1:6">
      <c r="A1320" s="183"/>
      <c r="B1320" s="87"/>
      <c r="C1320" s="88"/>
      <c r="D1320" s="89"/>
      <c r="E1320" s="90"/>
      <c r="F1320" s="91"/>
    </row>
    <row r="1321" spans="1:6">
      <c r="A1321" s="183"/>
      <c r="B1321" s="87"/>
      <c r="C1321" s="88"/>
      <c r="D1321" s="89"/>
      <c r="E1321" s="90"/>
      <c r="F1321" s="91"/>
    </row>
    <row r="1322" spans="1:6">
      <c r="A1322" s="183"/>
      <c r="B1322" s="87"/>
      <c r="C1322" s="88"/>
      <c r="D1322" s="89"/>
      <c r="E1322" s="90"/>
      <c r="F1322" s="91"/>
    </row>
    <row r="1323" spans="1:6">
      <c r="A1323" s="183"/>
      <c r="B1323" s="87"/>
      <c r="C1323" s="88"/>
      <c r="D1323" s="89"/>
      <c r="E1323" s="90"/>
      <c r="F1323" s="91"/>
    </row>
    <row r="1324" spans="1:6">
      <c r="A1324" s="183"/>
      <c r="B1324" s="87"/>
      <c r="C1324" s="88"/>
      <c r="D1324" s="89"/>
      <c r="E1324" s="90"/>
      <c r="F1324" s="91"/>
    </row>
    <row r="1325" spans="1:6">
      <c r="A1325" s="183"/>
      <c r="B1325" s="87"/>
      <c r="C1325" s="88"/>
      <c r="D1325" s="89"/>
      <c r="E1325" s="90"/>
      <c r="F1325" s="91"/>
    </row>
    <row r="1326" spans="1:6">
      <c r="A1326" s="183"/>
      <c r="B1326" s="87"/>
      <c r="C1326" s="88"/>
      <c r="D1326" s="89"/>
      <c r="E1326" s="90"/>
      <c r="F1326" s="91"/>
    </row>
    <row r="1327" spans="1:6">
      <c r="A1327" s="183"/>
      <c r="B1327" s="87"/>
      <c r="C1327" s="88"/>
      <c r="D1327" s="89"/>
      <c r="E1327" s="90"/>
      <c r="F1327" s="91"/>
    </row>
    <row r="1328" spans="1:6">
      <c r="A1328" s="183"/>
      <c r="B1328" s="87"/>
      <c r="C1328" s="88"/>
      <c r="D1328" s="89"/>
      <c r="E1328" s="90"/>
      <c r="F1328" s="91"/>
    </row>
    <row r="1329" spans="1:6">
      <c r="A1329" s="183"/>
      <c r="B1329" s="87"/>
      <c r="C1329" s="88"/>
      <c r="D1329" s="89"/>
      <c r="E1329" s="90"/>
      <c r="F1329" s="91"/>
    </row>
    <row r="1330" spans="1:6">
      <c r="A1330" s="183"/>
      <c r="B1330" s="87"/>
      <c r="C1330" s="88"/>
      <c r="D1330" s="89"/>
      <c r="E1330" s="90"/>
      <c r="F1330" s="91"/>
    </row>
    <row r="1331" spans="1:6">
      <c r="A1331" s="183"/>
      <c r="B1331" s="87"/>
      <c r="C1331" s="88"/>
      <c r="D1331" s="89"/>
      <c r="E1331" s="90"/>
      <c r="F1331" s="91"/>
    </row>
    <row r="1332" spans="1:6">
      <c r="A1332" s="183"/>
      <c r="B1332" s="87"/>
      <c r="C1332" s="88"/>
      <c r="D1332" s="89"/>
      <c r="E1332" s="90"/>
      <c r="F1332" s="91"/>
    </row>
    <row r="1333" spans="1:6">
      <c r="A1333" s="183"/>
      <c r="B1333" s="87"/>
      <c r="C1333" s="88"/>
      <c r="D1333" s="89"/>
      <c r="E1333" s="90"/>
      <c r="F1333" s="91"/>
    </row>
    <row r="1334" spans="1:6">
      <c r="A1334" s="183"/>
      <c r="B1334" s="87"/>
      <c r="C1334" s="88"/>
      <c r="D1334" s="89"/>
      <c r="E1334" s="90"/>
      <c r="F1334" s="91"/>
    </row>
    <row r="1335" spans="1:6">
      <c r="A1335" s="183"/>
      <c r="B1335" s="87"/>
      <c r="C1335" s="88"/>
      <c r="D1335" s="89"/>
      <c r="E1335" s="90"/>
      <c r="F1335" s="91"/>
    </row>
    <row r="1336" spans="1:6">
      <c r="A1336" s="183"/>
      <c r="B1336" s="87"/>
      <c r="C1336" s="88"/>
      <c r="D1336" s="89"/>
      <c r="E1336" s="90"/>
      <c r="F1336" s="91"/>
    </row>
    <row r="1337" spans="1:6">
      <c r="A1337" s="183"/>
      <c r="B1337" s="87"/>
      <c r="C1337" s="88"/>
      <c r="D1337" s="89"/>
      <c r="E1337" s="90"/>
      <c r="F1337" s="91"/>
    </row>
    <row r="1338" spans="1:6">
      <c r="A1338" s="183"/>
      <c r="B1338" s="87"/>
      <c r="C1338" s="88"/>
      <c r="D1338" s="89"/>
      <c r="E1338" s="90"/>
      <c r="F1338" s="91"/>
    </row>
    <row r="1339" spans="1:6">
      <c r="A1339" s="183"/>
      <c r="B1339" s="87"/>
      <c r="C1339" s="88"/>
      <c r="D1339" s="89"/>
      <c r="E1339" s="90"/>
      <c r="F1339" s="91"/>
    </row>
    <row r="1340" spans="1:6">
      <c r="A1340" s="183"/>
      <c r="B1340" s="87"/>
      <c r="C1340" s="88"/>
      <c r="D1340" s="89"/>
      <c r="E1340" s="90"/>
      <c r="F1340" s="91"/>
    </row>
    <row r="1341" spans="1:6">
      <c r="A1341" s="183"/>
      <c r="B1341" s="87"/>
      <c r="C1341" s="88"/>
      <c r="D1341" s="89"/>
      <c r="E1341" s="90"/>
      <c r="F1341" s="91"/>
    </row>
    <row r="1342" spans="1:6">
      <c r="A1342" s="183"/>
      <c r="B1342" s="87"/>
      <c r="C1342" s="88"/>
      <c r="D1342" s="89"/>
      <c r="E1342" s="90"/>
      <c r="F1342" s="91"/>
    </row>
    <row r="1343" spans="1:6">
      <c r="A1343" s="183"/>
      <c r="B1343" s="87"/>
      <c r="C1343" s="88"/>
      <c r="D1343" s="89"/>
      <c r="E1343" s="90"/>
      <c r="F1343" s="91"/>
    </row>
    <row r="1344" spans="1:6">
      <c r="A1344" s="183"/>
      <c r="B1344" s="87"/>
      <c r="C1344" s="88"/>
      <c r="D1344" s="89"/>
      <c r="E1344" s="90"/>
      <c r="F1344" s="91"/>
    </row>
    <row r="1345" spans="1:6">
      <c r="A1345" s="183"/>
      <c r="B1345" s="87"/>
      <c r="C1345" s="88"/>
      <c r="D1345" s="89"/>
      <c r="E1345" s="90"/>
      <c r="F1345" s="91"/>
    </row>
    <row r="1346" spans="1:6">
      <c r="A1346" s="183"/>
      <c r="B1346" s="87"/>
      <c r="C1346" s="88"/>
      <c r="D1346" s="89"/>
      <c r="E1346" s="90"/>
      <c r="F1346" s="91"/>
    </row>
    <row r="1347" spans="1:6">
      <c r="A1347" s="183"/>
      <c r="B1347" s="87"/>
      <c r="C1347" s="88"/>
      <c r="D1347" s="89"/>
      <c r="E1347" s="90"/>
      <c r="F1347" s="91"/>
    </row>
    <row r="1348" spans="1:6">
      <c r="A1348" s="183"/>
      <c r="B1348" s="87"/>
      <c r="C1348" s="88"/>
      <c r="D1348" s="89"/>
      <c r="E1348" s="90"/>
      <c r="F1348" s="91"/>
    </row>
    <row r="1349" spans="1:6">
      <c r="A1349" s="183"/>
      <c r="B1349" s="87"/>
      <c r="C1349" s="88"/>
      <c r="D1349" s="89"/>
      <c r="E1349" s="90"/>
      <c r="F1349" s="91"/>
    </row>
    <row r="1350" spans="1:6">
      <c r="A1350" s="183"/>
      <c r="B1350" s="87"/>
      <c r="C1350" s="88"/>
      <c r="D1350" s="89"/>
      <c r="E1350" s="90"/>
      <c r="F1350" s="91"/>
    </row>
    <row r="1351" spans="1:6">
      <c r="A1351" s="183"/>
      <c r="B1351" s="87"/>
      <c r="C1351" s="88"/>
      <c r="D1351" s="89"/>
      <c r="E1351" s="90"/>
      <c r="F1351" s="91"/>
    </row>
    <row r="1352" spans="1:6">
      <c r="A1352" s="183"/>
      <c r="B1352" s="87"/>
      <c r="C1352" s="88"/>
      <c r="D1352" s="89"/>
      <c r="E1352" s="90"/>
      <c r="F1352" s="91"/>
    </row>
    <row r="1353" spans="1:6">
      <c r="A1353" s="183"/>
      <c r="B1353" s="87"/>
      <c r="C1353" s="88"/>
      <c r="D1353" s="89"/>
      <c r="E1353" s="90"/>
      <c r="F1353" s="91"/>
    </row>
    <row r="1354" spans="1:6">
      <c r="A1354" s="183"/>
      <c r="B1354" s="87"/>
      <c r="C1354" s="88"/>
      <c r="D1354" s="89"/>
      <c r="E1354" s="90"/>
      <c r="F1354" s="91"/>
    </row>
    <row r="1355" spans="1:6">
      <c r="A1355" s="183"/>
      <c r="B1355" s="87"/>
      <c r="C1355" s="88"/>
      <c r="D1355" s="89"/>
      <c r="E1355" s="90"/>
      <c r="F1355" s="91"/>
    </row>
    <row r="1356" spans="1:6">
      <c r="A1356" s="183"/>
      <c r="B1356" s="87"/>
      <c r="C1356" s="88"/>
      <c r="D1356" s="89"/>
      <c r="E1356" s="90"/>
      <c r="F1356" s="91"/>
    </row>
    <row r="1357" spans="1:6">
      <c r="A1357" s="183"/>
      <c r="B1357" s="87"/>
      <c r="C1357" s="88"/>
      <c r="D1357" s="89"/>
      <c r="E1357" s="90"/>
      <c r="F1357" s="91"/>
    </row>
    <row r="1358" spans="1:6">
      <c r="A1358" s="183"/>
      <c r="B1358" s="87"/>
      <c r="C1358" s="88"/>
      <c r="D1358" s="89"/>
      <c r="E1358" s="90"/>
      <c r="F1358" s="91"/>
    </row>
    <row r="1359" spans="1:6">
      <c r="A1359" s="183"/>
      <c r="B1359" s="87"/>
      <c r="C1359" s="88"/>
      <c r="D1359" s="89"/>
      <c r="E1359" s="90"/>
      <c r="F1359" s="91"/>
    </row>
    <row r="1360" spans="1:6">
      <c r="A1360" s="183"/>
      <c r="B1360" s="87"/>
      <c r="C1360" s="88"/>
      <c r="D1360" s="89"/>
      <c r="E1360" s="90"/>
      <c r="F1360" s="91"/>
    </row>
    <row r="1361" spans="1:6">
      <c r="A1361" s="183"/>
      <c r="B1361" s="87"/>
      <c r="C1361" s="88"/>
      <c r="D1361" s="89"/>
      <c r="E1361" s="90"/>
      <c r="F1361" s="91"/>
    </row>
    <row r="1362" spans="1:6">
      <c r="A1362" s="183"/>
      <c r="B1362" s="87"/>
      <c r="C1362" s="88"/>
      <c r="D1362" s="89"/>
      <c r="E1362" s="90"/>
      <c r="F1362" s="91"/>
    </row>
    <row r="1363" spans="1:6">
      <c r="A1363" s="183"/>
      <c r="B1363" s="87"/>
      <c r="C1363" s="88"/>
      <c r="D1363" s="89"/>
      <c r="E1363" s="90"/>
      <c r="F1363" s="91"/>
    </row>
    <row r="1364" spans="1:6">
      <c r="A1364" s="183"/>
      <c r="B1364" s="87"/>
      <c r="C1364" s="88"/>
      <c r="D1364" s="89"/>
      <c r="E1364" s="90"/>
      <c r="F1364" s="91"/>
    </row>
    <row r="1365" spans="1:6">
      <c r="A1365" s="183"/>
      <c r="B1365" s="87"/>
      <c r="C1365" s="88"/>
      <c r="D1365" s="89"/>
      <c r="E1365" s="90"/>
      <c r="F1365" s="91"/>
    </row>
    <row r="1366" spans="1:6">
      <c r="A1366" s="183"/>
      <c r="B1366" s="87"/>
      <c r="C1366" s="88"/>
      <c r="D1366" s="89"/>
      <c r="E1366" s="90"/>
      <c r="F1366" s="91"/>
    </row>
    <row r="1367" spans="1:6">
      <c r="A1367" s="183"/>
      <c r="B1367" s="87"/>
      <c r="C1367" s="88"/>
      <c r="D1367" s="89"/>
      <c r="E1367" s="90"/>
      <c r="F1367" s="91"/>
    </row>
    <row r="1368" spans="1:6">
      <c r="A1368" s="183"/>
      <c r="B1368" s="87"/>
      <c r="C1368" s="88"/>
      <c r="D1368" s="89"/>
      <c r="E1368" s="90"/>
      <c r="F1368" s="91"/>
    </row>
    <row r="1369" spans="1:6">
      <c r="A1369" s="183"/>
      <c r="B1369" s="87"/>
      <c r="C1369" s="88"/>
      <c r="D1369" s="89"/>
      <c r="E1369" s="90"/>
      <c r="F1369" s="91"/>
    </row>
    <row r="1370" spans="1:6">
      <c r="A1370" s="183"/>
      <c r="B1370" s="87"/>
      <c r="C1370" s="88"/>
      <c r="D1370" s="89"/>
      <c r="E1370" s="90"/>
      <c r="F1370" s="91"/>
    </row>
    <row r="1371" spans="1:6">
      <c r="A1371" s="183"/>
      <c r="B1371" s="87"/>
      <c r="C1371" s="88"/>
      <c r="D1371" s="89"/>
      <c r="E1371" s="90"/>
      <c r="F1371" s="91"/>
    </row>
    <row r="1372" spans="1:6">
      <c r="A1372" s="183"/>
      <c r="B1372" s="87"/>
      <c r="C1372" s="88"/>
      <c r="D1372" s="89"/>
      <c r="E1372" s="90"/>
      <c r="F1372" s="91"/>
    </row>
    <row r="1373" spans="1:6">
      <c r="A1373" s="183"/>
      <c r="B1373" s="87"/>
      <c r="C1373" s="88"/>
      <c r="D1373" s="89"/>
      <c r="E1373" s="90"/>
      <c r="F1373" s="91"/>
    </row>
    <row r="1374" spans="1:6">
      <c r="A1374" s="183"/>
      <c r="B1374" s="87"/>
      <c r="C1374" s="88"/>
      <c r="D1374" s="89"/>
      <c r="E1374" s="90"/>
      <c r="F1374" s="91"/>
    </row>
    <row r="1375" spans="1:6">
      <c r="A1375" s="183"/>
      <c r="B1375" s="87"/>
      <c r="C1375" s="88"/>
      <c r="D1375" s="89"/>
      <c r="E1375" s="90"/>
      <c r="F1375" s="91"/>
    </row>
    <row r="1376" spans="1:6">
      <c r="A1376" s="183"/>
      <c r="B1376" s="87"/>
      <c r="C1376" s="88"/>
      <c r="D1376" s="89"/>
      <c r="E1376" s="90"/>
      <c r="F1376" s="91"/>
    </row>
    <row r="1377" spans="1:6">
      <c r="A1377" s="183"/>
      <c r="B1377" s="87"/>
      <c r="C1377" s="88"/>
      <c r="D1377" s="89"/>
      <c r="E1377" s="90"/>
      <c r="F1377" s="91"/>
    </row>
    <row r="1378" spans="1:6">
      <c r="A1378" s="183"/>
      <c r="B1378" s="87"/>
      <c r="C1378" s="88"/>
      <c r="D1378" s="89"/>
      <c r="E1378" s="90"/>
      <c r="F1378" s="91"/>
    </row>
    <row r="1379" spans="1:6">
      <c r="A1379" s="183"/>
      <c r="B1379" s="87"/>
      <c r="C1379" s="88"/>
      <c r="D1379" s="89"/>
      <c r="E1379" s="90"/>
      <c r="F1379" s="91"/>
    </row>
    <row r="1380" spans="1:6">
      <c r="A1380" s="183"/>
      <c r="B1380" s="87"/>
      <c r="C1380" s="88"/>
      <c r="D1380" s="89"/>
      <c r="E1380" s="90"/>
      <c r="F1380" s="91"/>
    </row>
    <row r="1381" spans="1:6">
      <c r="A1381" s="183"/>
      <c r="B1381" s="87"/>
      <c r="C1381" s="88"/>
      <c r="D1381" s="89"/>
      <c r="E1381" s="90"/>
      <c r="F1381" s="91"/>
    </row>
    <row r="1382" spans="1:6">
      <c r="A1382" s="183"/>
      <c r="B1382" s="87"/>
      <c r="C1382" s="88"/>
      <c r="D1382" s="89"/>
      <c r="E1382" s="90"/>
      <c r="F1382" s="91"/>
    </row>
    <row r="1383" spans="1:6">
      <c r="A1383" s="183"/>
      <c r="B1383" s="87"/>
      <c r="C1383" s="88"/>
      <c r="D1383" s="89"/>
      <c r="E1383" s="90"/>
      <c r="F1383" s="91"/>
    </row>
    <row r="1384" spans="1:6">
      <c r="A1384" s="183"/>
      <c r="B1384" s="87"/>
      <c r="C1384" s="88"/>
      <c r="D1384" s="89"/>
      <c r="E1384" s="90"/>
      <c r="F1384" s="91"/>
    </row>
    <row r="1385" spans="1:6">
      <c r="A1385" s="183"/>
      <c r="B1385" s="87"/>
      <c r="C1385" s="88"/>
      <c r="D1385" s="89"/>
      <c r="E1385" s="90"/>
      <c r="F1385" s="91"/>
    </row>
    <row r="1386" spans="1:6">
      <c r="A1386" s="183"/>
      <c r="B1386" s="87"/>
      <c r="C1386" s="88"/>
      <c r="D1386" s="89"/>
      <c r="E1386" s="90"/>
      <c r="F1386" s="91"/>
    </row>
    <row r="1387" spans="1:6">
      <c r="A1387" s="183"/>
      <c r="B1387" s="87"/>
      <c r="C1387" s="88"/>
      <c r="D1387" s="89"/>
      <c r="E1387" s="90"/>
      <c r="F1387" s="91"/>
    </row>
    <row r="1388" spans="1:6">
      <c r="A1388" s="183"/>
      <c r="B1388" s="87"/>
      <c r="C1388" s="88"/>
      <c r="D1388" s="89"/>
      <c r="E1388" s="90"/>
      <c r="F1388" s="91"/>
    </row>
    <row r="1389" spans="1:6">
      <c r="A1389" s="183"/>
      <c r="B1389" s="87"/>
      <c r="C1389" s="88"/>
      <c r="D1389" s="89"/>
      <c r="E1389" s="90"/>
      <c r="F1389" s="91"/>
    </row>
    <row r="1390" spans="1:6">
      <c r="A1390" s="183"/>
      <c r="B1390" s="87"/>
      <c r="C1390" s="88"/>
      <c r="D1390" s="89"/>
      <c r="E1390" s="90"/>
      <c r="F1390" s="91"/>
    </row>
    <row r="1391" spans="1:6">
      <c r="A1391" s="183"/>
      <c r="B1391" s="87"/>
      <c r="C1391" s="88"/>
      <c r="D1391" s="89"/>
      <c r="E1391" s="90"/>
      <c r="F1391" s="91"/>
    </row>
    <row r="1392" spans="1:6">
      <c r="A1392" s="183"/>
      <c r="B1392" s="87"/>
      <c r="C1392" s="88"/>
      <c r="D1392" s="89"/>
      <c r="E1392" s="90"/>
      <c r="F1392" s="91"/>
    </row>
    <row r="1393" spans="1:6">
      <c r="A1393" s="183"/>
      <c r="B1393" s="87"/>
      <c r="C1393" s="88"/>
      <c r="D1393" s="89"/>
      <c r="E1393" s="90"/>
      <c r="F1393" s="91"/>
    </row>
    <row r="1394" spans="1:6">
      <c r="A1394" s="183"/>
      <c r="B1394" s="87"/>
      <c r="C1394" s="88"/>
      <c r="D1394" s="89"/>
      <c r="E1394" s="90"/>
      <c r="F1394" s="91"/>
    </row>
    <row r="1395" spans="1:6">
      <c r="A1395" s="183"/>
      <c r="B1395" s="87"/>
      <c r="C1395" s="88"/>
      <c r="D1395" s="89"/>
      <c r="E1395" s="90"/>
      <c r="F1395" s="91"/>
    </row>
    <row r="1396" spans="1:6">
      <c r="A1396" s="183"/>
      <c r="B1396" s="87"/>
      <c r="C1396" s="88"/>
      <c r="D1396" s="89"/>
      <c r="E1396" s="90"/>
      <c r="F1396" s="91"/>
    </row>
    <row r="1397" spans="1:6">
      <c r="A1397" s="183"/>
      <c r="B1397" s="87"/>
      <c r="C1397" s="88"/>
      <c r="D1397" s="89"/>
      <c r="E1397" s="90"/>
      <c r="F1397" s="91"/>
    </row>
    <row r="1398" spans="1:6">
      <c r="A1398" s="183"/>
      <c r="B1398" s="87"/>
      <c r="C1398" s="88"/>
      <c r="D1398" s="89"/>
      <c r="E1398" s="90"/>
      <c r="F1398" s="91"/>
    </row>
    <row r="1399" spans="1:6">
      <c r="A1399" s="183"/>
      <c r="B1399" s="87"/>
      <c r="C1399" s="88"/>
      <c r="D1399" s="89"/>
      <c r="E1399" s="90"/>
      <c r="F1399" s="91"/>
    </row>
    <row r="1400" spans="1:6">
      <c r="A1400" s="183"/>
      <c r="B1400" s="87"/>
      <c r="C1400" s="88"/>
      <c r="D1400" s="89"/>
      <c r="E1400" s="90"/>
      <c r="F1400" s="91"/>
    </row>
    <row r="1401" spans="1:6">
      <c r="A1401" s="183"/>
      <c r="B1401" s="87"/>
      <c r="C1401" s="88"/>
      <c r="D1401" s="89"/>
      <c r="E1401" s="90"/>
      <c r="F1401" s="91"/>
    </row>
    <row r="1402" spans="1:6">
      <c r="A1402" s="183"/>
      <c r="B1402" s="87"/>
      <c r="C1402" s="88"/>
      <c r="D1402" s="89"/>
      <c r="E1402" s="90"/>
      <c r="F1402" s="91"/>
    </row>
    <row r="1403" spans="1:6">
      <c r="A1403" s="183"/>
      <c r="B1403" s="87"/>
      <c r="C1403" s="88"/>
      <c r="D1403" s="89"/>
      <c r="E1403" s="90"/>
      <c r="F1403" s="91"/>
    </row>
    <row r="1404" spans="1:6">
      <c r="A1404" s="183"/>
      <c r="B1404" s="87"/>
      <c r="C1404" s="88"/>
      <c r="D1404" s="89"/>
      <c r="E1404" s="90"/>
      <c r="F1404" s="91"/>
    </row>
    <row r="1405" spans="1:6">
      <c r="A1405" s="183"/>
      <c r="B1405" s="87"/>
      <c r="C1405" s="88"/>
      <c r="D1405" s="89"/>
      <c r="E1405" s="90"/>
      <c r="F1405" s="91"/>
    </row>
    <row r="1406" spans="1:6">
      <c r="A1406" s="183"/>
      <c r="B1406" s="87"/>
      <c r="C1406" s="88"/>
      <c r="D1406" s="89"/>
      <c r="E1406" s="90"/>
      <c r="F1406" s="91"/>
    </row>
    <row r="1407" spans="1:6">
      <c r="A1407" s="183"/>
      <c r="B1407" s="87"/>
      <c r="C1407" s="88"/>
      <c r="D1407" s="89"/>
      <c r="E1407" s="90"/>
      <c r="F1407" s="91"/>
    </row>
    <row r="1408" spans="1:6">
      <c r="A1408" s="183"/>
      <c r="B1408" s="87"/>
      <c r="C1408" s="88"/>
      <c r="D1408" s="89"/>
      <c r="E1408" s="90"/>
      <c r="F1408" s="91"/>
    </row>
    <row r="1409" spans="1:6">
      <c r="A1409" s="183"/>
      <c r="B1409" s="87"/>
      <c r="C1409" s="88"/>
      <c r="D1409" s="89"/>
      <c r="E1409" s="90"/>
      <c r="F1409" s="91"/>
    </row>
    <row r="1410" spans="1:6">
      <c r="A1410" s="183"/>
      <c r="B1410" s="87"/>
      <c r="C1410" s="88"/>
      <c r="D1410" s="89"/>
      <c r="E1410" s="90"/>
      <c r="F1410" s="91"/>
    </row>
    <row r="1411" spans="1:6">
      <c r="A1411" s="183"/>
      <c r="B1411" s="87"/>
      <c r="C1411" s="88"/>
      <c r="D1411" s="89"/>
      <c r="E1411" s="90"/>
      <c r="F1411" s="91"/>
    </row>
    <row r="1412" spans="1:6">
      <c r="A1412" s="183"/>
      <c r="B1412" s="87"/>
      <c r="C1412" s="88"/>
      <c r="D1412" s="89"/>
      <c r="E1412" s="90"/>
      <c r="F1412" s="91"/>
    </row>
    <row r="1413" spans="1:6">
      <c r="A1413" s="183"/>
      <c r="B1413" s="87"/>
      <c r="C1413" s="88"/>
      <c r="D1413" s="89"/>
      <c r="E1413" s="90"/>
      <c r="F1413" s="91"/>
    </row>
    <row r="1414" spans="1:6">
      <c r="A1414" s="183"/>
      <c r="B1414" s="87"/>
      <c r="C1414" s="88"/>
      <c r="D1414" s="89"/>
      <c r="E1414" s="90"/>
      <c r="F1414" s="91"/>
    </row>
    <row r="1415" spans="1:6">
      <c r="A1415" s="183"/>
      <c r="B1415" s="87"/>
      <c r="C1415" s="88"/>
      <c r="D1415" s="89"/>
      <c r="E1415" s="90"/>
      <c r="F1415" s="91"/>
    </row>
    <row r="1416" spans="1:6">
      <c r="A1416" s="183"/>
      <c r="B1416" s="87"/>
      <c r="C1416" s="88"/>
      <c r="D1416" s="89"/>
      <c r="E1416" s="90"/>
      <c r="F1416" s="91"/>
    </row>
    <row r="1417" spans="1:6">
      <c r="A1417" s="183"/>
      <c r="B1417" s="87"/>
      <c r="C1417" s="88"/>
      <c r="D1417" s="89"/>
      <c r="E1417" s="90"/>
      <c r="F1417" s="91"/>
    </row>
    <row r="1418" spans="1:6">
      <c r="A1418" s="183"/>
      <c r="B1418" s="87"/>
      <c r="C1418" s="88"/>
      <c r="D1418" s="89"/>
      <c r="E1418" s="90"/>
      <c r="F1418" s="91"/>
    </row>
    <row r="1419" spans="1:6">
      <c r="A1419" s="183"/>
      <c r="B1419" s="87"/>
      <c r="C1419" s="88"/>
      <c r="D1419" s="89"/>
      <c r="E1419" s="90"/>
      <c r="F1419" s="91"/>
    </row>
    <row r="1420" spans="1:6">
      <c r="A1420" s="183"/>
      <c r="B1420" s="87"/>
      <c r="C1420" s="88"/>
      <c r="D1420" s="89"/>
      <c r="E1420" s="90"/>
      <c r="F1420" s="91"/>
    </row>
    <row r="1421" spans="1:6">
      <c r="A1421" s="183"/>
      <c r="B1421" s="87"/>
      <c r="C1421" s="88"/>
      <c r="D1421" s="89"/>
      <c r="E1421" s="90"/>
      <c r="F1421" s="91"/>
    </row>
    <row r="1422" spans="1:6">
      <c r="A1422" s="183"/>
      <c r="B1422" s="87"/>
      <c r="C1422" s="88"/>
      <c r="D1422" s="89"/>
      <c r="E1422" s="90"/>
      <c r="F1422" s="91"/>
    </row>
    <row r="1423" spans="1:6">
      <c r="A1423" s="183"/>
      <c r="B1423" s="87"/>
      <c r="C1423" s="88"/>
      <c r="D1423" s="89"/>
      <c r="E1423" s="90"/>
      <c r="F1423" s="91"/>
    </row>
    <row r="1424" spans="1:6">
      <c r="A1424" s="183"/>
      <c r="B1424" s="87"/>
      <c r="C1424" s="88"/>
      <c r="D1424" s="89"/>
      <c r="E1424" s="90"/>
      <c r="F1424" s="91"/>
    </row>
    <row r="1425" spans="1:6">
      <c r="A1425" s="183"/>
      <c r="B1425" s="87"/>
      <c r="C1425" s="88"/>
      <c r="D1425" s="89"/>
      <c r="E1425" s="90"/>
      <c r="F1425" s="91"/>
    </row>
    <row r="1426" spans="1:6">
      <c r="A1426" s="183"/>
      <c r="B1426" s="87"/>
      <c r="C1426" s="88"/>
      <c r="D1426" s="89"/>
      <c r="E1426" s="90"/>
      <c r="F1426" s="91"/>
    </row>
    <row r="1427" spans="1:6">
      <c r="A1427" s="183"/>
      <c r="B1427" s="87"/>
      <c r="C1427" s="88"/>
      <c r="D1427" s="89"/>
      <c r="E1427" s="90"/>
      <c r="F1427" s="91"/>
    </row>
    <row r="1428" spans="1:6">
      <c r="A1428" s="183"/>
      <c r="B1428" s="87"/>
      <c r="C1428" s="88"/>
      <c r="D1428" s="89"/>
      <c r="E1428" s="90"/>
      <c r="F1428" s="91"/>
    </row>
    <row r="1429" spans="1:6">
      <c r="A1429" s="183"/>
      <c r="B1429" s="87"/>
      <c r="C1429" s="88"/>
      <c r="D1429" s="89"/>
      <c r="E1429" s="90"/>
      <c r="F1429" s="91"/>
    </row>
    <row r="1430" spans="1:6">
      <c r="A1430" s="183"/>
      <c r="B1430" s="87"/>
      <c r="C1430" s="88"/>
      <c r="D1430" s="89"/>
      <c r="E1430" s="90"/>
      <c r="F1430" s="91"/>
    </row>
    <row r="1431" spans="1:6">
      <c r="A1431" s="183"/>
      <c r="B1431" s="87"/>
      <c r="C1431" s="88"/>
      <c r="D1431" s="89"/>
      <c r="E1431" s="90"/>
      <c r="F1431" s="91"/>
    </row>
    <row r="1432" spans="1:6">
      <c r="A1432" s="183"/>
      <c r="B1432" s="87"/>
      <c r="C1432" s="88"/>
      <c r="D1432" s="89"/>
      <c r="E1432" s="90"/>
      <c r="F1432" s="91"/>
    </row>
    <row r="1433" spans="1:6">
      <c r="A1433" s="183"/>
      <c r="B1433" s="87"/>
      <c r="C1433" s="88"/>
      <c r="D1433" s="89"/>
      <c r="E1433" s="90"/>
      <c r="F1433" s="91"/>
    </row>
    <row r="1434" spans="1:6">
      <c r="A1434" s="183"/>
      <c r="B1434" s="87"/>
      <c r="C1434" s="88"/>
      <c r="D1434" s="89"/>
      <c r="E1434" s="90"/>
      <c r="F1434" s="91"/>
    </row>
    <row r="1435" spans="1:6">
      <c r="A1435" s="183"/>
      <c r="B1435" s="87"/>
      <c r="C1435" s="88"/>
      <c r="D1435" s="89"/>
      <c r="E1435" s="90"/>
      <c r="F1435" s="91"/>
    </row>
    <row r="1436" spans="1:6">
      <c r="A1436" s="183"/>
      <c r="B1436" s="87"/>
      <c r="C1436" s="88"/>
      <c r="D1436" s="89"/>
      <c r="E1436" s="90"/>
      <c r="F1436" s="91"/>
    </row>
    <row r="1437" spans="1:6">
      <c r="A1437" s="183"/>
      <c r="B1437" s="87"/>
      <c r="C1437" s="88"/>
      <c r="D1437" s="89"/>
      <c r="E1437" s="90"/>
      <c r="F1437" s="91"/>
    </row>
    <row r="1438" spans="1:6">
      <c r="A1438" s="183"/>
      <c r="B1438" s="87"/>
      <c r="C1438" s="88"/>
      <c r="D1438" s="89"/>
      <c r="E1438" s="90"/>
      <c r="F1438" s="91"/>
    </row>
    <row r="1439" spans="1:6">
      <c r="A1439" s="183"/>
      <c r="B1439" s="87"/>
      <c r="C1439" s="88"/>
      <c r="D1439" s="89"/>
      <c r="E1439" s="90"/>
      <c r="F1439" s="91"/>
    </row>
    <row r="1440" spans="1:6">
      <c r="A1440" s="183"/>
      <c r="B1440" s="87"/>
      <c r="C1440" s="88"/>
      <c r="D1440" s="89"/>
      <c r="E1440" s="90"/>
      <c r="F1440" s="91"/>
    </row>
    <row r="1441" spans="1:6">
      <c r="A1441" s="183"/>
      <c r="B1441" s="87"/>
      <c r="C1441" s="88"/>
      <c r="D1441" s="89"/>
      <c r="E1441" s="90"/>
      <c r="F1441" s="91"/>
    </row>
    <row r="1442" spans="1:6">
      <c r="A1442" s="183"/>
      <c r="B1442" s="87"/>
      <c r="C1442" s="88"/>
      <c r="D1442" s="89"/>
      <c r="E1442" s="90"/>
      <c r="F1442" s="91"/>
    </row>
    <row r="1443" spans="1:6">
      <c r="A1443" s="183"/>
      <c r="B1443" s="87"/>
      <c r="C1443" s="88"/>
      <c r="D1443" s="89"/>
      <c r="E1443" s="90"/>
      <c r="F1443" s="91"/>
    </row>
    <row r="1444" spans="1:6">
      <c r="A1444" s="183"/>
      <c r="B1444" s="87"/>
      <c r="C1444" s="88"/>
      <c r="D1444" s="89"/>
      <c r="E1444" s="90"/>
      <c r="F1444" s="91"/>
    </row>
    <row r="1445" spans="1:6">
      <c r="A1445" s="183"/>
      <c r="B1445" s="87"/>
      <c r="C1445" s="88"/>
      <c r="D1445" s="89"/>
      <c r="E1445" s="90"/>
      <c r="F1445" s="91"/>
    </row>
    <row r="1446" spans="1:6">
      <c r="A1446" s="183"/>
      <c r="B1446" s="87"/>
      <c r="C1446" s="88"/>
      <c r="D1446" s="89"/>
      <c r="E1446" s="90"/>
      <c r="F1446" s="91"/>
    </row>
    <row r="1447" spans="1:6">
      <c r="A1447" s="183"/>
      <c r="B1447" s="87"/>
      <c r="C1447" s="88"/>
      <c r="D1447" s="89"/>
      <c r="E1447" s="90"/>
      <c r="F1447" s="91"/>
    </row>
    <row r="1448" spans="1:6">
      <c r="A1448" s="183"/>
      <c r="B1448" s="87"/>
      <c r="C1448" s="88"/>
      <c r="D1448" s="89"/>
      <c r="E1448" s="90"/>
      <c r="F1448" s="91"/>
    </row>
    <row r="1449" spans="1:6">
      <c r="A1449" s="183"/>
      <c r="B1449" s="87"/>
      <c r="C1449" s="88"/>
      <c r="D1449" s="89"/>
      <c r="E1449" s="90"/>
      <c r="F1449" s="91"/>
    </row>
    <row r="1450" spans="1:6">
      <c r="A1450" s="183"/>
      <c r="B1450" s="87"/>
      <c r="C1450" s="88"/>
      <c r="D1450" s="89"/>
      <c r="E1450" s="90"/>
      <c r="F1450" s="91"/>
    </row>
    <row r="1451" spans="1:6">
      <c r="A1451" s="183"/>
      <c r="B1451" s="87"/>
      <c r="C1451" s="88"/>
      <c r="D1451" s="89"/>
      <c r="E1451" s="90"/>
      <c r="F1451" s="91"/>
    </row>
    <row r="1452" spans="1:6">
      <c r="A1452" s="183"/>
      <c r="B1452" s="87"/>
      <c r="C1452" s="88"/>
      <c r="D1452" s="89"/>
      <c r="E1452" s="90"/>
      <c r="F1452" s="91"/>
    </row>
    <row r="1453" spans="1:6">
      <c r="A1453" s="183"/>
      <c r="B1453" s="87"/>
      <c r="C1453" s="88"/>
      <c r="D1453" s="89"/>
      <c r="E1453" s="90"/>
      <c r="F1453" s="91"/>
    </row>
    <row r="1454" spans="1:6">
      <c r="A1454" s="183"/>
      <c r="B1454" s="87"/>
      <c r="C1454" s="88"/>
      <c r="D1454" s="89"/>
      <c r="E1454" s="90"/>
      <c r="F1454" s="91"/>
    </row>
    <row r="1455" spans="1:6">
      <c r="A1455" s="183"/>
      <c r="B1455" s="87"/>
      <c r="C1455" s="88"/>
      <c r="D1455" s="89"/>
      <c r="E1455" s="90"/>
      <c r="F1455" s="91"/>
    </row>
    <row r="1456" spans="1:6">
      <c r="A1456" s="183"/>
      <c r="B1456" s="87"/>
      <c r="C1456" s="88"/>
      <c r="D1456" s="89"/>
      <c r="E1456" s="90"/>
      <c r="F1456" s="91"/>
    </row>
    <row r="1457" spans="1:6">
      <c r="A1457" s="183"/>
      <c r="B1457" s="87"/>
      <c r="C1457" s="88"/>
      <c r="D1457" s="89"/>
      <c r="E1457" s="90"/>
      <c r="F1457" s="91"/>
    </row>
    <row r="1458" spans="1:6">
      <c r="A1458" s="183"/>
      <c r="B1458" s="87"/>
      <c r="C1458" s="88"/>
      <c r="D1458" s="89"/>
      <c r="E1458" s="90"/>
      <c r="F1458" s="91"/>
    </row>
    <row r="1459" spans="1:6">
      <c r="A1459" s="183"/>
      <c r="B1459" s="87"/>
      <c r="C1459" s="88"/>
      <c r="D1459" s="89"/>
      <c r="E1459" s="90"/>
      <c r="F1459" s="91"/>
    </row>
    <row r="1460" spans="1:6">
      <c r="A1460" s="183"/>
      <c r="B1460" s="87"/>
      <c r="C1460" s="88"/>
      <c r="D1460" s="89"/>
      <c r="E1460" s="90"/>
      <c r="F1460" s="91"/>
    </row>
    <row r="1461" spans="1:6">
      <c r="A1461" s="183"/>
      <c r="B1461" s="87"/>
      <c r="C1461" s="88"/>
      <c r="D1461" s="89"/>
      <c r="E1461" s="90"/>
      <c r="F1461" s="91"/>
    </row>
    <row r="1462" spans="1:6">
      <c r="A1462" s="183"/>
      <c r="B1462" s="87"/>
      <c r="C1462" s="88"/>
      <c r="D1462" s="89"/>
      <c r="E1462" s="90"/>
      <c r="F1462" s="91"/>
    </row>
    <row r="1463" spans="1:6">
      <c r="A1463" s="183"/>
      <c r="B1463" s="87"/>
      <c r="C1463" s="88"/>
      <c r="D1463" s="89"/>
      <c r="E1463" s="90"/>
      <c r="F1463" s="91"/>
    </row>
    <row r="1464" spans="1:6">
      <c r="A1464" s="183"/>
      <c r="B1464" s="87"/>
      <c r="C1464" s="88"/>
      <c r="D1464" s="89"/>
      <c r="E1464" s="90"/>
      <c r="F1464" s="91"/>
    </row>
    <row r="1465" spans="1:6">
      <c r="A1465" s="183"/>
      <c r="B1465" s="87"/>
      <c r="C1465" s="88"/>
      <c r="D1465" s="89"/>
      <c r="E1465" s="90"/>
      <c r="F1465" s="91"/>
    </row>
    <row r="1466" spans="1:6">
      <c r="A1466" s="183"/>
      <c r="B1466" s="87"/>
      <c r="C1466" s="88"/>
      <c r="D1466" s="89"/>
      <c r="E1466" s="90"/>
      <c r="F1466" s="91"/>
    </row>
    <row r="1467" spans="1:6">
      <c r="A1467" s="183"/>
      <c r="B1467" s="87"/>
      <c r="C1467" s="88"/>
      <c r="D1467" s="89"/>
      <c r="E1467" s="90"/>
      <c r="F1467" s="91"/>
    </row>
    <row r="1468" spans="1:6">
      <c r="A1468" s="183"/>
      <c r="B1468" s="87"/>
      <c r="C1468" s="88"/>
      <c r="D1468" s="89"/>
      <c r="E1468" s="90"/>
      <c r="F1468" s="91"/>
    </row>
    <row r="1469" spans="1:6">
      <c r="A1469" s="183"/>
      <c r="B1469" s="87"/>
      <c r="C1469" s="88"/>
      <c r="D1469" s="89"/>
      <c r="E1469" s="90"/>
      <c r="F1469" s="91"/>
    </row>
    <row r="1470" spans="1:6">
      <c r="A1470" s="183"/>
      <c r="B1470" s="87"/>
      <c r="C1470" s="88"/>
      <c r="D1470" s="89"/>
      <c r="E1470" s="90"/>
      <c r="F1470" s="91"/>
    </row>
    <row r="1471" spans="1:6">
      <c r="A1471" s="183"/>
      <c r="B1471" s="87"/>
      <c r="C1471" s="88"/>
      <c r="D1471" s="89"/>
      <c r="E1471" s="90"/>
      <c r="F1471" s="91"/>
    </row>
    <row r="1472" spans="1:6">
      <c r="A1472" s="183"/>
      <c r="B1472" s="87"/>
      <c r="C1472" s="88"/>
      <c r="D1472" s="89"/>
      <c r="E1472" s="90"/>
      <c r="F1472" s="91"/>
    </row>
    <row r="1473" spans="1:6">
      <c r="A1473" s="183"/>
      <c r="B1473" s="87"/>
      <c r="C1473" s="88"/>
      <c r="D1473" s="89"/>
      <c r="E1473" s="90"/>
      <c r="F1473" s="91"/>
    </row>
    <row r="1474" spans="1:6">
      <c r="A1474" s="183"/>
      <c r="B1474" s="87"/>
      <c r="C1474" s="88"/>
      <c r="D1474" s="89"/>
      <c r="E1474" s="90"/>
      <c r="F1474" s="91"/>
    </row>
    <row r="1475" spans="1:6">
      <c r="A1475" s="183"/>
      <c r="B1475" s="87"/>
      <c r="C1475" s="88"/>
      <c r="D1475" s="89"/>
      <c r="E1475" s="90"/>
      <c r="F1475" s="91"/>
    </row>
    <row r="1476" spans="1:6">
      <c r="A1476" s="183"/>
      <c r="B1476" s="87"/>
      <c r="C1476" s="88"/>
      <c r="D1476" s="89"/>
      <c r="E1476" s="90"/>
      <c r="F1476" s="91"/>
    </row>
    <row r="1477" spans="1:6">
      <c r="A1477" s="183"/>
      <c r="B1477" s="87"/>
      <c r="C1477" s="88"/>
      <c r="D1477" s="89"/>
      <c r="E1477" s="90"/>
      <c r="F1477" s="91"/>
    </row>
    <row r="1478" spans="1:6">
      <c r="A1478" s="183"/>
      <c r="B1478" s="87"/>
      <c r="C1478" s="88"/>
      <c r="D1478" s="89"/>
      <c r="E1478" s="90"/>
      <c r="F1478" s="91"/>
    </row>
    <row r="1479" spans="1:6">
      <c r="A1479" s="183"/>
      <c r="B1479" s="87"/>
      <c r="C1479" s="88"/>
      <c r="D1479" s="89"/>
      <c r="E1479" s="90"/>
      <c r="F1479" s="91"/>
    </row>
    <row r="1480" spans="1:6">
      <c r="A1480" s="183"/>
      <c r="B1480" s="87"/>
      <c r="C1480" s="88"/>
      <c r="D1480" s="89"/>
      <c r="E1480" s="90"/>
      <c r="F1480" s="91"/>
    </row>
    <row r="1481" spans="1:6">
      <c r="A1481" s="183"/>
      <c r="B1481" s="87"/>
      <c r="C1481" s="88"/>
      <c r="D1481" s="89"/>
      <c r="E1481" s="90"/>
      <c r="F1481" s="91"/>
    </row>
    <row r="1482" spans="1:6">
      <c r="A1482" s="183"/>
      <c r="B1482" s="87"/>
      <c r="C1482" s="88"/>
      <c r="D1482" s="89"/>
      <c r="E1482" s="90"/>
      <c r="F1482" s="91"/>
    </row>
    <row r="1483" spans="1:6">
      <c r="A1483" s="183"/>
      <c r="B1483" s="87"/>
      <c r="C1483" s="88"/>
      <c r="D1483" s="89"/>
      <c r="E1483" s="90"/>
      <c r="F1483" s="91"/>
    </row>
    <row r="1484" spans="1:6">
      <c r="A1484" s="183"/>
      <c r="B1484" s="87"/>
      <c r="C1484" s="88"/>
      <c r="D1484" s="89"/>
      <c r="E1484" s="90"/>
      <c r="F1484" s="91"/>
    </row>
    <row r="1485" spans="1:6">
      <c r="A1485" s="183"/>
      <c r="B1485" s="87"/>
      <c r="C1485" s="88"/>
      <c r="D1485" s="89"/>
      <c r="E1485" s="90"/>
      <c r="F1485" s="91"/>
    </row>
    <row r="1486" spans="1:6">
      <c r="A1486" s="183"/>
      <c r="B1486" s="87"/>
      <c r="C1486" s="88"/>
      <c r="D1486" s="89"/>
      <c r="E1486" s="90"/>
      <c r="F1486" s="91"/>
    </row>
    <row r="1487" spans="1:6">
      <c r="A1487" s="183"/>
      <c r="B1487" s="87"/>
      <c r="C1487" s="88"/>
      <c r="D1487" s="89"/>
      <c r="E1487" s="90"/>
      <c r="F1487" s="91"/>
    </row>
    <row r="1488" spans="1:6">
      <c r="A1488" s="183"/>
      <c r="B1488" s="87"/>
      <c r="C1488" s="88"/>
      <c r="D1488" s="89"/>
      <c r="E1488" s="90"/>
      <c r="F1488" s="91"/>
    </row>
    <row r="1489" spans="1:6">
      <c r="A1489" s="183"/>
      <c r="B1489" s="87"/>
      <c r="C1489" s="88"/>
      <c r="D1489" s="89"/>
      <c r="E1489" s="90"/>
      <c r="F1489" s="91"/>
    </row>
    <row r="1490" spans="1:6">
      <c r="A1490" s="183"/>
      <c r="B1490" s="87"/>
      <c r="C1490" s="88"/>
      <c r="D1490" s="89"/>
      <c r="E1490" s="90"/>
      <c r="F1490" s="91"/>
    </row>
    <row r="1491" spans="1:6">
      <c r="A1491" s="183"/>
      <c r="B1491" s="87"/>
      <c r="C1491" s="88"/>
      <c r="D1491" s="89"/>
      <c r="E1491" s="90"/>
      <c r="F1491" s="91"/>
    </row>
    <row r="1492" spans="1:6">
      <c r="A1492" s="183"/>
      <c r="B1492" s="87"/>
      <c r="C1492" s="88"/>
      <c r="D1492" s="89"/>
      <c r="E1492" s="90"/>
      <c r="F1492" s="91"/>
    </row>
    <row r="1493" spans="1:6">
      <c r="A1493" s="183"/>
      <c r="B1493" s="87"/>
      <c r="C1493" s="88"/>
      <c r="D1493" s="89"/>
      <c r="E1493" s="90"/>
      <c r="F1493" s="91"/>
    </row>
    <row r="1494" spans="1:6">
      <c r="A1494" s="183"/>
      <c r="B1494" s="87"/>
      <c r="C1494" s="88"/>
      <c r="D1494" s="89"/>
      <c r="E1494" s="90"/>
      <c r="F1494" s="91"/>
    </row>
    <row r="1495" spans="1:6">
      <c r="A1495" s="183"/>
      <c r="B1495" s="87"/>
      <c r="C1495" s="88"/>
      <c r="D1495" s="89"/>
      <c r="E1495" s="90"/>
      <c r="F1495" s="91"/>
    </row>
    <row r="1496" spans="1:6">
      <c r="A1496" s="183"/>
      <c r="B1496" s="87"/>
      <c r="C1496" s="88"/>
      <c r="D1496" s="89"/>
      <c r="E1496" s="90"/>
      <c r="F1496" s="91"/>
    </row>
    <row r="1497" spans="1:6">
      <c r="A1497" s="183"/>
      <c r="B1497" s="87"/>
      <c r="C1497" s="88"/>
      <c r="D1497" s="89"/>
      <c r="E1497" s="90"/>
      <c r="F1497" s="91"/>
    </row>
    <row r="1498" spans="1:6">
      <c r="A1498" s="183"/>
      <c r="B1498" s="87"/>
      <c r="C1498" s="88"/>
      <c r="D1498" s="89"/>
      <c r="E1498" s="90"/>
      <c r="F1498" s="91"/>
    </row>
    <row r="1499" spans="1:6">
      <c r="A1499" s="183"/>
      <c r="B1499" s="87"/>
      <c r="C1499" s="88"/>
      <c r="D1499" s="89"/>
      <c r="E1499" s="90"/>
      <c r="F1499" s="91"/>
    </row>
    <row r="1500" spans="1:6">
      <c r="A1500" s="183"/>
      <c r="B1500" s="87"/>
      <c r="C1500" s="88"/>
      <c r="D1500" s="89"/>
      <c r="E1500" s="90"/>
      <c r="F1500" s="91"/>
    </row>
    <row r="1501" spans="1:6">
      <c r="A1501" s="183"/>
      <c r="B1501" s="87"/>
      <c r="C1501" s="88"/>
      <c r="D1501" s="89"/>
      <c r="E1501" s="90"/>
      <c r="F1501" s="91"/>
    </row>
    <row r="1502" spans="1:6">
      <c r="A1502" s="183"/>
      <c r="B1502" s="87"/>
      <c r="C1502" s="88"/>
      <c r="D1502" s="89"/>
      <c r="E1502" s="90"/>
      <c r="F1502" s="91"/>
    </row>
    <row r="1503" spans="1:6">
      <c r="A1503" s="183"/>
      <c r="B1503" s="87"/>
      <c r="C1503" s="88"/>
      <c r="D1503" s="89"/>
      <c r="E1503" s="90"/>
      <c r="F1503" s="91"/>
    </row>
    <row r="1504" spans="1:6">
      <c r="A1504" s="183"/>
      <c r="B1504" s="87"/>
      <c r="C1504" s="88"/>
      <c r="D1504" s="89"/>
      <c r="E1504" s="90"/>
      <c r="F1504" s="91"/>
    </row>
    <row r="1505" spans="1:6">
      <c r="A1505" s="183"/>
      <c r="B1505" s="87"/>
      <c r="C1505" s="88"/>
      <c r="D1505" s="89"/>
      <c r="E1505" s="90"/>
      <c r="F1505" s="91"/>
    </row>
    <row r="1506" spans="1:6">
      <c r="A1506" s="183"/>
      <c r="B1506" s="87"/>
      <c r="C1506" s="88"/>
      <c r="D1506" s="89"/>
      <c r="E1506" s="90"/>
      <c r="F1506" s="91"/>
    </row>
    <row r="1507" spans="1:6">
      <c r="A1507" s="183"/>
      <c r="B1507" s="87"/>
      <c r="C1507" s="88"/>
      <c r="D1507" s="89"/>
      <c r="E1507" s="90"/>
      <c r="F1507" s="91"/>
    </row>
    <row r="1508" spans="1:6">
      <c r="A1508" s="183"/>
      <c r="B1508" s="87"/>
      <c r="C1508" s="88"/>
      <c r="D1508" s="89"/>
      <c r="E1508" s="90"/>
      <c r="F1508" s="91"/>
    </row>
    <row r="1509" spans="1:6">
      <c r="A1509" s="183"/>
      <c r="B1509" s="87"/>
      <c r="C1509" s="88"/>
      <c r="D1509" s="89"/>
      <c r="E1509" s="90"/>
      <c r="F1509" s="91"/>
    </row>
    <row r="1510" spans="1:6">
      <c r="A1510" s="183"/>
      <c r="B1510" s="87"/>
      <c r="C1510" s="88"/>
      <c r="D1510" s="89"/>
      <c r="E1510" s="90"/>
      <c r="F1510" s="91"/>
    </row>
    <row r="1511" spans="1:6">
      <c r="A1511" s="183"/>
      <c r="B1511" s="87"/>
      <c r="C1511" s="88"/>
      <c r="D1511" s="89"/>
      <c r="E1511" s="90"/>
      <c r="F1511" s="91"/>
    </row>
    <row r="1512" spans="1:6">
      <c r="A1512" s="183"/>
      <c r="B1512" s="87"/>
      <c r="C1512" s="88"/>
      <c r="D1512" s="89"/>
      <c r="E1512" s="90"/>
      <c r="F1512" s="91"/>
    </row>
    <row r="1513" spans="1:6">
      <c r="A1513" s="183"/>
      <c r="B1513" s="87"/>
      <c r="C1513" s="88"/>
      <c r="D1513" s="89"/>
      <c r="E1513" s="90"/>
      <c r="F1513" s="91"/>
    </row>
    <row r="1514" spans="1:6">
      <c r="A1514" s="183"/>
      <c r="B1514" s="87"/>
      <c r="C1514" s="88"/>
      <c r="D1514" s="89"/>
      <c r="E1514" s="90"/>
      <c r="F1514" s="91"/>
    </row>
    <row r="1515" spans="1:6">
      <c r="A1515" s="183"/>
      <c r="B1515" s="87"/>
      <c r="C1515" s="88"/>
      <c r="D1515" s="89"/>
      <c r="E1515" s="90"/>
      <c r="F1515" s="91"/>
    </row>
    <row r="1516" spans="1:6">
      <c r="A1516" s="183"/>
      <c r="B1516" s="87"/>
      <c r="C1516" s="88"/>
      <c r="D1516" s="89"/>
      <c r="E1516" s="90"/>
      <c r="F1516" s="91"/>
    </row>
    <row r="1517" spans="1:6">
      <c r="A1517" s="183"/>
      <c r="B1517" s="87"/>
      <c r="C1517" s="88"/>
      <c r="D1517" s="89"/>
      <c r="E1517" s="90"/>
      <c r="F1517" s="91"/>
    </row>
    <row r="1518" spans="1:6">
      <c r="A1518" s="183"/>
      <c r="B1518" s="87"/>
      <c r="C1518" s="88"/>
      <c r="D1518" s="89"/>
      <c r="E1518" s="90"/>
      <c r="F1518" s="91"/>
    </row>
    <row r="1519" spans="1:6">
      <c r="A1519" s="183"/>
      <c r="B1519" s="87"/>
      <c r="C1519" s="88"/>
      <c r="D1519" s="89"/>
      <c r="E1519" s="90"/>
      <c r="F1519" s="91"/>
    </row>
    <row r="1520" spans="1:6">
      <c r="A1520" s="183"/>
      <c r="B1520" s="87"/>
      <c r="C1520" s="88"/>
      <c r="D1520" s="89"/>
      <c r="E1520" s="90"/>
      <c r="F1520" s="91"/>
    </row>
    <row r="1521" spans="1:6">
      <c r="A1521" s="183"/>
      <c r="B1521" s="87"/>
      <c r="C1521" s="88"/>
      <c r="D1521" s="89"/>
      <c r="E1521" s="90"/>
      <c r="F1521" s="91"/>
    </row>
    <row r="1522" spans="1:6">
      <c r="A1522" s="183"/>
      <c r="B1522" s="87"/>
      <c r="C1522" s="88"/>
      <c r="D1522" s="89"/>
      <c r="E1522" s="90"/>
      <c r="F1522" s="91"/>
    </row>
    <row r="1523" spans="1:6">
      <c r="A1523" s="183"/>
      <c r="B1523" s="87"/>
      <c r="C1523" s="88"/>
      <c r="D1523" s="89"/>
      <c r="E1523" s="90"/>
      <c r="F1523" s="91"/>
    </row>
    <row r="1524" spans="1:6">
      <c r="A1524" s="183"/>
      <c r="B1524" s="87"/>
      <c r="C1524" s="88"/>
      <c r="D1524" s="89"/>
      <c r="E1524" s="90"/>
      <c r="F1524" s="91"/>
    </row>
    <row r="1525" spans="1:6">
      <c r="A1525" s="183"/>
      <c r="B1525" s="87"/>
      <c r="C1525" s="88"/>
      <c r="D1525" s="89"/>
      <c r="E1525" s="90"/>
      <c r="F1525" s="91"/>
    </row>
    <row r="1526" spans="1:6">
      <c r="A1526" s="183"/>
      <c r="B1526" s="87"/>
      <c r="C1526" s="88"/>
      <c r="D1526" s="89"/>
      <c r="E1526" s="90"/>
      <c r="F1526" s="91"/>
    </row>
    <row r="1527" spans="1:6">
      <c r="A1527" s="183"/>
      <c r="B1527" s="87"/>
      <c r="C1527" s="88"/>
      <c r="D1527" s="89"/>
      <c r="E1527" s="90"/>
      <c r="F1527" s="91"/>
    </row>
    <row r="1528" spans="1:6">
      <c r="A1528" s="183"/>
      <c r="B1528" s="87"/>
      <c r="C1528" s="88"/>
      <c r="D1528" s="89"/>
      <c r="E1528" s="90"/>
      <c r="F1528" s="91"/>
    </row>
    <row r="1529" spans="1:6">
      <c r="A1529" s="183"/>
      <c r="B1529" s="87"/>
      <c r="C1529" s="88"/>
      <c r="D1529" s="89"/>
      <c r="E1529" s="90"/>
      <c r="F1529" s="91"/>
    </row>
    <row r="1530" spans="1:6">
      <c r="A1530" s="183"/>
      <c r="B1530" s="87"/>
      <c r="C1530" s="88"/>
      <c r="D1530" s="89"/>
      <c r="E1530" s="90"/>
      <c r="F1530" s="91"/>
    </row>
    <row r="1531" spans="1:6">
      <c r="A1531" s="183"/>
      <c r="B1531" s="87"/>
      <c r="C1531" s="88"/>
      <c r="D1531" s="89"/>
      <c r="E1531" s="90"/>
      <c r="F1531" s="91"/>
    </row>
    <row r="1532" spans="1:6">
      <c r="A1532" s="183"/>
      <c r="B1532" s="87"/>
      <c r="C1532" s="88"/>
      <c r="D1532" s="89"/>
      <c r="E1532" s="90"/>
      <c r="F1532" s="91"/>
    </row>
    <row r="1533" spans="1:6">
      <c r="A1533" s="183"/>
      <c r="B1533" s="87"/>
      <c r="C1533" s="88"/>
      <c r="D1533" s="89"/>
      <c r="E1533" s="90"/>
      <c r="F1533" s="91"/>
    </row>
    <row r="1534" spans="1:6">
      <c r="A1534" s="183"/>
      <c r="B1534" s="87"/>
      <c r="C1534" s="88"/>
      <c r="D1534" s="89"/>
      <c r="E1534" s="90"/>
      <c r="F1534" s="91"/>
    </row>
    <row r="1535" spans="1:6">
      <c r="A1535" s="183"/>
      <c r="B1535" s="87"/>
      <c r="C1535" s="88"/>
      <c r="D1535" s="89"/>
      <c r="E1535" s="90"/>
      <c r="F1535" s="91"/>
    </row>
    <row r="1536" spans="1:6">
      <c r="A1536" s="183"/>
      <c r="B1536" s="87"/>
      <c r="C1536" s="88"/>
      <c r="D1536" s="89"/>
      <c r="E1536" s="90"/>
      <c r="F1536" s="91"/>
    </row>
    <row r="1537" spans="1:6">
      <c r="A1537" s="183"/>
      <c r="B1537" s="87"/>
      <c r="C1537" s="88"/>
      <c r="D1537" s="89"/>
      <c r="E1537" s="90"/>
      <c r="F1537" s="91"/>
    </row>
    <row r="1538" spans="1:6">
      <c r="A1538" s="183"/>
      <c r="B1538" s="87"/>
      <c r="C1538" s="88"/>
      <c r="D1538" s="89"/>
      <c r="E1538" s="90"/>
      <c r="F1538" s="91"/>
    </row>
    <row r="1539" spans="1:6">
      <c r="A1539" s="183"/>
      <c r="B1539" s="87"/>
      <c r="C1539" s="88"/>
      <c r="D1539" s="89"/>
      <c r="E1539" s="90"/>
      <c r="F1539" s="91"/>
    </row>
    <row r="1540" spans="1:6">
      <c r="A1540" s="183"/>
      <c r="B1540" s="87"/>
      <c r="C1540" s="88"/>
      <c r="D1540" s="89"/>
      <c r="E1540" s="90"/>
      <c r="F1540" s="91"/>
    </row>
    <row r="1541" spans="1:6">
      <c r="A1541" s="183"/>
      <c r="B1541" s="87"/>
      <c r="C1541" s="88"/>
      <c r="D1541" s="89"/>
      <c r="E1541" s="90"/>
      <c r="F1541" s="91"/>
    </row>
    <row r="1542" spans="1:6">
      <c r="A1542" s="183"/>
      <c r="B1542" s="87"/>
      <c r="C1542" s="88"/>
      <c r="D1542" s="89"/>
      <c r="E1542" s="90"/>
      <c r="F1542" s="91"/>
    </row>
    <row r="1543" spans="1:6">
      <c r="A1543" s="183"/>
      <c r="B1543" s="87"/>
      <c r="C1543" s="88"/>
      <c r="D1543" s="89"/>
      <c r="E1543" s="90"/>
      <c r="F1543" s="91"/>
    </row>
    <row r="1544" spans="1:6">
      <c r="A1544" s="183"/>
      <c r="B1544" s="87"/>
      <c r="C1544" s="88"/>
      <c r="D1544" s="89"/>
      <c r="E1544" s="90"/>
      <c r="F1544" s="91"/>
    </row>
    <row r="1545" spans="1:6">
      <c r="A1545" s="183"/>
      <c r="B1545" s="87"/>
      <c r="C1545" s="88"/>
      <c r="D1545" s="89"/>
      <c r="E1545" s="90"/>
      <c r="F1545" s="91"/>
    </row>
    <row r="1546" spans="1:6">
      <c r="A1546" s="183"/>
      <c r="B1546" s="87"/>
      <c r="C1546" s="88"/>
      <c r="D1546" s="89"/>
      <c r="E1546" s="90"/>
      <c r="F1546" s="91"/>
    </row>
    <row r="1547" spans="1:6">
      <c r="A1547" s="183"/>
      <c r="B1547" s="87"/>
      <c r="C1547" s="88"/>
      <c r="D1547" s="89"/>
      <c r="E1547" s="90"/>
      <c r="F1547" s="91"/>
    </row>
    <row r="1548" spans="1:6">
      <c r="A1548" s="183"/>
      <c r="B1548" s="87"/>
      <c r="C1548" s="88"/>
      <c r="D1548" s="89"/>
      <c r="E1548" s="90"/>
      <c r="F1548" s="91"/>
    </row>
    <row r="1549" spans="1:6">
      <c r="A1549" s="183"/>
      <c r="B1549" s="87"/>
      <c r="C1549" s="88"/>
      <c r="D1549" s="89"/>
      <c r="E1549" s="90"/>
      <c r="F1549" s="91"/>
    </row>
    <row r="1550" spans="1:6">
      <c r="A1550" s="183"/>
      <c r="B1550" s="87"/>
      <c r="C1550" s="88"/>
      <c r="D1550" s="89"/>
      <c r="E1550" s="90"/>
      <c r="F1550" s="91"/>
    </row>
    <row r="1551" spans="1:6">
      <c r="A1551" s="183"/>
      <c r="B1551" s="87"/>
      <c r="C1551" s="88"/>
      <c r="D1551" s="89"/>
      <c r="E1551" s="90"/>
      <c r="F1551" s="91"/>
    </row>
    <row r="1552" spans="1:6">
      <c r="A1552" s="183"/>
      <c r="B1552" s="87"/>
      <c r="C1552" s="88"/>
      <c r="D1552" s="89"/>
      <c r="E1552" s="90"/>
      <c r="F1552" s="91"/>
    </row>
    <row r="1553" spans="1:6">
      <c r="A1553" s="183"/>
      <c r="B1553" s="87"/>
      <c r="C1553" s="88"/>
      <c r="D1553" s="89"/>
      <c r="E1553" s="90"/>
      <c r="F1553" s="91"/>
    </row>
    <row r="1554" spans="1:6">
      <c r="A1554" s="183"/>
      <c r="B1554" s="87"/>
      <c r="C1554" s="88"/>
      <c r="D1554" s="89"/>
      <c r="E1554" s="90"/>
      <c r="F1554" s="91"/>
    </row>
    <row r="1555" spans="1:6">
      <c r="A1555" s="183"/>
      <c r="B1555" s="87"/>
      <c r="C1555" s="88"/>
      <c r="D1555" s="89"/>
      <c r="E1555" s="90"/>
      <c r="F1555" s="91"/>
    </row>
    <row r="1556" spans="1:6">
      <c r="A1556" s="183"/>
      <c r="B1556" s="87"/>
      <c r="C1556" s="88"/>
      <c r="D1556" s="89"/>
      <c r="E1556" s="90"/>
      <c r="F1556" s="91"/>
    </row>
    <row r="1557" spans="1:6">
      <c r="A1557" s="183"/>
      <c r="B1557" s="87"/>
      <c r="C1557" s="88"/>
      <c r="D1557" s="89"/>
      <c r="E1557" s="90"/>
      <c r="F1557" s="91"/>
    </row>
    <row r="1558" spans="1:6">
      <c r="A1558" s="183"/>
      <c r="B1558" s="87"/>
      <c r="C1558" s="88"/>
      <c r="D1558" s="89"/>
      <c r="E1558" s="90"/>
      <c r="F1558" s="91"/>
    </row>
    <row r="1559" spans="1:6">
      <c r="A1559" s="183"/>
      <c r="B1559" s="87"/>
      <c r="C1559" s="88"/>
      <c r="D1559" s="89"/>
      <c r="E1559" s="90"/>
      <c r="F1559" s="91"/>
    </row>
    <row r="1560" spans="1:6">
      <c r="A1560" s="183"/>
      <c r="B1560" s="87"/>
      <c r="C1560" s="88"/>
      <c r="D1560" s="89"/>
      <c r="E1560" s="90"/>
      <c r="F1560" s="91"/>
    </row>
    <row r="1561" spans="1:6">
      <c r="A1561" s="183"/>
      <c r="B1561" s="87"/>
      <c r="C1561" s="88"/>
      <c r="D1561" s="89"/>
      <c r="E1561" s="90"/>
      <c r="F1561" s="91"/>
    </row>
    <row r="1562" spans="1:6">
      <c r="A1562" s="183"/>
      <c r="B1562" s="87"/>
      <c r="C1562" s="88"/>
      <c r="D1562" s="89"/>
      <c r="E1562" s="90"/>
      <c r="F1562" s="91"/>
    </row>
    <row r="1563" spans="1:6">
      <c r="A1563" s="183"/>
      <c r="B1563" s="87"/>
      <c r="C1563" s="88"/>
      <c r="D1563" s="89"/>
      <c r="E1563" s="90"/>
      <c r="F1563" s="91"/>
    </row>
    <row r="1564" spans="1:6">
      <c r="A1564" s="183"/>
      <c r="B1564" s="87"/>
      <c r="C1564" s="88"/>
      <c r="D1564" s="89"/>
      <c r="E1564" s="90"/>
      <c r="F1564" s="91"/>
    </row>
    <row r="1565" spans="1:6">
      <c r="A1565" s="183"/>
      <c r="B1565" s="87"/>
      <c r="C1565" s="88"/>
      <c r="D1565" s="89"/>
      <c r="E1565" s="90"/>
      <c r="F1565" s="91"/>
    </row>
    <row r="1566" spans="1:6">
      <c r="A1566" s="183"/>
      <c r="B1566" s="87"/>
      <c r="C1566" s="88"/>
      <c r="D1566" s="89"/>
      <c r="E1566" s="90"/>
      <c r="F1566" s="91"/>
    </row>
    <row r="1567" spans="1:6">
      <c r="A1567" s="183"/>
      <c r="B1567" s="87"/>
      <c r="C1567" s="88"/>
      <c r="D1567" s="89"/>
      <c r="E1567" s="90"/>
      <c r="F1567" s="91"/>
    </row>
    <row r="1568" spans="1:6">
      <c r="A1568" s="183"/>
      <c r="B1568" s="87"/>
      <c r="C1568" s="88"/>
      <c r="D1568" s="89"/>
      <c r="E1568" s="90"/>
      <c r="F1568" s="91"/>
    </row>
    <row r="1569" spans="1:6">
      <c r="A1569" s="183"/>
      <c r="B1569" s="87"/>
      <c r="C1569" s="88"/>
      <c r="D1569" s="89"/>
      <c r="E1569" s="90"/>
      <c r="F1569" s="91"/>
    </row>
    <row r="1570" spans="1:6">
      <c r="A1570" s="183"/>
      <c r="B1570" s="87"/>
      <c r="C1570" s="88"/>
      <c r="D1570" s="89"/>
      <c r="E1570" s="90"/>
      <c r="F1570" s="91"/>
    </row>
    <row r="1571" spans="1:6">
      <c r="A1571" s="183"/>
      <c r="B1571" s="87"/>
      <c r="C1571" s="88"/>
      <c r="D1571" s="89"/>
      <c r="E1571" s="90"/>
      <c r="F1571" s="91"/>
    </row>
    <row r="1572" spans="1:6">
      <c r="A1572" s="183"/>
      <c r="B1572" s="87"/>
      <c r="C1572" s="88"/>
      <c r="D1572" s="89"/>
      <c r="E1572" s="90"/>
      <c r="F1572" s="91"/>
    </row>
    <row r="1573" spans="1:6">
      <c r="A1573" s="183"/>
      <c r="B1573" s="87"/>
      <c r="C1573" s="88"/>
      <c r="D1573" s="89"/>
      <c r="E1573" s="90"/>
      <c r="F1573" s="91"/>
    </row>
    <row r="1574" spans="1:6">
      <c r="A1574" s="183"/>
      <c r="B1574" s="87"/>
      <c r="C1574" s="88"/>
      <c r="D1574" s="89"/>
      <c r="E1574" s="90"/>
      <c r="F1574" s="91"/>
    </row>
    <row r="1575" spans="1:6">
      <c r="A1575" s="183"/>
      <c r="B1575" s="87"/>
      <c r="C1575" s="88"/>
      <c r="D1575" s="89"/>
      <c r="E1575" s="90"/>
      <c r="F1575" s="91"/>
    </row>
    <row r="1576" spans="1:6">
      <c r="A1576" s="183"/>
      <c r="B1576" s="87"/>
      <c r="C1576" s="88"/>
      <c r="D1576" s="89"/>
      <c r="E1576" s="90"/>
      <c r="F1576" s="91"/>
    </row>
    <row r="1577" spans="1:6">
      <c r="A1577" s="183"/>
      <c r="B1577" s="87"/>
      <c r="C1577" s="88"/>
      <c r="D1577" s="89"/>
      <c r="E1577" s="90"/>
      <c r="F1577" s="91"/>
    </row>
    <row r="1578" spans="1:6">
      <c r="A1578" s="183"/>
      <c r="B1578" s="87"/>
      <c r="C1578" s="88"/>
      <c r="D1578" s="89"/>
      <c r="E1578" s="90"/>
      <c r="F1578" s="91"/>
    </row>
    <row r="1579" spans="1:6">
      <c r="A1579" s="183"/>
      <c r="B1579" s="87"/>
      <c r="C1579" s="88"/>
      <c r="D1579" s="89"/>
      <c r="E1579" s="90"/>
      <c r="F1579" s="91"/>
    </row>
    <row r="1580" spans="1:6">
      <c r="A1580" s="183"/>
      <c r="B1580" s="87"/>
      <c r="C1580" s="88"/>
      <c r="D1580" s="89"/>
      <c r="E1580" s="90"/>
      <c r="F1580" s="91"/>
    </row>
    <row r="1581" spans="1:6">
      <c r="A1581" s="183"/>
      <c r="B1581" s="87"/>
      <c r="C1581" s="88"/>
      <c r="D1581" s="89"/>
      <c r="E1581" s="90"/>
      <c r="F1581" s="91"/>
    </row>
    <row r="1582" spans="1:6">
      <c r="A1582" s="183"/>
      <c r="B1582" s="87"/>
      <c r="C1582" s="88"/>
      <c r="D1582" s="89"/>
      <c r="E1582" s="90"/>
      <c r="F1582" s="91"/>
    </row>
    <row r="1583" spans="1:6">
      <c r="A1583" s="183"/>
      <c r="B1583" s="87"/>
      <c r="C1583" s="88"/>
      <c r="D1583" s="89"/>
      <c r="E1583" s="90"/>
      <c r="F1583" s="91"/>
    </row>
    <row r="1584" spans="1:6">
      <c r="A1584" s="183"/>
      <c r="B1584" s="87"/>
      <c r="C1584" s="88"/>
      <c r="D1584" s="89"/>
      <c r="E1584" s="90"/>
      <c r="F1584" s="91"/>
    </row>
    <row r="1585" spans="1:6">
      <c r="A1585" s="183"/>
      <c r="B1585" s="87"/>
      <c r="C1585" s="88"/>
      <c r="D1585" s="89"/>
      <c r="E1585" s="90"/>
      <c r="F1585" s="91"/>
    </row>
    <row r="1586" spans="1:6">
      <c r="A1586" s="183"/>
      <c r="B1586" s="87"/>
      <c r="C1586" s="88"/>
      <c r="D1586" s="89"/>
      <c r="E1586" s="90"/>
      <c r="F1586" s="91"/>
    </row>
    <row r="1587" spans="1:6">
      <c r="A1587" s="183"/>
      <c r="B1587" s="87"/>
      <c r="C1587" s="88"/>
      <c r="D1587" s="89"/>
      <c r="E1587" s="90"/>
      <c r="F1587" s="91"/>
    </row>
    <row r="1588" spans="1:6">
      <c r="A1588" s="183"/>
      <c r="B1588" s="87"/>
      <c r="C1588" s="88"/>
      <c r="D1588" s="89"/>
      <c r="E1588" s="90"/>
      <c r="F1588" s="91"/>
    </row>
    <row r="1589" spans="1:6">
      <c r="A1589" s="183"/>
      <c r="B1589" s="87"/>
      <c r="C1589" s="88"/>
      <c r="D1589" s="89"/>
      <c r="E1589" s="90"/>
      <c r="F1589" s="91"/>
    </row>
    <row r="1590" spans="1:6">
      <c r="A1590" s="183"/>
      <c r="B1590" s="87"/>
      <c r="C1590" s="88"/>
      <c r="D1590" s="89"/>
      <c r="E1590" s="90"/>
      <c r="F1590" s="91"/>
    </row>
    <row r="1591" spans="1:6">
      <c r="A1591" s="183"/>
      <c r="B1591" s="87"/>
      <c r="C1591" s="88"/>
      <c r="D1591" s="89"/>
      <c r="E1591" s="90"/>
      <c r="F1591" s="91"/>
    </row>
    <row r="1592" spans="1:6">
      <c r="A1592" s="183"/>
      <c r="B1592" s="87"/>
      <c r="C1592" s="88"/>
      <c r="D1592" s="89"/>
      <c r="E1592" s="90"/>
      <c r="F1592" s="91"/>
    </row>
    <row r="1593" spans="1:6">
      <c r="A1593" s="183"/>
      <c r="B1593" s="87"/>
      <c r="C1593" s="88"/>
      <c r="D1593" s="89"/>
      <c r="E1593" s="90"/>
      <c r="F1593" s="91"/>
    </row>
    <row r="1594" spans="1:6">
      <c r="A1594" s="183"/>
      <c r="B1594" s="87"/>
      <c r="C1594" s="88"/>
      <c r="D1594" s="89"/>
      <c r="E1594" s="90"/>
      <c r="F1594" s="91"/>
    </row>
    <row r="1595" spans="1:6">
      <c r="A1595" s="183"/>
      <c r="B1595" s="87"/>
      <c r="C1595" s="88"/>
      <c r="D1595" s="89"/>
      <c r="E1595" s="90"/>
      <c r="F1595" s="91"/>
    </row>
    <row r="1596" spans="1:6">
      <c r="A1596" s="183"/>
      <c r="B1596" s="87"/>
      <c r="C1596" s="88"/>
      <c r="D1596" s="89"/>
      <c r="E1596" s="90"/>
      <c r="F1596" s="91"/>
    </row>
    <row r="1597" spans="1:6">
      <c r="A1597" s="183"/>
      <c r="B1597" s="87"/>
      <c r="C1597" s="88"/>
      <c r="D1597" s="89"/>
      <c r="E1597" s="90"/>
      <c r="F1597" s="91"/>
    </row>
    <row r="1598" spans="1:6">
      <c r="A1598" s="183"/>
      <c r="B1598" s="87"/>
      <c r="C1598" s="88"/>
      <c r="D1598" s="89"/>
      <c r="E1598" s="90"/>
      <c r="F1598" s="91"/>
    </row>
    <row r="1599" spans="1:6">
      <c r="A1599" s="183"/>
      <c r="B1599" s="87"/>
      <c r="C1599" s="88"/>
      <c r="D1599" s="89"/>
      <c r="E1599" s="90"/>
      <c r="F1599" s="91"/>
    </row>
    <row r="1600" spans="1:6">
      <c r="A1600" s="183"/>
      <c r="B1600" s="87"/>
      <c r="C1600" s="88"/>
      <c r="D1600" s="89"/>
      <c r="E1600" s="90"/>
      <c r="F1600" s="91"/>
    </row>
    <row r="1601" spans="1:6">
      <c r="A1601" s="183"/>
      <c r="B1601" s="87"/>
      <c r="C1601" s="88"/>
      <c r="D1601" s="89"/>
      <c r="E1601" s="90"/>
      <c r="F1601" s="91"/>
    </row>
    <row r="1602" spans="1:6">
      <c r="A1602" s="183"/>
      <c r="B1602" s="87"/>
      <c r="C1602" s="88"/>
      <c r="D1602" s="89"/>
      <c r="E1602" s="90"/>
      <c r="F1602" s="91"/>
    </row>
    <row r="1603" spans="1:6">
      <c r="A1603" s="183"/>
      <c r="B1603" s="87"/>
      <c r="C1603" s="88"/>
      <c r="D1603" s="89"/>
      <c r="E1603" s="90"/>
      <c r="F1603" s="91"/>
    </row>
    <row r="1604" spans="1:6">
      <c r="A1604" s="183"/>
      <c r="B1604" s="87"/>
      <c r="C1604" s="88"/>
      <c r="D1604" s="89"/>
      <c r="E1604" s="90"/>
      <c r="F1604" s="91"/>
    </row>
    <row r="1605" spans="1:6">
      <c r="A1605" s="183"/>
      <c r="B1605" s="87"/>
      <c r="C1605" s="88"/>
      <c r="D1605" s="89"/>
      <c r="E1605" s="90"/>
      <c r="F1605" s="91"/>
    </row>
    <row r="1606" spans="1:6">
      <c r="A1606" s="183"/>
      <c r="B1606" s="87"/>
      <c r="C1606" s="88"/>
      <c r="D1606" s="89"/>
      <c r="E1606" s="90"/>
      <c r="F1606" s="91"/>
    </row>
    <row r="1607" spans="1:6">
      <c r="A1607" s="183"/>
      <c r="B1607" s="87"/>
      <c r="C1607" s="88"/>
      <c r="D1607" s="89"/>
      <c r="E1607" s="90"/>
      <c r="F1607" s="91"/>
    </row>
    <row r="1608" spans="1:6">
      <c r="A1608" s="183"/>
      <c r="B1608" s="87"/>
      <c r="C1608" s="88"/>
      <c r="D1608" s="89"/>
      <c r="E1608" s="90"/>
      <c r="F1608" s="91"/>
    </row>
    <row r="1609" spans="1:6">
      <c r="A1609" s="183"/>
      <c r="B1609" s="87"/>
      <c r="C1609" s="88"/>
      <c r="D1609" s="89"/>
      <c r="E1609" s="90"/>
      <c r="F1609" s="91"/>
    </row>
    <row r="1610" spans="1:6">
      <c r="A1610" s="183"/>
      <c r="B1610" s="87"/>
      <c r="C1610" s="88"/>
      <c r="D1610" s="89"/>
      <c r="E1610" s="90"/>
      <c r="F1610" s="91"/>
    </row>
    <row r="1611" spans="1:6">
      <c r="A1611" s="183"/>
      <c r="B1611" s="87"/>
      <c r="C1611" s="88"/>
      <c r="D1611" s="89"/>
      <c r="E1611" s="90"/>
      <c r="F1611" s="91"/>
    </row>
    <row r="1612" spans="1:6">
      <c r="A1612" s="183"/>
      <c r="B1612" s="87"/>
      <c r="C1612" s="88"/>
      <c r="D1612" s="89"/>
      <c r="E1612" s="90"/>
      <c r="F1612" s="91"/>
    </row>
    <row r="1613" spans="1:6">
      <c r="A1613" s="183"/>
      <c r="B1613" s="87"/>
      <c r="C1613" s="88"/>
      <c r="D1613" s="89"/>
      <c r="E1613" s="90"/>
      <c r="F1613" s="91"/>
    </row>
    <row r="1614" spans="1:6">
      <c r="A1614" s="183"/>
      <c r="B1614" s="87"/>
      <c r="C1614" s="88"/>
      <c r="D1614" s="89"/>
      <c r="E1614" s="90"/>
      <c r="F1614" s="91"/>
    </row>
    <row r="1615" spans="1:6">
      <c r="A1615" s="183"/>
      <c r="B1615" s="87"/>
      <c r="C1615" s="88"/>
      <c r="D1615" s="89"/>
      <c r="E1615" s="90"/>
      <c r="F1615" s="91"/>
    </row>
    <row r="1616" spans="1:6">
      <c r="A1616" s="183"/>
      <c r="B1616" s="87"/>
      <c r="C1616" s="88"/>
      <c r="D1616" s="89"/>
      <c r="E1616" s="90"/>
      <c r="F1616" s="91"/>
    </row>
    <row r="1617" spans="1:6">
      <c r="A1617" s="183"/>
      <c r="B1617" s="87"/>
      <c r="C1617" s="88"/>
      <c r="D1617" s="89"/>
      <c r="E1617" s="90"/>
      <c r="F1617" s="91"/>
    </row>
    <row r="1618" spans="1:6">
      <c r="A1618" s="183"/>
      <c r="B1618" s="87"/>
      <c r="C1618" s="88"/>
      <c r="D1618" s="89"/>
      <c r="E1618" s="90"/>
      <c r="F1618" s="91"/>
    </row>
    <row r="1619" spans="1:6">
      <c r="A1619" s="183"/>
      <c r="B1619" s="87"/>
      <c r="C1619" s="88"/>
      <c r="D1619" s="89"/>
      <c r="E1619" s="90"/>
      <c r="F1619" s="91"/>
    </row>
    <row r="1620" spans="1:6">
      <c r="A1620" s="183"/>
      <c r="B1620" s="87"/>
      <c r="C1620" s="88"/>
      <c r="D1620" s="89"/>
      <c r="E1620" s="90"/>
      <c r="F1620" s="91"/>
    </row>
    <row r="1621" spans="1:6">
      <c r="A1621" s="183"/>
      <c r="B1621" s="87"/>
      <c r="C1621" s="88"/>
      <c r="D1621" s="89"/>
      <c r="E1621" s="90"/>
      <c r="F1621" s="91"/>
    </row>
    <row r="1622" spans="1:6">
      <c r="A1622" s="183"/>
      <c r="B1622" s="87"/>
      <c r="C1622" s="88"/>
      <c r="D1622" s="89"/>
      <c r="E1622" s="90"/>
      <c r="F1622" s="91"/>
    </row>
    <row r="1623" spans="1:6">
      <c r="A1623" s="183"/>
      <c r="B1623" s="87"/>
      <c r="C1623" s="88"/>
      <c r="D1623" s="89"/>
      <c r="E1623" s="90"/>
      <c r="F1623" s="91"/>
    </row>
    <row r="1624" spans="1:6">
      <c r="A1624" s="183"/>
      <c r="B1624" s="87"/>
      <c r="C1624" s="88"/>
      <c r="D1624" s="89"/>
      <c r="E1624" s="90"/>
      <c r="F1624" s="91"/>
    </row>
    <row r="1625" spans="1:6">
      <c r="A1625" s="183"/>
      <c r="B1625" s="87"/>
      <c r="C1625" s="88"/>
      <c r="D1625" s="89"/>
      <c r="E1625" s="90"/>
      <c r="F1625" s="91"/>
    </row>
    <row r="1626" spans="1:6">
      <c r="A1626" s="183"/>
      <c r="B1626" s="87"/>
      <c r="C1626" s="88"/>
      <c r="D1626" s="89"/>
      <c r="E1626" s="90"/>
      <c r="F1626" s="91"/>
    </row>
    <row r="1627" spans="1:6">
      <c r="A1627" s="183"/>
      <c r="B1627" s="87"/>
      <c r="C1627" s="88"/>
      <c r="D1627" s="89"/>
      <c r="E1627" s="90"/>
      <c r="F1627" s="91"/>
    </row>
    <row r="1628" spans="1:6">
      <c r="A1628" s="183"/>
      <c r="B1628" s="87"/>
      <c r="C1628" s="88"/>
      <c r="D1628" s="89"/>
      <c r="E1628" s="90"/>
      <c r="F1628" s="91"/>
    </row>
    <row r="1629" spans="1:6">
      <c r="A1629" s="183"/>
      <c r="B1629" s="87"/>
      <c r="C1629" s="88"/>
      <c r="D1629" s="89"/>
      <c r="E1629" s="90"/>
      <c r="F1629" s="91"/>
    </row>
    <row r="1630" spans="1:6">
      <c r="A1630" s="183"/>
      <c r="B1630" s="87"/>
      <c r="C1630" s="88"/>
      <c r="D1630" s="89"/>
      <c r="E1630" s="90"/>
      <c r="F1630" s="91"/>
    </row>
    <row r="1631" spans="1:6">
      <c r="A1631" s="183"/>
      <c r="B1631" s="87"/>
      <c r="C1631" s="88"/>
      <c r="D1631" s="89"/>
      <c r="E1631" s="90"/>
      <c r="F1631" s="91"/>
    </row>
    <row r="1632" spans="1:6">
      <c r="A1632" s="183"/>
      <c r="B1632" s="87"/>
      <c r="C1632" s="88"/>
      <c r="D1632" s="89"/>
      <c r="E1632" s="90"/>
      <c r="F1632" s="91"/>
    </row>
    <row r="1633" spans="1:6">
      <c r="A1633" s="183"/>
      <c r="B1633" s="87"/>
      <c r="C1633" s="88"/>
      <c r="D1633" s="89"/>
      <c r="E1633" s="90"/>
      <c r="F1633" s="91"/>
    </row>
    <row r="1634" spans="1:6">
      <c r="A1634" s="183"/>
      <c r="B1634" s="87"/>
      <c r="C1634" s="88"/>
      <c r="D1634" s="89"/>
      <c r="E1634" s="90"/>
      <c r="F1634" s="91"/>
    </row>
    <row r="1635" spans="1:6">
      <c r="A1635" s="183"/>
      <c r="B1635" s="87"/>
      <c r="C1635" s="88"/>
      <c r="D1635" s="89"/>
      <c r="E1635" s="90"/>
      <c r="F1635" s="91"/>
    </row>
    <row r="1636" spans="1:6">
      <c r="A1636" s="183"/>
      <c r="B1636" s="87"/>
      <c r="C1636" s="88"/>
      <c r="D1636" s="89"/>
      <c r="E1636" s="90"/>
      <c r="F1636" s="91"/>
    </row>
    <row r="1637" spans="1:6">
      <c r="A1637" s="183"/>
      <c r="B1637" s="87"/>
      <c r="C1637" s="88"/>
      <c r="D1637" s="89"/>
      <c r="E1637" s="90"/>
      <c r="F1637" s="91"/>
    </row>
    <row r="1638" spans="1:6">
      <c r="A1638" s="183"/>
      <c r="B1638" s="87"/>
      <c r="C1638" s="88"/>
      <c r="D1638" s="89"/>
      <c r="E1638" s="90"/>
      <c r="F1638" s="91"/>
    </row>
    <row r="1639" spans="1:6">
      <c r="A1639" s="183"/>
      <c r="B1639" s="87"/>
      <c r="C1639" s="88"/>
      <c r="D1639" s="89"/>
      <c r="E1639" s="90"/>
      <c r="F1639" s="91"/>
    </row>
    <row r="1640" spans="1:6">
      <c r="A1640" s="183"/>
      <c r="B1640" s="87"/>
      <c r="C1640" s="88"/>
      <c r="D1640" s="89"/>
      <c r="E1640" s="90"/>
      <c r="F1640" s="91"/>
    </row>
    <row r="1641" spans="1:6">
      <c r="A1641" s="183"/>
      <c r="B1641" s="87"/>
      <c r="C1641" s="88"/>
      <c r="D1641" s="89"/>
      <c r="E1641" s="90"/>
      <c r="F1641" s="91"/>
    </row>
    <row r="1642" spans="1:6">
      <c r="A1642" s="183"/>
      <c r="B1642" s="87"/>
      <c r="C1642" s="88"/>
      <c r="D1642" s="89"/>
      <c r="E1642" s="90"/>
      <c r="F1642" s="91"/>
    </row>
    <row r="1643" spans="1:6">
      <c r="A1643" s="183"/>
      <c r="B1643" s="87"/>
      <c r="C1643" s="88"/>
      <c r="D1643" s="89"/>
      <c r="E1643" s="90"/>
      <c r="F1643" s="91"/>
    </row>
    <row r="1644" spans="1:6">
      <c r="A1644" s="183"/>
      <c r="B1644" s="87"/>
      <c r="C1644" s="88"/>
      <c r="D1644" s="89"/>
      <c r="E1644" s="90"/>
      <c r="F1644" s="91"/>
    </row>
    <row r="1645" spans="1:6">
      <c r="A1645" s="183"/>
      <c r="B1645" s="87"/>
      <c r="C1645" s="88"/>
      <c r="D1645" s="89"/>
      <c r="E1645" s="90"/>
      <c r="F1645" s="91"/>
    </row>
    <row r="1646" spans="1:6">
      <c r="A1646" s="183"/>
      <c r="B1646" s="87"/>
      <c r="C1646" s="88"/>
      <c r="D1646" s="89"/>
      <c r="E1646" s="90"/>
      <c r="F1646" s="91"/>
    </row>
    <row r="1647" spans="1:6">
      <c r="A1647" s="183"/>
      <c r="B1647" s="87"/>
      <c r="C1647" s="88"/>
      <c r="D1647" s="89"/>
      <c r="E1647" s="90"/>
      <c r="F1647" s="91"/>
    </row>
    <row r="1648" spans="1:6">
      <c r="A1648" s="183"/>
      <c r="B1648" s="87"/>
      <c r="C1648" s="88"/>
      <c r="D1648" s="89"/>
      <c r="E1648" s="90"/>
      <c r="F1648" s="91"/>
    </row>
    <row r="1649" spans="1:6">
      <c r="A1649" s="183"/>
      <c r="B1649" s="87"/>
      <c r="C1649" s="88"/>
      <c r="D1649" s="89"/>
      <c r="E1649" s="90"/>
      <c r="F1649" s="91"/>
    </row>
    <row r="1650" spans="1:6">
      <c r="A1650" s="183"/>
      <c r="B1650" s="87"/>
      <c r="C1650" s="88"/>
      <c r="D1650" s="89"/>
      <c r="E1650" s="90"/>
      <c r="F1650" s="91"/>
    </row>
    <row r="1651" spans="1:6">
      <c r="A1651" s="183"/>
      <c r="B1651" s="87"/>
      <c r="C1651" s="88"/>
      <c r="D1651" s="89"/>
      <c r="E1651" s="90"/>
      <c r="F1651" s="91"/>
    </row>
    <row r="1652" spans="1:6">
      <c r="A1652" s="183"/>
      <c r="B1652" s="87"/>
      <c r="C1652" s="88"/>
      <c r="D1652" s="89"/>
      <c r="E1652" s="90"/>
      <c r="F1652" s="91"/>
    </row>
    <row r="1653" spans="1:6">
      <c r="A1653" s="183"/>
      <c r="B1653" s="87"/>
      <c r="C1653" s="88"/>
      <c r="D1653" s="89"/>
      <c r="E1653" s="90"/>
      <c r="F1653" s="91"/>
    </row>
    <row r="1654" spans="1:6">
      <c r="A1654" s="183"/>
      <c r="B1654" s="87"/>
      <c r="C1654" s="88"/>
      <c r="D1654" s="89"/>
      <c r="E1654" s="90"/>
      <c r="F1654" s="91"/>
    </row>
    <row r="1655" spans="1:6">
      <c r="A1655" s="183"/>
      <c r="B1655" s="87"/>
      <c r="C1655" s="88"/>
      <c r="D1655" s="89"/>
      <c r="E1655" s="90"/>
      <c r="F1655" s="91"/>
    </row>
    <row r="1656" spans="1:6">
      <c r="A1656" s="183"/>
      <c r="B1656" s="87"/>
      <c r="C1656" s="88"/>
      <c r="D1656" s="89"/>
      <c r="E1656" s="90"/>
      <c r="F1656" s="91"/>
    </row>
    <row r="1657" spans="1:6">
      <c r="A1657" s="183"/>
      <c r="B1657" s="87"/>
      <c r="C1657" s="88"/>
      <c r="D1657" s="89"/>
      <c r="E1657" s="90"/>
      <c r="F1657" s="91"/>
    </row>
    <row r="1658" spans="1:6">
      <c r="A1658" s="183"/>
      <c r="B1658" s="87"/>
      <c r="C1658" s="88"/>
      <c r="D1658" s="89"/>
      <c r="E1658" s="90"/>
      <c r="F1658" s="91"/>
    </row>
    <row r="1659" spans="1:6">
      <c r="A1659" s="183"/>
      <c r="B1659" s="87"/>
      <c r="C1659" s="88"/>
      <c r="D1659" s="89"/>
      <c r="E1659" s="90"/>
      <c r="F1659" s="91"/>
    </row>
    <row r="1660" spans="1:6">
      <c r="A1660" s="183"/>
      <c r="B1660" s="87"/>
      <c r="C1660" s="88"/>
      <c r="D1660" s="89"/>
      <c r="E1660" s="90"/>
      <c r="F1660" s="91"/>
    </row>
    <row r="1661" spans="1:6">
      <c r="A1661" s="183"/>
      <c r="B1661" s="87"/>
      <c r="C1661" s="88"/>
      <c r="D1661" s="89"/>
      <c r="E1661" s="90"/>
      <c r="F1661" s="91"/>
    </row>
    <row r="1662" spans="1:6">
      <c r="A1662" s="183"/>
      <c r="B1662" s="87"/>
      <c r="C1662" s="88"/>
      <c r="D1662" s="89"/>
      <c r="E1662" s="90"/>
      <c r="F1662" s="91"/>
    </row>
    <row r="1663" spans="1:6">
      <c r="A1663" s="183"/>
      <c r="B1663" s="87"/>
      <c r="C1663" s="88"/>
      <c r="D1663" s="89"/>
      <c r="E1663" s="90"/>
      <c r="F1663" s="91"/>
    </row>
    <row r="1664" spans="1:6">
      <c r="A1664" s="183"/>
      <c r="B1664" s="87"/>
      <c r="C1664" s="88"/>
      <c r="D1664" s="89"/>
      <c r="E1664" s="90"/>
      <c r="F1664" s="91"/>
    </row>
    <row r="1665" spans="1:6">
      <c r="A1665" s="183"/>
      <c r="B1665" s="87"/>
      <c r="C1665" s="88"/>
      <c r="D1665" s="89"/>
      <c r="E1665" s="90"/>
      <c r="F1665" s="91"/>
    </row>
    <row r="1666" spans="1:6">
      <c r="A1666" s="183"/>
      <c r="B1666" s="87"/>
      <c r="C1666" s="88"/>
      <c r="D1666" s="89"/>
      <c r="E1666" s="90"/>
      <c r="F1666" s="91"/>
    </row>
    <row r="1667" spans="1:6">
      <c r="A1667" s="183"/>
      <c r="B1667" s="87"/>
      <c r="C1667" s="88"/>
      <c r="D1667" s="89"/>
      <c r="E1667" s="90"/>
      <c r="F1667" s="91"/>
    </row>
    <row r="1668" spans="1:6">
      <c r="A1668" s="183"/>
      <c r="B1668" s="87"/>
      <c r="C1668" s="88"/>
      <c r="D1668" s="89"/>
      <c r="E1668" s="90"/>
      <c r="F1668" s="91"/>
    </row>
    <row r="1669" spans="1:6">
      <c r="A1669" s="183"/>
      <c r="B1669" s="87"/>
      <c r="C1669" s="88"/>
      <c r="D1669" s="89"/>
      <c r="E1669" s="90"/>
      <c r="F1669" s="91"/>
    </row>
    <row r="1670" spans="1:6">
      <c r="A1670" s="183"/>
      <c r="B1670" s="87"/>
      <c r="C1670" s="88"/>
      <c r="D1670" s="89"/>
      <c r="E1670" s="90"/>
      <c r="F1670" s="91"/>
    </row>
    <row r="1671" spans="1:6">
      <c r="A1671" s="183"/>
      <c r="B1671" s="87"/>
      <c r="C1671" s="88"/>
      <c r="D1671" s="89"/>
      <c r="E1671" s="90"/>
      <c r="F1671" s="91"/>
    </row>
    <row r="1672" spans="1:6">
      <c r="A1672" s="183"/>
      <c r="B1672" s="87"/>
      <c r="C1672" s="88"/>
      <c r="D1672" s="89"/>
      <c r="E1672" s="90"/>
      <c r="F1672" s="91"/>
    </row>
    <row r="1673" spans="1:6">
      <c r="A1673" s="183"/>
      <c r="B1673" s="87"/>
      <c r="C1673" s="88"/>
      <c r="D1673" s="89"/>
      <c r="E1673" s="90"/>
      <c r="F1673" s="91"/>
    </row>
    <row r="1674" spans="1:6">
      <c r="A1674" s="183"/>
      <c r="B1674" s="87"/>
      <c r="C1674" s="88"/>
      <c r="D1674" s="89"/>
      <c r="E1674" s="90"/>
      <c r="F1674" s="91"/>
    </row>
    <row r="1675" spans="1:6">
      <c r="A1675" s="183"/>
      <c r="B1675" s="87"/>
      <c r="C1675" s="88"/>
      <c r="D1675" s="89"/>
      <c r="E1675" s="90"/>
      <c r="F1675" s="91"/>
    </row>
    <row r="1676" spans="1:6">
      <c r="A1676" s="183"/>
      <c r="B1676" s="87"/>
      <c r="C1676" s="88"/>
      <c r="D1676" s="89"/>
      <c r="E1676" s="90"/>
      <c r="F1676" s="91"/>
    </row>
    <row r="1677" spans="1:6">
      <c r="A1677" s="183"/>
      <c r="B1677" s="87"/>
      <c r="C1677" s="88"/>
      <c r="D1677" s="89"/>
      <c r="E1677" s="90"/>
      <c r="F1677" s="91"/>
    </row>
    <row r="1678" spans="1:6">
      <c r="A1678" s="183"/>
      <c r="B1678" s="87"/>
      <c r="C1678" s="88"/>
      <c r="D1678" s="89"/>
      <c r="E1678" s="90"/>
      <c r="F1678" s="91"/>
    </row>
    <row r="1679" spans="1:6">
      <c r="A1679" s="183"/>
      <c r="B1679" s="87"/>
      <c r="C1679" s="88"/>
      <c r="D1679" s="89"/>
      <c r="E1679" s="90"/>
      <c r="F1679" s="91"/>
    </row>
    <row r="1680" spans="1:6">
      <c r="A1680" s="183"/>
      <c r="B1680" s="87"/>
      <c r="C1680" s="88"/>
      <c r="D1680" s="89"/>
      <c r="E1680" s="90"/>
      <c r="F1680" s="91"/>
    </row>
    <row r="1681" spans="1:6">
      <c r="A1681" s="183"/>
      <c r="B1681" s="87"/>
      <c r="C1681" s="88"/>
      <c r="D1681" s="89"/>
      <c r="E1681" s="90"/>
      <c r="F1681" s="91"/>
    </row>
    <row r="1682" spans="1:6">
      <c r="A1682" s="183"/>
      <c r="B1682" s="87"/>
      <c r="C1682" s="88"/>
      <c r="D1682" s="89"/>
      <c r="E1682" s="90"/>
      <c r="F1682" s="91"/>
    </row>
    <row r="1683" spans="1:6">
      <c r="A1683" s="183"/>
      <c r="B1683" s="87"/>
      <c r="C1683" s="88"/>
      <c r="D1683" s="89"/>
      <c r="E1683" s="90"/>
      <c r="F1683" s="91"/>
    </row>
    <row r="1684" spans="1:6">
      <c r="A1684" s="183"/>
      <c r="B1684" s="87"/>
      <c r="C1684" s="88"/>
      <c r="D1684" s="89"/>
      <c r="E1684" s="90"/>
      <c r="F1684" s="91"/>
    </row>
    <row r="1685" spans="1:6">
      <c r="A1685" s="183"/>
      <c r="B1685" s="87"/>
      <c r="C1685" s="88"/>
      <c r="D1685" s="89"/>
      <c r="E1685" s="90"/>
      <c r="F1685" s="91"/>
    </row>
    <row r="1686" spans="1:6">
      <c r="A1686" s="183"/>
      <c r="B1686" s="87"/>
      <c r="C1686" s="88"/>
      <c r="D1686" s="89"/>
      <c r="E1686" s="90"/>
      <c r="F1686" s="91"/>
    </row>
    <row r="1687" spans="1:6">
      <c r="A1687" s="183"/>
      <c r="B1687" s="87"/>
      <c r="C1687" s="88"/>
      <c r="D1687" s="89"/>
      <c r="E1687" s="90"/>
      <c r="F1687" s="91"/>
    </row>
    <row r="1688" spans="1:6">
      <c r="A1688" s="183"/>
      <c r="B1688" s="87"/>
      <c r="C1688" s="88"/>
      <c r="D1688" s="89"/>
      <c r="E1688" s="90"/>
      <c r="F1688" s="91"/>
    </row>
    <row r="1689" spans="1:6">
      <c r="A1689" s="183"/>
      <c r="B1689" s="87"/>
      <c r="C1689" s="88"/>
      <c r="D1689" s="89"/>
      <c r="E1689" s="90"/>
      <c r="F1689" s="91"/>
    </row>
    <row r="1690" spans="1:6">
      <c r="A1690" s="183"/>
      <c r="B1690" s="87"/>
      <c r="C1690" s="88"/>
      <c r="D1690" s="89"/>
      <c r="E1690" s="90"/>
      <c r="F1690" s="91"/>
    </row>
    <row r="1691" spans="1:6">
      <c r="A1691" s="183"/>
      <c r="B1691" s="87"/>
      <c r="C1691" s="88"/>
      <c r="D1691" s="89"/>
      <c r="E1691" s="90"/>
      <c r="F1691" s="91"/>
    </row>
    <row r="1692" spans="1:6">
      <c r="A1692" s="183"/>
      <c r="B1692" s="87"/>
      <c r="C1692" s="88"/>
      <c r="D1692" s="89"/>
      <c r="E1692" s="90"/>
      <c r="F1692" s="91"/>
    </row>
    <row r="1693" spans="1:6">
      <c r="A1693" s="183"/>
      <c r="B1693" s="87"/>
      <c r="C1693" s="88"/>
      <c r="D1693" s="89"/>
      <c r="E1693" s="90"/>
      <c r="F1693" s="91"/>
    </row>
    <row r="1694" spans="1:6">
      <c r="A1694" s="183"/>
      <c r="B1694" s="87"/>
      <c r="C1694" s="88"/>
      <c r="D1694" s="89"/>
      <c r="E1694" s="90"/>
      <c r="F1694" s="91"/>
    </row>
    <row r="1695" spans="1:6">
      <c r="A1695" s="183"/>
      <c r="B1695" s="87"/>
      <c r="C1695" s="88"/>
      <c r="D1695" s="89"/>
      <c r="E1695" s="90"/>
      <c r="F1695" s="91"/>
    </row>
    <row r="1696" spans="1:6">
      <c r="A1696" s="183"/>
      <c r="B1696" s="87"/>
      <c r="C1696" s="88"/>
      <c r="D1696" s="89"/>
      <c r="E1696" s="90"/>
      <c r="F1696" s="91"/>
    </row>
    <row r="1697" spans="1:6">
      <c r="A1697" s="183"/>
      <c r="B1697" s="87"/>
      <c r="C1697" s="88"/>
      <c r="D1697" s="89"/>
      <c r="E1697" s="90"/>
      <c r="F1697" s="91"/>
    </row>
    <row r="1698" spans="1:6">
      <c r="A1698" s="183"/>
      <c r="B1698" s="87"/>
      <c r="C1698" s="88"/>
      <c r="D1698" s="89"/>
      <c r="E1698" s="90"/>
      <c r="F1698" s="91"/>
    </row>
    <row r="1699" spans="1:6">
      <c r="A1699" s="183"/>
      <c r="B1699" s="87"/>
      <c r="C1699" s="88"/>
      <c r="D1699" s="89"/>
      <c r="E1699" s="90"/>
      <c r="F1699" s="91"/>
    </row>
    <row r="1700" spans="1:6">
      <c r="A1700" s="183"/>
      <c r="B1700" s="87"/>
      <c r="C1700" s="88"/>
      <c r="D1700" s="89"/>
      <c r="E1700" s="90"/>
      <c r="F1700" s="91"/>
    </row>
    <row r="1701" spans="1:6">
      <c r="A1701" s="183"/>
      <c r="B1701" s="87"/>
      <c r="C1701" s="88"/>
      <c r="D1701" s="89"/>
      <c r="E1701" s="90"/>
      <c r="F1701" s="91"/>
    </row>
    <row r="1702" spans="1:6">
      <c r="A1702" s="183"/>
      <c r="B1702" s="87"/>
      <c r="C1702" s="88"/>
      <c r="D1702" s="89"/>
      <c r="E1702" s="90"/>
      <c r="F1702" s="91"/>
    </row>
    <row r="1703" spans="1:6">
      <c r="A1703" s="183"/>
      <c r="B1703" s="87"/>
      <c r="C1703" s="88"/>
      <c r="D1703" s="89"/>
      <c r="E1703" s="90"/>
      <c r="F1703" s="91"/>
    </row>
    <row r="1704" spans="1:6">
      <c r="A1704" s="183"/>
      <c r="B1704" s="87"/>
      <c r="C1704" s="88"/>
      <c r="D1704" s="89"/>
      <c r="E1704" s="90"/>
      <c r="F1704" s="91"/>
    </row>
    <row r="1705" spans="1:6">
      <c r="A1705" s="183"/>
      <c r="B1705" s="87"/>
      <c r="C1705" s="88"/>
      <c r="D1705" s="89"/>
      <c r="E1705" s="90"/>
      <c r="F1705" s="91"/>
    </row>
    <row r="1706" spans="1:6">
      <c r="A1706" s="183"/>
      <c r="B1706" s="87"/>
      <c r="C1706" s="88"/>
      <c r="D1706" s="89"/>
      <c r="E1706" s="90"/>
      <c r="F1706" s="91"/>
    </row>
    <row r="1707" spans="1:6">
      <c r="A1707" s="183"/>
      <c r="B1707" s="87"/>
      <c r="C1707" s="88"/>
      <c r="D1707" s="89"/>
      <c r="E1707" s="90"/>
      <c r="F1707" s="91"/>
    </row>
    <row r="1708" spans="1:6">
      <c r="A1708" s="183"/>
      <c r="B1708" s="87"/>
      <c r="C1708" s="88"/>
      <c r="D1708" s="89"/>
      <c r="E1708" s="90"/>
      <c r="F1708" s="91"/>
    </row>
    <row r="1709" spans="1:6">
      <c r="A1709" s="183"/>
      <c r="B1709" s="87"/>
      <c r="C1709" s="88"/>
      <c r="D1709" s="89"/>
      <c r="E1709" s="90"/>
      <c r="F1709" s="91"/>
    </row>
    <row r="1710" spans="1:6">
      <c r="A1710" s="183"/>
      <c r="B1710" s="87"/>
      <c r="C1710" s="88"/>
      <c r="D1710" s="89"/>
      <c r="E1710" s="90"/>
      <c r="F1710" s="91"/>
    </row>
    <row r="1711" spans="1:6">
      <c r="A1711" s="183"/>
      <c r="B1711" s="87"/>
      <c r="C1711" s="88"/>
      <c r="D1711" s="89"/>
      <c r="E1711" s="90"/>
      <c r="F1711" s="91"/>
    </row>
    <row r="1712" spans="1:6">
      <c r="A1712" s="183"/>
      <c r="B1712" s="87"/>
      <c r="C1712" s="88"/>
      <c r="D1712" s="89"/>
      <c r="E1712" s="90"/>
      <c r="F1712" s="91"/>
    </row>
    <row r="1713" spans="1:6">
      <c r="A1713" s="183"/>
      <c r="B1713" s="87"/>
      <c r="C1713" s="88"/>
      <c r="D1713" s="89"/>
      <c r="E1713" s="90"/>
      <c r="F1713" s="91"/>
    </row>
    <row r="1714" spans="1:6">
      <c r="A1714" s="183"/>
      <c r="B1714" s="87"/>
      <c r="C1714" s="88"/>
      <c r="D1714" s="89"/>
      <c r="E1714" s="90"/>
      <c r="F1714" s="91"/>
    </row>
    <row r="1715" spans="1:6">
      <c r="A1715" s="183"/>
      <c r="B1715" s="87"/>
      <c r="C1715" s="88"/>
      <c r="D1715" s="89"/>
      <c r="E1715" s="90"/>
      <c r="F1715" s="91"/>
    </row>
    <row r="1716" spans="1:6">
      <c r="A1716" s="183"/>
      <c r="B1716" s="87"/>
      <c r="C1716" s="88"/>
      <c r="D1716" s="89"/>
      <c r="E1716" s="90"/>
      <c r="F1716" s="91"/>
    </row>
    <row r="1717" spans="1:6">
      <c r="A1717" s="183"/>
      <c r="B1717" s="87"/>
      <c r="C1717" s="88"/>
      <c r="D1717" s="89"/>
      <c r="E1717" s="90"/>
      <c r="F1717" s="91"/>
    </row>
    <row r="1718" spans="1:6">
      <c r="A1718" s="183"/>
      <c r="B1718" s="87"/>
      <c r="C1718" s="88"/>
      <c r="D1718" s="89"/>
      <c r="E1718" s="90"/>
      <c r="F1718" s="91"/>
    </row>
    <row r="1719" spans="1:6">
      <c r="A1719" s="183"/>
      <c r="B1719" s="87"/>
      <c r="C1719" s="88"/>
      <c r="D1719" s="89"/>
      <c r="E1719" s="90"/>
      <c r="F1719" s="91"/>
    </row>
    <row r="1720" spans="1:6">
      <c r="A1720" s="183"/>
      <c r="B1720" s="87"/>
      <c r="C1720" s="88"/>
      <c r="D1720" s="89"/>
      <c r="E1720" s="90"/>
      <c r="F1720" s="91"/>
    </row>
    <row r="1721" spans="1:6">
      <c r="A1721" s="183"/>
      <c r="B1721" s="87"/>
      <c r="C1721" s="88"/>
      <c r="D1721" s="89"/>
      <c r="E1721" s="90"/>
      <c r="F1721" s="91"/>
    </row>
    <row r="1722" spans="1:6">
      <c r="A1722" s="183"/>
      <c r="B1722" s="87"/>
      <c r="C1722" s="88"/>
      <c r="D1722" s="89"/>
      <c r="E1722" s="90"/>
      <c r="F1722" s="91"/>
    </row>
    <row r="1723" spans="1:6">
      <c r="A1723" s="183"/>
      <c r="B1723" s="87"/>
      <c r="C1723" s="88"/>
      <c r="D1723" s="89"/>
      <c r="E1723" s="90"/>
      <c r="F1723" s="91"/>
    </row>
    <row r="1724" spans="1:6">
      <c r="A1724" s="183"/>
      <c r="B1724" s="87"/>
      <c r="C1724" s="88"/>
      <c r="D1724" s="89"/>
      <c r="E1724" s="90"/>
      <c r="F1724" s="91"/>
    </row>
    <row r="1725" spans="1:6">
      <c r="A1725" s="183"/>
      <c r="B1725" s="87"/>
      <c r="C1725" s="88"/>
      <c r="D1725" s="89"/>
      <c r="E1725" s="90"/>
      <c r="F1725" s="91"/>
    </row>
    <row r="1726" spans="1:6">
      <c r="A1726" s="183"/>
      <c r="B1726" s="87"/>
      <c r="C1726" s="88"/>
      <c r="D1726" s="89"/>
      <c r="E1726" s="90"/>
      <c r="F1726" s="91"/>
    </row>
    <row r="1727" spans="1:6">
      <c r="A1727" s="183"/>
      <c r="B1727" s="87"/>
      <c r="C1727" s="88"/>
      <c r="D1727" s="89"/>
      <c r="E1727" s="90"/>
      <c r="F1727" s="91"/>
    </row>
    <row r="1728" spans="1:6">
      <c r="A1728" s="183"/>
      <c r="B1728" s="87"/>
      <c r="C1728" s="88"/>
      <c r="D1728" s="89"/>
      <c r="E1728" s="90"/>
      <c r="F1728" s="91"/>
    </row>
    <row r="1729" spans="1:6">
      <c r="A1729" s="183"/>
      <c r="B1729" s="87"/>
      <c r="C1729" s="88"/>
      <c r="D1729" s="89"/>
      <c r="E1729" s="90"/>
      <c r="F1729" s="91"/>
    </row>
    <row r="1730" spans="1:6">
      <c r="A1730" s="183"/>
      <c r="B1730" s="87"/>
      <c r="C1730" s="88"/>
      <c r="D1730" s="89"/>
      <c r="E1730" s="90"/>
      <c r="F1730" s="91"/>
    </row>
    <row r="1731" spans="1:6">
      <c r="A1731" s="183"/>
      <c r="B1731" s="87"/>
      <c r="C1731" s="88"/>
      <c r="D1731" s="89"/>
      <c r="E1731" s="90"/>
      <c r="F1731" s="91"/>
    </row>
    <row r="1732" spans="1:6">
      <c r="A1732" s="183"/>
      <c r="B1732" s="87"/>
      <c r="C1732" s="88"/>
      <c r="D1732" s="89"/>
      <c r="E1732" s="90"/>
      <c r="F1732" s="91"/>
    </row>
    <row r="1733" spans="1:6">
      <c r="A1733" s="183"/>
      <c r="B1733" s="87"/>
      <c r="C1733" s="88"/>
      <c r="D1733" s="89"/>
      <c r="E1733" s="90"/>
      <c r="F1733" s="91"/>
    </row>
    <row r="1734" spans="1:6">
      <c r="A1734" s="183"/>
      <c r="B1734" s="87"/>
      <c r="C1734" s="88"/>
      <c r="D1734" s="89"/>
      <c r="E1734" s="90"/>
      <c r="F1734" s="91"/>
    </row>
    <row r="1735" spans="1:6">
      <c r="A1735" s="183"/>
      <c r="B1735" s="87"/>
      <c r="C1735" s="88"/>
      <c r="D1735" s="89"/>
      <c r="E1735" s="90"/>
      <c r="F1735" s="91"/>
    </row>
    <row r="1736" spans="1:6">
      <c r="A1736" s="183"/>
      <c r="B1736" s="87"/>
      <c r="C1736" s="88"/>
      <c r="D1736" s="89"/>
      <c r="E1736" s="90"/>
      <c r="F1736" s="91"/>
    </row>
    <row r="1737" spans="1:6">
      <c r="A1737" s="183"/>
      <c r="B1737" s="87"/>
      <c r="C1737" s="88"/>
      <c r="D1737" s="89"/>
      <c r="E1737" s="90"/>
      <c r="F1737" s="91"/>
    </row>
    <row r="1738" spans="1:6">
      <c r="A1738" s="183"/>
      <c r="B1738" s="87"/>
      <c r="C1738" s="88"/>
      <c r="D1738" s="89"/>
      <c r="E1738" s="90"/>
      <c r="F1738" s="91"/>
    </row>
    <row r="1739" spans="1:6">
      <c r="A1739" s="183"/>
      <c r="B1739" s="87"/>
      <c r="C1739" s="88"/>
      <c r="D1739" s="89"/>
      <c r="E1739" s="90"/>
      <c r="F1739" s="91"/>
    </row>
    <row r="1740" spans="1:6">
      <c r="A1740" s="183"/>
      <c r="B1740" s="87"/>
      <c r="C1740" s="88"/>
      <c r="D1740" s="89"/>
      <c r="E1740" s="90"/>
      <c r="F1740" s="91"/>
    </row>
    <row r="1741" spans="1:6">
      <c r="A1741" s="183"/>
      <c r="B1741" s="87"/>
      <c r="C1741" s="88"/>
      <c r="D1741" s="89"/>
      <c r="E1741" s="90"/>
      <c r="F1741" s="91"/>
    </row>
    <row r="1742" spans="1:6">
      <c r="A1742" s="183"/>
      <c r="B1742" s="87"/>
      <c r="C1742" s="88"/>
      <c r="D1742" s="89"/>
      <c r="E1742" s="90"/>
      <c r="F1742" s="91"/>
    </row>
    <row r="1743" spans="1:6">
      <c r="A1743" s="183"/>
      <c r="B1743" s="87"/>
      <c r="C1743" s="88"/>
      <c r="D1743" s="89"/>
      <c r="E1743" s="90"/>
      <c r="F1743" s="91"/>
    </row>
    <row r="1744" spans="1:6">
      <c r="A1744" s="183"/>
      <c r="B1744" s="87"/>
      <c r="C1744" s="88"/>
      <c r="D1744" s="89"/>
      <c r="E1744" s="90"/>
      <c r="F1744" s="91"/>
    </row>
    <row r="1745" spans="1:6">
      <c r="A1745" s="183"/>
      <c r="B1745" s="87"/>
      <c r="C1745" s="88"/>
      <c r="D1745" s="89"/>
      <c r="E1745" s="90"/>
      <c r="F1745" s="91"/>
    </row>
    <row r="1746" spans="1:6">
      <c r="A1746" s="183"/>
      <c r="B1746" s="87"/>
      <c r="C1746" s="88"/>
      <c r="D1746" s="89"/>
      <c r="E1746" s="90"/>
      <c r="F1746" s="91"/>
    </row>
    <row r="1747" spans="1:6">
      <c r="A1747" s="183"/>
      <c r="B1747" s="87"/>
      <c r="C1747" s="88"/>
      <c r="D1747" s="89"/>
      <c r="E1747" s="90"/>
      <c r="F1747" s="91"/>
    </row>
    <row r="1748" spans="1:6">
      <c r="A1748" s="183"/>
      <c r="B1748" s="87"/>
      <c r="C1748" s="88"/>
      <c r="D1748" s="89"/>
      <c r="E1748" s="90"/>
      <c r="F1748" s="91"/>
    </row>
    <row r="1749" spans="1:6">
      <c r="A1749" s="183"/>
      <c r="B1749" s="87"/>
      <c r="C1749" s="88"/>
      <c r="D1749" s="89"/>
      <c r="E1749" s="90"/>
      <c r="F1749" s="91"/>
    </row>
    <row r="1750" spans="1:6">
      <c r="A1750" s="183"/>
      <c r="B1750" s="87"/>
      <c r="C1750" s="88"/>
      <c r="D1750" s="89"/>
      <c r="E1750" s="90"/>
      <c r="F1750" s="91"/>
    </row>
    <row r="1751" spans="1:6">
      <c r="A1751" s="183"/>
      <c r="B1751" s="87"/>
      <c r="C1751" s="88"/>
      <c r="D1751" s="89"/>
      <c r="E1751" s="90"/>
      <c r="F1751" s="91"/>
    </row>
    <row r="1752" spans="1:6">
      <c r="A1752" s="183"/>
      <c r="B1752" s="87"/>
      <c r="C1752" s="88"/>
      <c r="D1752" s="89"/>
      <c r="E1752" s="90"/>
      <c r="F1752" s="91"/>
    </row>
    <row r="1753" spans="1:6">
      <c r="A1753" s="183"/>
      <c r="B1753" s="87"/>
      <c r="C1753" s="88"/>
      <c r="D1753" s="89"/>
      <c r="E1753" s="90"/>
      <c r="F1753" s="91"/>
    </row>
    <row r="1754" spans="1:6">
      <c r="A1754" s="183"/>
      <c r="B1754" s="87"/>
      <c r="C1754" s="88"/>
      <c r="D1754" s="89"/>
      <c r="E1754" s="90"/>
      <c r="F1754" s="91"/>
    </row>
    <row r="1755" spans="1:6">
      <c r="A1755" s="183"/>
      <c r="B1755" s="87"/>
      <c r="C1755" s="88"/>
      <c r="D1755" s="89"/>
      <c r="E1755" s="90"/>
      <c r="F1755" s="91"/>
    </row>
    <row r="1756" spans="1:6">
      <c r="A1756" s="183"/>
      <c r="B1756" s="87"/>
      <c r="C1756" s="88"/>
      <c r="D1756" s="89"/>
      <c r="E1756" s="90"/>
      <c r="F1756" s="91"/>
    </row>
    <row r="1757" spans="1:6">
      <c r="A1757" s="183"/>
      <c r="B1757" s="87"/>
      <c r="C1757" s="88"/>
      <c r="D1757" s="89"/>
      <c r="E1757" s="90"/>
      <c r="F1757" s="91"/>
    </row>
    <row r="1758" spans="1:6">
      <c r="A1758" s="183"/>
      <c r="B1758" s="87"/>
      <c r="C1758" s="88"/>
      <c r="D1758" s="89"/>
      <c r="E1758" s="90"/>
      <c r="F1758" s="91"/>
    </row>
    <row r="1759" spans="1:6">
      <c r="A1759" s="183"/>
      <c r="B1759" s="87"/>
      <c r="C1759" s="88"/>
      <c r="D1759" s="89"/>
      <c r="E1759" s="90"/>
      <c r="F1759" s="91"/>
    </row>
    <row r="1760" spans="1:6">
      <c r="A1760" s="183"/>
      <c r="B1760" s="87"/>
      <c r="C1760" s="88"/>
      <c r="D1760" s="89"/>
      <c r="E1760" s="90"/>
      <c r="F1760" s="91"/>
    </row>
    <row r="1761" spans="1:6">
      <c r="A1761" s="183"/>
      <c r="B1761" s="87"/>
      <c r="C1761" s="88"/>
      <c r="D1761" s="89"/>
      <c r="E1761" s="90"/>
      <c r="F1761" s="91"/>
    </row>
    <row r="1762" spans="1:6">
      <c r="A1762" s="183"/>
      <c r="B1762" s="87"/>
      <c r="C1762" s="88"/>
      <c r="D1762" s="89"/>
      <c r="E1762" s="90"/>
      <c r="F1762" s="91"/>
    </row>
    <row r="1763" spans="1:6">
      <c r="A1763" s="183"/>
      <c r="B1763" s="87"/>
      <c r="C1763" s="88"/>
      <c r="D1763" s="89"/>
      <c r="E1763" s="90"/>
      <c r="F1763" s="91"/>
    </row>
    <row r="1764" spans="1:6">
      <c r="A1764" s="183"/>
      <c r="B1764" s="87"/>
      <c r="C1764" s="88"/>
      <c r="D1764" s="89"/>
      <c r="E1764" s="90"/>
      <c r="F1764" s="91"/>
    </row>
    <row r="1765" spans="1:6">
      <c r="A1765" s="183"/>
      <c r="B1765" s="87"/>
      <c r="C1765" s="88"/>
      <c r="D1765" s="89"/>
      <c r="E1765" s="90"/>
      <c r="F1765" s="91"/>
    </row>
    <row r="1766" spans="1:6">
      <c r="A1766" s="183"/>
      <c r="B1766" s="87"/>
      <c r="C1766" s="88"/>
      <c r="D1766" s="89"/>
      <c r="E1766" s="90"/>
      <c r="F1766" s="91"/>
    </row>
    <row r="1767" spans="1:6">
      <c r="A1767" s="183"/>
      <c r="B1767" s="87"/>
      <c r="C1767" s="88"/>
      <c r="D1767" s="89"/>
      <c r="E1767" s="90"/>
      <c r="F1767" s="91"/>
    </row>
    <row r="1768" spans="1:6">
      <c r="A1768" s="183"/>
      <c r="B1768" s="87"/>
      <c r="C1768" s="88"/>
      <c r="D1768" s="89"/>
      <c r="E1768" s="90"/>
      <c r="F1768" s="91"/>
    </row>
    <row r="1769" spans="1:6">
      <c r="A1769" s="183"/>
      <c r="B1769" s="87"/>
      <c r="C1769" s="88"/>
      <c r="D1769" s="89"/>
      <c r="E1769" s="90"/>
      <c r="F1769" s="91"/>
    </row>
    <row r="1770" spans="1:6">
      <c r="A1770" s="183"/>
      <c r="B1770" s="87"/>
      <c r="C1770" s="88"/>
      <c r="D1770" s="89"/>
      <c r="E1770" s="90"/>
      <c r="F1770" s="91"/>
    </row>
    <row r="1771" spans="1:6">
      <c r="A1771" s="183"/>
      <c r="B1771" s="87"/>
      <c r="C1771" s="88"/>
      <c r="D1771" s="89"/>
      <c r="E1771" s="90"/>
      <c r="F1771" s="91"/>
    </row>
    <row r="1772" spans="1:6">
      <c r="A1772" s="183"/>
      <c r="B1772" s="87"/>
      <c r="C1772" s="88"/>
      <c r="D1772" s="89"/>
      <c r="E1772" s="90"/>
      <c r="F1772" s="91"/>
    </row>
    <row r="1773" spans="1:6">
      <c r="A1773" s="183"/>
      <c r="B1773" s="87"/>
      <c r="C1773" s="88"/>
      <c r="D1773" s="89"/>
      <c r="E1773" s="90"/>
      <c r="F1773" s="91"/>
    </row>
    <row r="1774" spans="1:6">
      <c r="A1774" s="183"/>
      <c r="B1774" s="87"/>
      <c r="C1774" s="88"/>
      <c r="D1774" s="89"/>
      <c r="E1774" s="90"/>
      <c r="F1774" s="91"/>
    </row>
    <row r="1775" spans="1:6">
      <c r="A1775" s="183"/>
      <c r="B1775" s="87"/>
      <c r="C1775" s="88"/>
      <c r="D1775" s="89"/>
      <c r="E1775" s="90"/>
      <c r="F1775" s="91"/>
    </row>
    <row r="1776" spans="1:6">
      <c r="A1776" s="183"/>
      <c r="B1776" s="87"/>
      <c r="C1776" s="88"/>
      <c r="D1776" s="89"/>
      <c r="E1776" s="90"/>
      <c r="F1776" s="91"/>
    </row>
    <row r="1777" spans="1:6">
      <c r="A1777" s="183"/>
      <c r="B1777" s="87"/>
      <c r="C1777" s="88"/>
      <c r="D1777" s="89"/>
      <c r="E1777" s="90"/>
      <c r="F1777" s="91"/>
    </row>
    <row r="1778" spans="1:6">
      <c r="A1778" s="183"/>
      <c r="B1778" s="87"/>
      <c r="C1778" s="88"/>
      <c r="D1778" s="89"/>
      <c r="E1778" s="90"/>
      <c r="F1778" s="91"/>
    </row>
    <row r="1779" spans="1:6">
      <c r="A1779" s="183"/>
      <c r="B1779" s="87"/>
      <c r="C1779" s="88"/>
      <c r="D1779" s="89"/>
      <c r="E1779" s="90"/>
      <c r="F1779" s="91"/>
    </row>
    <row r="1780" spans="1:6">
      <c r="A1780" s="183"/>
      <c r="B1780" s="87"/>
      <c r="C1780" s="88"/>
      <c r="D1780" s="89"/>
      <c r="E1780" s="90"/>
      <c r="F1780" s="91"/>
    </row>
    <row r="1781" spans="1:6">
      <c r="A1781" s="183"/>
      <c r="B1781" s="87"/>
      <c r="C1781" s="88"/>
      <c r="D1781" s="89"/>
      <c r="E1781" s="90"/>
      <c r="F1781" s="91"/>
    </row>
    <row r="1782" spans="1:6">
      <c r="A1782" s="183"/>
      <c r="B1782" s="87"/>
      <c r="C1782" s="88"/>
      <c r="D1782" s="89"/>
      <c r="E1782" s="90"/>
      <c r="F1782" s="91"/>
    </row>
    <row r="1783" spans="1:6">
      <c r="A1783" s="183"/>
      <c r="B1783" s="87"/>
      <c r="C1783" s="88"/>
      <c r="D1783" s="89"/>
      <c r="E1783" s="90"/>
      <c r="F1783" s="91"/>
    </row>
    <row r="1784" spans="1:6">
      <c r="A1784" s="183"/>
      <c r="B1784" s="87"/>
      <c r="C1784" s="88"/>
      <c r="D1784" s="89"/>
      <c r="E1784" s="90"/>
      <c r="F1784" s="91"/>
    </row>
    <row r="1785" spans="1:6">
      <c r="A1785" s="183"/>
      <c r="B1785" s="87"/>
      <c r="C1785" s="88"/>
      <c r="D1785" s="89"/>
      <c r="E1785" s="90"/>
      <c r="F1785" s="91"/>
    </row>
    <row r="1786" spans="1:6">
      <c r="A1786" s="183"/>
      <c r="B1786" s="87"/>
      <c r="C1786" s="88"/>
      <c r="D1786" s="89"/>
      <c r="E1786" s="90"/>
      <c r="F1786" s="91"/>
    </row>
    <row r="1787" spans="1:6">
      <c r="A1787" s="183"/>
      <c r="B1787" s="87"/>
      <c r="C1787" s="88"/>
      <c r="D1787" s="89"/>
      <c r="E1787" s="90"/>
      <c r="F1787" s="91"/>
    </row>
    <row r="1788" spans="1:6">
      <c r="A1788" s="183"/>
      <c r="B1788" s="87"/>
      <c r="C1788" s="88"/>
      <c r="D1788" s="89"/>
      <c r="E1788" s="90"/>
      <c r="F1788" s="91"/>
    </row>
    <row r="1789" spans="1:6">
      <c r="A1789" s="183"/>
      <c r="B1789" s="87"/>
      <c r="C1789" s="88"/>
      <c r="D1789" s="89"/>
      <c r="E1789" s="90"/>
      <c r="F1789" s="91"/>
    </row>
    <row r="1790" spans="1:6">
      <c r="A1790" s="183"/>
      <c r="B1790" s="87"/>
      <c r="C1790" s="88"/>
      <c r="D1790" s="89"/>
      <c r="E1790" s="90"/>
      <c r="F1790" s="91"/>
    </row>
    <row r="1791" spans="1:6">
      <c r="A1791" s="183"/>
      <c r="B1791" s="87"/>
      <c r="C1791" s="88"/>
      <c r="D1791" s="89"/>
      <c r="E1791" s="90"/>
      <c r="F1791" s="91"/>
    </row>
    <row r="1792" spans="1:6">
      <c r="A1792" s="183"/>
      <c r="B1792" s="87"/>
      <c r="C1792" s="88"/>
      <c r="D1792" s="89"/>
      <c r="E1792" s="90"/>
      <c r="F1792" s="91"/>
    </row>
    <row r="1793" spans="1:6">
      <c r="A1793" s="183"/>
      <c r="B1793" s="87"/>
      <c r="C1793" s="88"/>
      <c r="D1793" s="89"/>
      <c r="E1793" s="90"/>
      <c r="F1793" s="91"/>
    </row>
    <row r="1794" spans="1:6">
      <c r="A1794" s="183"/>
      <c r="B1794" s="87"/>
      <c r="C1794" s="88"/>
      <c r="D1794" s="89"/>
      <c r="E1794" s="90"/>
      <c r="F1794" s="91"/>
    </row>
    <row r="1795" spans="1:6">
      <c r="A1795" s="183"/>
      <c r="B1795" s="87"/>
      <c r="C1795" s="88"/>
      <c r="D1795" s="89"/>
      <c r="E1795" s="90"/>
      <c r="F1795" s="91"/>
    </row>
    <row r="1796" spans="1:6">
      <c r="A1796" s="183"/>
      <c r="B1796" s="87"/>
      <c r="C1796" s="88"/>
      <c r="D1796" s="89"/>
      <c r="E1796" s="90"/>
      <c r="F1796" s="91"/>
    </row>
    <row r="1797" spans="1:6">
      <c r="A1797" s="183"/>
      <c r="B1797" s="87"/>
      <c r="C1797" s="88"/>
      <c r="D1797" s="89"/>
      <c r="E1797" s="90"/>
      <c r="F1797" s="91"/>
    </row>
    <row r="1798" spans="1:6">
      <c r="A1798" s="183"/>
      <c r="B1798" s="87"/>
      <c r="C1798" s="88"/>
      <c r="D1798" s="89"/>
      <c r="E1798" s="90"/>
      <c r="F1798" s="91"/>
    </row>
    <row r="1799" spans="1:6">
      <c r="A1799" s="183"/>
      <c r="B1799" s="87"/>
      <c r="C1799" s="88"/>
      <c r="D1799" s="89"/>
      <c r="E1799" s="90"/>
      <c r="F1799" s="91"/>
    </row>
    <row r="1800" spans="1:6">
      <c r="A1800" s="183"/>
      <c r="B1800" s="87"/>
      <c r="C1800" s="88"/>
      <c r="D1800" s="89"/>
      <c r="E1800" s="90"/>
      <c r="F1800" s="91"/>
    </row>
    <row r="1801" spans="1:6">
      <c r="A1801" s="183"/>
      <c r="B1801" s="87"/>
      <c r="C1801" s="88"/>
      <c r="D1801" s="89"/>
      <c r="E1801" s="90"/>
      <c r="F1801" s="91"/>
    </row>
    <row r="1802" spans="1:6">
      <c r="A1802" s="183"/>
      <c r="B1802" s="87"/>
      <c r="C1802" s="88"/>
      <c r="D1802" s="89"/>
      <c r="E1802" s="90"/>
      <c r="F1802" s="91"/>
    </row>
    <row r="1803" spans="1:6">
      <c r="A1803" s="183"/>
      <c r="B1803" s="87"/>
      <c r="C1803" s="88"/>
      <c r="D1803" s="89"/>
      <c r="E1803" s="90"/>
      <c r="F1803" s="91"/>
    </row>
    <row r="1804" spans="1:6">
      <c r="A1804" s="183"/>
      <c r="B1804" s="87"/>
      <c r="C1804" s="88"/>
      <c r="D1804" s="89"/>
      <c r="E1804" s="90"/>
      <c r="F1804" s="91"/>
    </row>
    <row r="1805" spans="1:6">
      <c r="A1805" s="183"/>
      <c r="B1805" s="87"/>
      <c r="C1805" s="88"/>
      <c r="D1805" s="89"/>
      <c r="E1805" s="90"/>
      <c r="F1805" s="91"/>
    </row>
    <row r="1806" spans="1:6">
      <c r="A1806" s="183"/>
      <c r="B1806" s="87"/>
      <c r="C1806" s="88"/>
      <c r="D1806" s="89"/>
      <c r="E1806" s="90"/>
      <c r="F1806" s="91"/>
    </row>
    <row r="1807" spans="1:6">
      <c r="A1807" s="183"/>
      <c r="B1807" s="87"/>
      <c r="C1807" s="88"/>
      <c r="D1807" s="89"/>
      <c r="E1807" s="90"/>
      <c r="F1807" s="91"/>
    </row>
    <row r="1808" spans="1:6">
      <c r="A1808" s="183"/>
      <c r="B1808" s="87"/>
      <c r="C1808" s="88"/>
      <c r="D1808" s="89"/>
      <c r="E1808" s="90"/>
      <c r="F1808" s="91"/>
    </row>
    <row r="1809" spans="1:6">
      <c r="A1809" s="183"/>
      <c r="B1809" s="87"/>
      <c r="C1809" s="88"/>
      <c r="D1809" s="89"/>
      <c r="E1809" s="90"/>
      <c r="F1809" s="91"/>
    </row>
    <row r="1810" spans="1:6">
      <c r="A1810" s="183"/>
      <c r="B1810" s="87"/>
      <c r="C1810" s="88"/>
      <c r="D1810" s="89"/>
      <c r="E1810" s="90"/>
      <c r="F1810" s="91"/>
    </row>
    <row r="1811" spans="1:6">
      <c r="A1811" s="183"/>
      <c r="B1811" s="87"/>
      <c r="C1811" s="88"/>
      <c r="D1811" s="89"/>
      <c r="E1811" s="90"/>
      <c r="F1811" s="91"/>
    </row>
    <row r="1812" spans="1:6">
      <c r="A1812" s="183"/>
      <c r="B1812" s="87"/>
      <c r="C1812" s="88"/>
      <c r="D1812" s="89"/>
      <c r="E1812" s="90"/>
      <c r="F1812" s="91"/>
    </row>
    <row r="1813" spans="1:6">
      <c r="A1813" s="183"/>
      <c r="B1813" s="87"/>
      <c r="C1813" s="88"/>
      <c r="D1813" s="89"/>
      <c r="E1813" s="90"/>
      <c r="F1813" s="91"/>
    </row>
    <row r="1814" spans="1:6">
      <c r="A1814" s="183"/>
      <c r="B1814" s="87"/>
      <c r="C1814" s="88"/>
      <c r="D1814" s="89"/>
      <c r="E1814" s="90"/>
      <c r="F1814" s="91"/>
    </row>
    <row r="1815" spans="1:6">
      <c r="A1815" s="183"/>
      <c r="B1815" s="87"/>
      <c r="C1815" s="88"/>
      <c r="D1815" s="89"/>
      <c r="E1815" s="90"/>
      <c r="F1815" s="91"/>
    </row>
    <row r="1816" spans="1:6">
      <c r="A1816" s="183"/>
      <c r="B1816" s="87"/>
      <c r="C1816" s="88"/>
      <c r="D1816" s="89"/>
      <c r="E1816" s="90"/>
      <c r="F1816" s="91"/>
    </row>
    <row r="1817" spans="1:6">
      <c r="A1817" s="183"/>
      <c r="B1817" s="87"/>
      <c r="C1817" s="88"/>
      <c r="D1817" s="89"/>
      <c r="E1817" s="90"/>
      <c r="F1817" s="91"/>
    </row>
    <row r="1818" spans="1:6">
      <c r="A1818" s="183"/>
      <c r="B1818" s="87"/>
      <c r="C1818" s="88"/>
      <c r="D1818" s="89"/>
      <c r="E1818" s="90"/>
      <c r="F1818" s="91"/>
    </row>
    <row r="1819" spans="1:6">
      <c r="A1819" s="183"/>
      <c r="B1819" s="87"/>
      <c r="C1819" s="88"/>
      <c r="D1819" s="89"/>
      <c r="E1819" s="90"/>
      <c r="F1819" s="91"/>
    </row>
    <row r="1820" spans="1:6">
      <c r="A1820" s="183"/>
      <c r="B1820" s="87"/>
      <c r="C1820" s="88"/>
      <c r="D1820" s="89"/>
      <c r="E1820" s="90"/>
      <c r="F1820" s="91"/>
    </row>
    <row r="1821" spans="1:6">
      <c r="A1821" s="183"/>
      <c r="B1821" s="87"/>
      <c r="C1821" s="88"/>
      <c r="D1821" s="89"/>
      <c r="E1821" s="90"/>
      <c r="F1821" s="91"/>
    </row>
    <row r="1822" spans="1:6">
      <c r="A1822" s="183"/>
      <c r="B1822" s="87"/>
      <c r="C1822" s="88"/>
      <c r="D1822" s="89"/>
      <c r="E1822" s="90"/>
      <c r="F1822" s="91"/>
    </row>
    <row r="1823" spans="1:6">
      <c r="A1823" s="183"/>
      <c r="B1823" s="87"/>
      <c r="C1823" s="88"/>
      <c r="D1823" s="89"/>
      <c r="E1823" s="90"/>
      <c r="F1823" s="91"/>
    </row>
    <row r="1824" spans="1:6">
      <c r="A1824" s="183"/>
      <c r="B1824" s="87"/>
      <c r="C1824" s="88"/>
      <c r="D1824" s="89"/>
      <c r="E1824" s="90"/>
      <c r="F1824" s="91"/>
    </row>
    <row r="1825" spans="1:6">
      <c r="A1825" s="183"/>
      <c r="B1825" s="87"/>
      <c r="C1825" s="88"/>
      <c r="D1825" s="89"/>
      <c r="E1825" s="90"/>
      <c r="F1825" s="91"/>
    </row>
    <row r="1826" spans="1:6">
      <c r="A1826" s="183"/>
      <c r="B1826" s="87"/>
      <c r="C1826" s="88"/>
      <c r="D1826" s="89"/>
      <c r="E1826" s="90"/>
      <c r="F1826" s="91"/>
    </row>
    <row r="1827" spans="1:6">
      <c r="A1827" s="183"/>
      <c r="B1827" s="87"/>
      <c r="C1827" s="88"/>
      <c r="D1827" s="89"/>
      <c r="E1827" s="90"/>
      <c r="F1827" s="91"/>
    </row>
    <row r="1828" spans="1:6">
      <c r="A1828" s="183"/>
      <c r="B1828" s="87"/>
      <c r="C1828" s="88"/>
      <c r="D1828" s="89"/>
      <c r="E1828" s="90"/>
      <c r="F1828" s="91"/>
    </row>
    <row r="1829" spans="1:6">
      <c r="A1829" s="183"/>
      <c r="B1829" s="87"/>
      <c r="C1829" s="88"/>
      <c r="D1829" s="89"/>
      <c r="E1829" s="90"/>
      <c r="F1829" s="91"/>
    </row>
    <row r="1830" spans="1:6">
      <c r="A1830" s="183"/>
      <c r="B1830" s="87"/>
      <c r="C1830" s="88"/>
      <c r="D1830" s="89"/>
      <c r="E1830" s="90"/>
      <c r="F1830" s="91"/>
    </row>
    <row r="1831" spans="1:6">
      <c r="A1831" s="183"/>
      <c r="B1831" s="87"/>
      <c r="C1831" s="88"/>
      <c r="D1831" s="89"/>
      <c r="E1831" s="90"/>
      <c r="F1831" s="91"/>
    </row>
    <row r="1832" spans="1:6">
      <c r="A1832" s="183"/>
      <c r="B1832" s="87"/>
      <c r="C1832" s="88"/>
      <c r="D1832" s="89"/>
      <c r="E1832" s="90"/>
      <c r="F1832" s="91"/>
    </row>
    <row r="1833" spans="1:6">
      <c r="A1833" s="183"/>
      <c r="B1833" s="87"/>
      <c r="C1833" s="88"/>
      <c r="D1833" s="89"/>
      <c r="E1833" s="90"/>
      <c r="F1833" s="91"/>
    </row>
    <row r="1834" spans="1:6">
      <c r="A1834" s="183"/>
      <c r="B1834" s="87"/>
      <c r="C1834" s="88"/>
      <c r="D1834" s="89"/>
      <c r="E1834" s="90"/>
      <c r="F1834" s="91"/>
    </row>
    <row r="1835" spans="1:6">
      <c r="A1835" s="183"/>
      <c r="B1835" s="87"/>
      <c r="C1835" s="88"/>
      <c r="D1835" s="89"/>
      <c r="E1835" s="90"/>
      <c r="F1835" s="91"/>
    </row>
    <row r="1836" spans="1:6">
      <c r="A1836" s="183"/>
      <c r="B1836" s="87"/>
      <c r="C1836" s="88"/>
      <c r="D1836" s="89"/>
      <c r="E1836" s="90"/>
      <c r="F1836" s="91"/>
    </row>
    <row r="1837" spans="1:6">
      <c r="A1837" s="183"/>
      <c r="B1837" s="87"/>
      <c r="C1837" s="88"/>
      <c r="D1837" s="89"/>
      <c r="E1837" s="90"/>
      <c r="F1837" s="91"/>
    </row>
    <row r="1838" spans="1:6">
      <c r="A1838" s="183"/>
      <c r="B1838" s="87"/>
      <c r="C1838" s="88"/>
      <c r="D1838" s="89"/>
      <c r="E1838" s="90"/>
      <c r="F1838" s="91"/>
    </row>
    <row r="1839" spans="1:6">
      <c r="A1839" s="183"/>
      <c r="B1839" s="87"/>
      <c r="C1839" s="88"/>
      <c r="D1839" s="89"/>
      <c r="E1839" s="90"/>
      <c r="F1839" s="91"/>
    </row>
    <row r="1840" spans="1:6">
      <c r="A1840" s="183"/>
      <c r="B1840" s="87"/>
      <c r="C1840" s="88"/>
      <c r="D1840" s="89"/>
      <c r="E1840" s="90"/>
      <c r="F1840" s="91"/>
    </row>
    <row r="1841" spans="1:6">
      <c r="A1841" s="183"/>
      <c r="B1841" s="87"/>
      <c r="C1841" s="88"/>
      <c r="D1841" s="89"/>
      <c r="E1841" s="90"/>
      <c r="F1841" s="91"/>
    </row>
    <row r="1842" spans="1:6">
      <c r="A1842" s="183"/>
      <c r="B1842" s="87"/>
      <c r="C1842" s="88"/>
      <c r="D1842" s="89"/>
      <c r="E1842" s="90"/>
      <c r="F1842" s="91"/>
    </row>
    <row r="1843" spans="1:6">
      <c r="A1843" s="183"/>
      <c r="B1843" s="87"/>
      <c r="C1843" s="88"/>
      <c r="D1843" s="89"/>
      <c r="E1843" s="90"/>
      <c r="F1843" s="91"/>
    </row>
    <row r="1844" spans="1:6">
      <c r="A1844" s="183"/>
      <c r="B1844" s="87"/>
      <c r="C1844" s="88"/>
      <c r="D1844" s="89"/>
      <c r="E1844" s="90"/>
      <c r="F1844" s="91"/>
    </row>
    <row r="1845" spans="1:6">
      <c r="A1845" s="183"/>
      <c r="B1845" s="87"/>
      <c r="C1845" s="88"/>
      <c r="D1845" s="89"/>
      <c r="E1845" s="90"/>
      <c r="F1845" s="91"/>
    </row>
    <row r="1846" spans="1:6">
      <c r="A1846" s="183"/>
      <c r="B1846" s="87"/>
      <c r="C1846" s="88"/>
      <c r="D1846" s="89"/>
      <c r="E1846" s="90"/>
      <c r="F1846" s="91"/>
    </row>
    <row r="1847" spans="1:6">
      <c r="A1847" s="183"/>
      <c r="B1847" s="87"/>
      <c r="C1847" s="88"/>
      <c r="D1847" s="89"/>
      <c r="E1847" s="90"/>
      <c r="F1847" s="91"/>
    </row>
    <row r="1848" spans="1:6">
      <c r="A1848" s="183"/>
      <c r="B1848" s="87"/>
      <c r="C1848" s="88"/>
      <c r="D1848" s="89"/>
      <c r="E1848" s="90"/>
      <c r="F1848" s="91"/>
    </row>
    <row r="1849" spans="1:6">
      <c r="A1849" s="183"/>
      <c r="B1849" s="87"/>
      <c r="C1849" s="88"/>
      <c r="D1849" s="89"/>
      <c r="E1849" s="90"/>
      <c r="F1849" s="91"/>
    </row>
    <row r="1850" spans="1:6">
      <c r="A1850" s="183"/>
      <c r="B1850" s="87"/>
      <c r="C1850" s="88"/>
      <c r="D1850" s="89"/>
      <c r="E1850" s="90"/>
      <c r="F1850" s="91"/>
    </row>
    <row r="1851" spans="1:6">
      <c r="A1851" s="183"/>
      <c r="B1851" s="87"/>
      <c r="C1851" s="88"/>
      <c r="D1851" s="89"/>
      <c r="E1851" s="90"/>
      <c r="F1851" s="91"/>
    </row>
    <row r="1852" spans="1:6">
      <c r="A1852" s="183"/>
      <c r="B1852" s="87"/>
      <c r="C1852" s="88"/>
      <c r="D1852" s="89"/>
      <c r="E1852" s="90"/>
      <c r="F1852" s="91"/>
    </row>
    <row r="1853" spans="1:6">
      <c r="A1853" s="183"/>
      <c r="B1853" s="87"/>
      <c r="C1853" s="88"/>
      <c r="D1853" s="89"/>
      <c r="E1853" s="90"/>
      <c r="F1853" s="91"/>
    </row>
    <row r="1854" spans="1:6">
      <c r="A1854" s="183"/>
      <c r="B1854" s="87"/>
      <c r="C1854" s="88"/>
      <c r="D1854" s="89"/>
      <c r="E1854" s="90"/>
      <c r="F1854" s="91"/>
    </row>
    <row r="1855" spans="1:6">
      <c r="A1855" s="183"/>
      <c r="B1855" s="87"/>
      <c r="C1855" s="88"/>
      <c r="D1855" s="89"/>
      <c r="E1855" s="90"/>
      <c r="F1855" s="91"/>
    </row>
    <row r="1856" spans="1:6">
      <c r="A1856" s="183"/>
      <c r="B1856" s="87"/>
      <c r="C1856" s="88"/>
      <c r="D1856" s="89"/>
      <c r="E1856" s="90"/>
      <c r="F1856" s="91"/>
    </row>
    <row r="1857" spans="1:6">
      <c r="A1857" s="183"/>
      <c r="B1857" s="87"/>
      <c r="C1857" s="88"/>
      <c r="D1857" s="89"/>
      <c r="E1857" s="90"/>
      <c r="F1857" s="91"/>
    </row>
    <row r="1858" spans="1:6">
      <c r="A1858" s="183"/>
      <c r="B1858" s="87"/>
      <c r="C1858" s="88"/>
      <c r="D1858" s="89"/>
      <c r="E1858" s="90"/>
      <c r="F1858" s="91"/>
    </row>
    <row r="1859" spans="1:6">
      <c r="A1859" s="183"/>
      <c r="B1859" s="87"/>
      <c r="C1859" s="88"/>
      <c r="D1859" s="89"/>
      <c r="E1859" s="90"/>
      <c r="F1859" s="91"/>
    </row>
    <row r="1860" spans="1:6">
      <c r="A1860" s="183"/>
      <c r="B1860" s="87"/>
      <c r="C1860" s="88"/>
      <c r="D1860" s="89"/>
      <c r="E1860" s="90"/>
      <c r="F1860" s="91"/>
    </row>
    <row r="1861" spans="1:6">
      <c r="A1861" s="183"/>
      <c r="B1861" s="87"/>
      <c r="C1861" s="88"/>
      <c r="D1861" s="89"/>
      <c r="E1861" s="90"/>
      <c r="F1861" s="91"/>
    </row>
    <row r="1862" spans="1:6">
      <c r="A1862" s="183"/>
      <c r="B1862" s="87"/>
      <c r="C1862" s="88"/>
      <c r="D1862" s="89"/>
      <c r="E1862" s="90"/>
      <c r="F1862" s="91"/>
    </row>
    <row r="1863" spans="1:6">
      <c r="A1863" s="183"/>
      <c r="B1863" s="87"/>
      <c r="C1863" s="88"/>
      <c r="D1863" s="89"/>
      <c r="E1863" s="90"/>
      <c r="F1863" s="91"/>
    </row>
    <row r="1864" spans="1:6">
      <c r="A1864" s="183"/>
      <c r="B1864" s="87"/>
      <c r="C1864" s="88"/>
      <c r="D1864" s="89"/>
      <c r="E1864" s="90"/>
      <c r="F1864" s="91"/>
    </row>
    <row r="1865" spans="1:6">
      <c r="A1865" s="183"/>
      <c r="B1865" s="87"/>
      <c r="C1865" s="88"/>
      <c r="D1865" s="89"/>
      <c r="E1865" s="90"/>
      <c r="F1865" s="91"/>
    </row>
    <row r="1866" spans="1:6">
      <c r="A1866" s="183"/>
      <c r="B1866" s="87"/>
      <c r="C1866" s="88"/>
      <c r="D1866" s="89"/>
      <c r="E1866" s="90"/>
      <c r="F1866" s="91"/>
    </row>
    <row r="1867" spans="1:6">
      <c r="A1867" s="183"/>
      <c r="B1867" s="87"/>
      <c r="C1867" s="88"/>
      <c r="D1867" s="89"/>
      <c r="E1867" s="90"/>
      <c r="F1867" s="91"/>
    </row>
    <row r="1868" spans="1:6">
      <c r="A1868" s="183"/>
      <c r="B1868" s="87"/>
      <c r="C1868" s="88"/>
      <c r="D1868" s="89"/>
      <c r="E1868" s="90"/>
      <c r="F1868" s="91"/>
    </row>
    <row r="1869" spans="1:6">
      <c r="A1869" s="183"/>
      <c r="B1869" s="87"/>
      <c r="C1869" s="88"/>
      <c r="D1869" s="89"/>
      <c r="E1869" s="90"/>
      <c r="F1869" s="91"/>
    </row>
    <row r="1870" spans="1:6">
      <c r="A1870" s="183"/>
      <c r="B1870" s="87"/>
      <c r="C1870" s="88"/>
      <c r="D1870" s="89"/>
      <c r="E1870" s="90"/>
      <c r="F1870" s="91"/>
    </row>
    <row r="1871" spans="1:6">
      <c r="A1871" s="183"/>
      <c r="B1871" s="87"/>
      <c r="C1871" s="88"/>
      <c r="D1871" s="89"/>
      <c r="E1871" s="90"/>
      <c r="F1871" s="91"/>
    </row>
    <row r="1872" spans="1:6">
      <c r="A1872" s="183"/>
      <c r="B1872" s="87"/>
      <c r="C1872" s="88"/>
      <c r="D1872" s="89"/>
      <c r="E1872" s="90"/>
      <c r="F1872" s="91"/>
    </row>
    <row r="1873" spans="1:6">
      <c r="A1873" s="183"/>
      <c r="B1873" s="87"/>
      <c r="C1873" s="88"/>
      <c r="D1873" s="89"/>
      <c r="E1873" s="90"/>
      <c r="F1873" s="91"/>
    </row>
    <row r="1874" spans="1:6">
      <c r="A1874" s="183"/>
      <c r="B1874" s="87"/>
      <c r="C1874" s="88"/>
      <c r="D1874" s="89"/>
      <c r="E1874" s="90"/>
      <c r="F1874" s="91"/>
    </row>
    <row r="1875" spans="1:6">
      <c r="A1875" s="183"/>
      <c r="B1875" s="87"/>
      <c r="C1875" s="88"/>
      <c r="D1875" s="89"/>
      <c r="E1875" s="90"/>
      <c r="F1875" s="91"/>
    </row>
    <row r="1876" spans="1:6">
      <c r="A1876" s="183"/>
      <c r="B1876" s="87"/>
      <c r="C1876" s="88"/>
      <c r="D1876" s="89"/>
      <c r="E1876" s="90"/>
      <c r="F1876" s="91"/>
    </row>
    <row r="1877" spans="1:6">
      <c r="A1877" s="183"/>
      <c r="B1877" s="87"/>
      <c r="C1877" s="88"/>
      <c r="D1877" s="89"/>
      <c r="E1877" s="90"/>
      <c r="F1877" s="91"/>
    </row>
    <row r="1878" spans="1:6">
      <c r="A1878" s="183"/>
      <c r="B1878" s="87"/>
      <c r="C1878" s="88"/>
      <c r="D1878" s="89"/>
      <c r="E1878" s="90"/>
      <c r="F1878" s="91"/>
    </row>
    <row r="1879" spans="1:6">
      <c r="A1879" s="183"/>
      <c r="B1879" s="87"/>
      <c r="C1879" s="88"/>
      <c r="D1879" s="89"/>
      <c r="E1879" s="90"/>
      <c r="F1879" s="91"/>
    </row>
    <row r="1880" spans="1:6">
      <c r="A1880" s="183"/>
      <c r="B1880" s="87"/>
      <c r="C1880" s="88"/>
      <c r="D1880" s="89"/>
      <c r="E1880" s="90"/>
      <c r="F1880" s="91"/>
    </row>
    <row r="1881" spans="1:6">
      <c r="A1881" s="183"/>
      <c r="B1881" s="87"/>
      <c r="C1881" s="88"/>
      <c r="D1881" s="89"/>
      <c r="E1881" s="90"/>
      <c r="F1881" s="91"/>
    </row>
    <row r="1882" spans="1:6">
      <c r="A1882" s="183"/>
      <c r="B1882" s="87"/>
      <c r="C1882" s="88"/>
      <c r="D1882" s="89"/>
      <c r="E1882" s="90"/>
      <c r="F1882" s="91"/>
    </row>
    <row r="1883" spans="1:6">
      <c r="A1883" s="183"/>
      <c r="B1883" s="87"/>
      <c r="C1883" s="88"/>
      <c r="D1883" s="89"/>
      <c r="E1883" s="90"/>
      <c r="F1883" s="91"/>
    </row>
    <row r="1884" spans="1:6">
      <c r="A1884" s="183"/>
      <c r="B1884" s="87"/>
      <c r="C1884" s="88"/>
      <c r="D1884" s="89"/>
      <c r="E1884" s="90"/>
      <c r="F1884" s="91"/>
    </row>
    <row r="1885" spans="1:6">
      <c r="A1885" s="183"/>
      <c r="B1885" s="87"/>
      <c r="C1885" s="88"/>
      <c r="D1885" s="89"/>
      <c r="E1885" s="90"/>
      <c r="F1885" s="91"/>
    </row>
    <row r="1886" spans="1:6">
      <c r="A1886" s="183"/>
      <c r="B1886" s="87"/>
      <c r="C1886" s="88"/>
      <c r="D1886" s="89"/>
      <c r="E1886" s="90"/>
      <c r="F1886" s="91"/>
    </row>
    <row r="1887" spans="1:6">
      <c r="A1887" s="183"/>
      <c r="B1887" s="87"/>
      <c r="C1887" s="88"/>
      <c r="D1887" s="89"/>
      <c r="E1887" s="90"/>
      <c r="F1887" s="91"/>
    </row>
    <row r="1888" spans="1:6">
      <c r="A1888" s="183"/>
      <c r="B1888" s="87"/>
      <c r="C1888" s="88"/>
      <c r="D1888" s="89"/>
      <c r="E1888" s="90"/>
      <c r="F1888" s="91"/>
    </row>
    <row r="1889" spans="1:6">
      <c r="A1889" s="183"/>
      <c r="B1889" s="87"/>
      <c r="C1889" s="88"/>
      <c r="D1889" s="89"/>
      <c r="E1889" s="90"/>
      <c r="F1889" s="91"/>
    </row>
    <row r="1890" spans="1:6">
      <c r="A1890" s="183"/>
      <c r="B1890" s="87"/>
      <c r="C1890" s="88"/>
      <c r="D1890" s="89"/>
      <c r="E1890" s="90"/>
      <c r="F1890" s="91"/>
    </row>
    <row r="1891" spans="1:6">
      <c r="A1891" s="183"/>
      <c r="B1891" s="87"/>
      <c r="C1891" s="88"/>
      <c r="D1891" s="89"/>
      <c r="E1891" s="90"/>
      <c r="F1891" s="91"/>
    </row>
    <row r="1892" spans="1:6">
      <c r="A1892" s="183"/>
      <c r="B1892" s="87"/>
      <c r="C1892" s="88"/>
      <c r="D1892" s="89"/>
      <c r="E1892" s="90"/>
      <c r="F1892" s="91"/>
    </row>
    <row r="1893" spans="1:6">
      <c r="A1893" s="183"/>
      <c r="B1893" s="87"/>
      <c r="C1893" s="88"/>
      <c r="D1893" s="89"/>
      <c r="E1893" s="90"/>
      <c r="F1893" s="91"/>
    </row>
    <row r="1894" spans="1:6">
      <c r="A1894" s="183"/>
      <c r="B1894" s="87"/>
      <c r="C1894" s="88"/>
      <c r="D1894" s="89"/>
      <c r="E1894" s="90"/>
      <c r="F1894" s="91"/>
    </row>
    <row r="1895" spans="1:6">
      <c r="A1895" s="183"/>
      <c r="B1895" s="87"/>
      <c r="C1895" s="88"/>
      <c r="D1895" s="89"/>
      <c r="E1895" s="90"/>
      <c r="F1895" s="91"/>
    </row>
    <row r="1896" spans="1:6">
      <c r="A1896" s="183"/>
      <c r="B1896" s="87"/>
      <c r="C1896" s="88"/>
      <c r="D1896" s="89"/>
      <c r="E1896" s="90"/>
      <c r="F1896" s="91"/>
    </row>
    <row r="1897" spans="1:6">
      <c r="A1897" s="183"/>
      <c r="B1897" s="87"/>
      <c r="C1897" s="88"/>
      <c r="D1897" s="89"/>
      <c r="E1897" s="90"/>
      <c r="F1897" s="91"/>
    </row>
    <row r="1898" spans="1:6">
      <c r="A1898" s="183"/>
      <c r="B1898" s="87"/>
      <c r="C1898" s="88"/>
      <c r="D1898" s="89"/>
      <c r="E1898" s="90"/>
      <c r="F1898" s="91"/>
    </row>
    <row r="1899" spans="1:6">
      <c r="A1899" s="183"/>
      <c r="B1899" s="87"/>
      <c r="C1899" s="88"/>
      <c r="D1899" s="89"/>
      <c r="E1899" s="90"/>
      <c r="F1899" s="91"/>
    </row>
    <row r="1900" spans="1:6">
      <c r="A1900" s="183"/>
      <c r="B1900" s="87"/>
      <c r="C1900" s="88"/>
      <c r="D1900" s="89"/>
      <c r="E1900" s="90"/>
      <c r="F1900" s="91"/>
    </row>
    <row r="1901" spans="1:6">
      <c r="A1901" s="183"/>
      <c r="B1901" s="87"/>
      <c r="C1901" s="88"/>
      <c r="D1901" s="89"/>
      <c r="E1901" s="90"/>
      <c r="F1901" s="91"/>
    </row>
    <row r="1902" spans="1:6">
      <c r="A1902" s="183"/>
      <c r="B1902" s="87"/>
      <c r="C1902" s="88"/>
      <c r="D1902" s="89"/>
      <c r="E1902" s="90"/>
      <c r="F1902" s="91"/>
    </row>
    <row r="1903" spans="1:6">
      <c r="A1903" s="183"/>
      <c r="B1903" s="87"/>
      <c r="C1903" s="88"/>
      <c r="D1903" s="89"/>
      <c r="E1903" s="90"/>
      <c r="F1903" s="91"/>
    </row>
    <row r="1904" spans="1:6">
      <c r="A1904" s="183"/>
      <c r="B1904" s="87"/>
      <c r="C1904" s="88"/>
      <c r="D1904" s="89"/>
      <c r="E1904" s="90"/>
      <c r="F1904" s="91"/>
    </row>
    <row r="1905" spans="1:6">
      <c r="A1905" s="183"/>
      <c r="B1905" s="87"/>
      <c r="C1905" s="88"/>
      <c r="D1905" s="89"/>
      <c r="E1905" s="90"/>
      <c r="F1905" s="91"/>
    </row>
    <row r="1906" spans="1:6">
      <c r="A1906" s="183"/>
      <c r="B1906" s="87"/>
      <c r="C1906" s="88"/>
      <c r="D1906" s="89"/>
      <c r="E1906" s="90"/>
      <c r="F1906" s="91"/>
    </row>
    <row r="1907" spans="1:6">
      <c r="A1907" s="183"/>
      <c r="B1907" s="87"/>
      <c r="C1907" s="88"/>
      <c r="D1907" s="89"/>
      <c r="E1907" s="90"/>
      <c r="F1907" s="91"/>
    </row>
    <row r="1908" spans="1:6">
      <c r="A1908" s="183"/>
      <c r="B1908" s="87"/>
      <c r="C1908" s="88"/>
      <c r="D1908" s="89"/>
      <c r="E1908" s="90"/>
      <c r="F1908" s="91"/>
    </row>
    <row r="1909" spans="1:6">
      <c r="A1909" s="183"/>
      <c r="B1909" s="87"/>
      <c r="C1909" s="88"/>
      <c r="D1909" s="89"/>
      <c r="E1909" s="90"/>
      <c r="F1909" s="91"/>
    </row>
    <row r="1910" spans="1:6">
      <c r="A1910" s="183"/>
      <c r="B1910" s="87"/>
      <c r="C1910" s="88"/>
      <c r="D1910" s="89"/>
      <c r="E1910" s="90"/>
      <c r="F1910" s="91"/>
    </row>
    <row r="1911" spans="1:6">
      <c r="A1911" s="183"/>
      <c r="B1911" s="87"/>
      <c r="C1911" s="88"/>
      <c r="D1911" s="89"/>
      <c r="E1911" s="90"/>
      <c r="F1911" s="91"/>
    </row>
    <row r="1912" spans="1:6">
      <c r="A1912" s="183"/>
      <c r="B1912" s="87"/>
      <c r="C1912" s="88"/>
      <c r="D1912" s="89"/>
      <c r="E1912" s="90"/>
      <c r="F1912" s="91"/>
    </row>
    <row r="1913" spans="1:6">
      <c r="A1913" s="183"/>
      <c r="B1913" s="87"/>
      <c r="C1913" s="88"/>
      <c r="D1913" s="89"/>
      <c r="E1913" s="90"/>
      <c r="F1913" s="91"/>
    </row>
    <row r="1914" spans="1:6">
      <c r="A1914" s="183"/>
      <c r="B1914" s="87"/>
      <c r="C1914" s="88"/>
      <c r="D1914" s="89"/>
      <c r="E1914" s="90"/>
      <c r="F1914" s="91"/>
    </row>
    <row r="1915" spans="1:6">
      <c r="A1915" s="183"/>
      <c r="B1915" s="87"/>
      <c r="C1915" s="88"/>
      <c r="D1915" s="89"/>
      <c r="E1915" s="90"/>
      <c r="F1915" s="91"/>
    </row>
    <row r="1916" spans="1:6">
      <c r="A1916" s="183"/>
      <c r="B1916" s="87"/>
      <c r="C1916" s="88"/>
      <c r="D1916" s="89"/>
      <c r="E1916" s="90"/>
      <c r="F1916" s="91"/>
    </row>
    <row r="1917" spans="1:6">
      <c r="A1917" s="183"/>
      <c r="B1917" s="87"/>
      <c r="C1917" s="88"/>
      <c r="D1917" s="89"/>
      <c r="E1917" s="90"/>
      <c r="F1917" s="91"/>
    </row>
    <row r="1918" spans="1:6">
      <c r="A1918" s="183"/>
      <c r="B1918" s="87"/>
      <c r="C1918" s="88"/>
      <c r="D1918" s="89"/>
      <c r="E1918" s="90"/>
      <c r="F1918" s="91"/>
    </row>
    <row r="1919" spans="1:6">
      <c r="A1919" s="183"/>
      <c r="B1919" s="87"/>
      <c r="C1919" s="88"/>
      <c r="D1919" s="89"/>
      <c r="E1919" s="90"/>
      <c r="F1919" s="91"/>
    </row>
    <row r="1920" spans="1:6">
      <c r="A1920" s="183"/>
      <c r="B1920" s="87"/>
      <c r="C1920" s="88"/>
      <c r="D1920" s="89"/>
      <c r="E1920" s="90"/>
      <c r="F1920" s="91"/>
    </row>
    <row r="1921" spans="1:6">
      <c r="A1921" s="183"/>
      <c r="B1921" s="87"/>
      <c r="C1921" s="88"/>
      <c r="D1921" s="89"/>
      <c r="E1921" s="90"/>
      <c r="F1921" s="91"/>
    </row>
    <row r="1922" spans="1:6">
      <c r="A1922" s="183"/>
      <c r="B1922" s="87"/>
      <c r="C1922" s="88"/>
      <c r="D1922" s="89"/>
      <c r="E1922" s="90"/>
      <c r="F1922" s="91"/>
    </row>
    <row r="1923" spans="1:6">
      <c r="A1923" s="183"/>
      <c r="B1923" s="87"/>
      <c r="C1923" s="88"/>
      <c r="D1923" s="89"/>
      <c r="E1923" s="90"/>
      <c r="F1923" s="91"/>
    </row>
    <row r="1924" spans="1:6">
      <c r="A1924" s="183"/>
      <c r="B1924" s="87"/>
      <c r="C1924" s="88"/>
      <c r="D1924" s="89"/>
      <c r="E1924" s="90"/>
      <c r="F1924" s="91"/>
    </row>
    <row r="1925" spans="1:6">
      <c r="A1925" s="183"/>
      <c r="B1925" s="87"/>
      <c r="C1925" s="88"/>
      <c r="D1925" s="89"/>
      <c r="E1925" s="90"/>
      <c r="F1925" s="91"/>
    </row>
    <row r="1926" spans="1:6">
      <c r="A1926" s="183"/>
      <c r="B1926" s="87"/>
      <c r="C1926" s="88"/>
      <c r="D1926" s="89"/>
      <c r="E1926" s="90"/>
      <c r="F1926" s="91"/>
    </row>
    <row r="1927" spans="1:6">
      <c r="A1927" s="183"/>
      <c r="B1927" s="87"/>
      <c r="C1927" s="88"/>
      <c r="D1927" s="89"/>
      <c r="E1927" s="90"/>
      <c r="F1927" s="91"/>
    </row>
    <row r="1928" spans="1:6">
      <c r="A1928" s="183"/>
      <c r="B1928" s="87"/>
      <c r="C1928" s="88"/>
      <c r="D1928" s="89"/>
      <c r="E1928" s="90"/>
      <c r="F1928" s="91"/>
    </row>
    <row r="1929" spans="1:6">
      <c r="A1929" s="183"/>
      <c r="B1929" s="87"/>
      <c r="C1929" s="88"/>
      <c r="D1929" s="89"/>
      <c r="E1929" s="90"/>
      <c r="F1929" s="91"/>
    </row>
    <row r="1930" spans="1:6">
      <c r="A1930" s="183"/>
      <c r="B1930" s="87"/>
      <c r="C1930" s="88"/>
      <c r="D1930" s="89"/>
      <c r="E1930" s="90"/>
      <c r="F1930" s="91"/>
    </row>
    <row r="1931" spans="1:6">
      <c r="A1931" s="183"/>
      <c r="B1931" s="87"/>
      <c r="C1931" s="88"/>
      <c r="D1931" s="89"/>
      <c r="E1931" s="90"/>
      <c r="F1931" s="91"/>
    </row>
    <row r="1932" spans="1:6">
      <c r="A1932" s="183"/>
      <c r="B1932" s="87"/>
      <c r="C1932" s="88"/>
      <c r="D1932" s="89"/>
      <c r="E1932" s="90"/>
      <c r="F1932" s="91"/>
    </row>
    <row r="1933" spans="1:6">
      <c r="A1933" s="183"/>
      <c r="B1933" s="87"/>
      <c r="C1933" s="88"/>
      <c r="D1933" s="89"/>
      <c r="E1933" s="90"/>
      <c r="F1933" s="91"/>
    </row>
    <row r="1934" spans="1:6">
      <c r="A1934" s="183"/>
      <c r="B1934" s="87"/>
      <c r="C1934" s="88"/>
      <c r="D1934" s="89"/>
      <c r="E1934" s="90"/>
      <c r="F1934" s="91"/>
    </row>
    <row r="1935" spans="1:6">
      <c r="A1935" s="183"/>
      <c r="B1935" s="87"/>
      <c r="C1935" s="88"/>
      <c r="D1935" s="89"/>
      <c r="E1935" s="90"/>
      <c r="F1935" s="91"/>
    </row>
    <row r="1936" spans="1:6">
      <c r="A1936" s="183"/>
      <c r="B1936" s="87"/>
      <c r="C1936" s="88"/>
      <c r="D1936" s="89"/>
      <c r="E1936" s="90"/>
      <c r="F1936" s="91"/>
    </row>
    <row r="1937" spans="1:6">
      <c r="A1937" s="183"/>
      <c r="B1937" s="87"/>
      <c r="C1937" s="88"/>
      <c r="D1937" s="89"/>
      <c r="E1937" s="90"/>
      <c r="F1937" s="91"/>
    </row>
    <row r="1938" spans="1:6">
      <c r="A1938" s="183"/>
      <c r="B1938" s="87"/>
      <c r="C1938" s="88"/>
      <c r="D1938" s="89"/>
      <c r="E1938" s="90"/>
      <c r="F1938" s="91"/>
    </row>
    <row r="1939" spans="1:6">
      <c r="A1939" s="183"/>
      <c r="B1939" s="87"/>
      <c r="C1939" s="88"/>
      <c r="D1939" s="89"/>
      <c r="E1939" s="90"/>
      <c r="F1939" s="91"/>
    </row>
    <row r="1940" spans="1:6">
      <c r="A1940" s="183"/>
      <c r="B1940" s="87"/>
      <c r="C1940" s="88"/>
      <c r="D1940" s="89"/>
      <c r="E1940" s="90"/>
      <c r="F1940" s="91"/>
    </row>
    <row r="1941" spans="1:6">
      <c r="A1941" s="183"/>
      <c r="B1941" s="87"/>
      <c r="C1941" s="88"/>
      <c r="D1941" s="89"/>
      <c r="E1941" s="90"/>
      <c r="F1941" s="91"/>
    </row>
    <row r="1942" spans="1:6">
      <c r="A1942" s="183"/>
      <c r="B1942" s="87"/>
      <c r="C1942" s="88"/>
      <c r="D1942" s="89"/>
      <c r="E1942" s="90"/>
      <c r="F1942" s="91"/>
    </row>
    <row r="1943" spans="1:6">
      <c r="A1943" s="183"/>
      <c r="B1943" s="87"/>
      <c r="C1943" s="88"/>
      <c r="D1943" s="89"/>
      <c r="E1943" s="90"/>
      <c r="F1943" s="91"/>
    </row>
    <row r="1944" spans="1:6">
      <c r="A1944" s="183"/>
      <c r="B1944" s="87"/>
      <c r="C1944" s="88"/>
      <c r="D1944" s="89"/>
      <c r="E1944" s="90"/>
      <c r="F1944" s="91"/>
    </row>
    <row r="1945" spans="1:6">
      <c r="A1945" s="183"/>
      <c r="B1945" s="87"/>
      <c r="C1945" s="88"/>
      <c r="D1945" s="89"/>
      <c r="E1945" s="90"/>
      <c r="F1945" s="91"/>
    </row>
    <row r="1946" spans="1:6">
      <c r="A1946" s="183"/>
      <c r="B1946" s="87"/>
      <c r="C1946" s="88"/>
      <c r="D1946" s="89"/>
      <c r="E1946" s="90"/>
      <c r="F1946" s="91"/>
    </row>
    <row r="1947" spans="1:6">
      <c r="A1947" s="183"/>
      <c r="B1947" s="87"/>
      <c r="C1947" s="88"/>
      <c r="D1947" s="89"/>
      <c r="E1947" s="90"/>
      <c r="F1947" s="91"/>
    </row>
    <row r="1948" spans="1:6">
      <c r="A1948" s="183"/>
      <c r="B1948" s="87"/>
      <c r="C1948" s="88"/>
      <c r="D1948" s="89"/>
      <c r="E1948" s="90"/>
      <c r="F1948" s="91"/>
    </row>
    <row r="1949" spans="1:6">
      <c r="A1949" s="183"/>
      <c r="B1949" s="87"/>
      <c r="C1949" s="88"/>
      <c r="D1949" s="89"/>
      <c r="E1949" s="90"/>
      <c r="F1949" s="91"/>
    </row>
    <row r="1950" spans="1:6">
      <c r="A1950" s="183"/>
      <c r="B1950" s="87"/>
      <c r="C1950" s="88"/>
      <c r="D1950" s="89"/>
      <c r="E1950" s="90"/>
      <c r="F1950" s="91"/>
    </row>
    <row r="1951" spans="1:6">
      <c r="A1951" s="183"/>
      <c r="B1951" s="87"/>
      <c r="C1951" s="88"/>
      <c r="D1951" s="89"/>
      <c r="E1951" s="90"/>
      <c r="F1951" s="91"/>
    </row>
    <row r="1952" spans="1:6">
      <c r="A1952" s="183"/>
      <c r="B1952" s="87"/>
      <c r="C1952" s="88"/>
      <c r="D1952" s="89"/>
      <c r="E1952" s="90"/>
      <c r="F1952" s="91"/>
    </row>
  </sheetData>
  <sheetProtection algorithmName="SHA-512" hashValue="Ra1QQNwPDGdaEektlPQlvVyuu/e4lHbfmDdERp/E6C6TDzMS8C8CATA603KGECVe+R0yf8zldPI1q+692yP9Pg==" saltValue="8PZ+oIMd19FVo3haWZGmIw==" spinCount="100000" sheet="1" objects="1" scenarios="1"/>
  <dataConsolidate/>
  <mergeCells count="6">
    <mergeCell ref="A126:B126"/>
    <mergeCell ref="A128:B128"/>
    <mergeCell ref="A24:B24"/>
    <mergeCell ref="A45:B45"/>
    <mergeCell ref="A97:B97"/>
    <mergeCell ref="A112:B112"/>
  </mergeCells>
  <dataValidations count="2">
    <dataValidation type="custom" showInputMessage="1" showErrorMessage="1" errorTitle="Nepravilen vnos cene" error="Cena mora biti nenegativno število z največ dvema decimalkama!" sqref="E127">
      <formula1>AND(ISNUMBER(E127),E127&gt;=0,(E127*100)-INT(E127*100)=0,NOT(ISBLANK(E127)))</formula1>
    </dataValidation>
    <dataValidation type="custom" showInputMessage="1" showErrorMessage="1" errorTitle="Nepravilen vnos cene" error="Cena mora biti nenegativno število z največ dvema decimalkama!" sqref="E11:E13 E15:E16 E50:E52 E54:E60 E62:E65 E67:E68 E70:E76 E100:E111 E115:E125 E94:E96 E18:E23 E78:E80 E28:E44 E88:E92 E82:E86">
      <formula1>AND(ISNUMBER(E11),E11&gt;=0,ROUND(E11*100,6)-INT(E11*100)=0,NOT(ISBLANK(E11)))</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J2020"/>
  <sheetViews>
    <sheetView view="pageBreakPreview" topLeftCell="A169" zoomScaleNormal="100" zoomScaleSheetLayoutView="100" zoomScalePageLayoutView="10" workbookViewId="0">
      <selection activeCell="E178" activeCellId="30" sqref="E10:E11 E16 E18:E19 E21:E24 E24 E25:E27 E29 E31 E33 E35:E41 E53:E64 E66:E69 E74:E76 E77:E78 E82 E86:E90 E92 E98:E106 E110 E114:E116 E121:E128 E130:E134 E136:E138 E142 E144:E146 E150:E154 E159:E161 E163:E165 E167:E170 E177 E178"/>
    </sheetView>
  </sheetViews>
  <sheetFormatPr defaultRowHeight="12.75"/>
  <cols>
    <col min="1" max="1" width="9.42578125" style="150" customWidth="1"/>
    <col min="2" max="2" width="78" style="131" customWidth="1"/>
    <col min="3" max="3" width="9.140625" style="132"/>
    <col min="4" max="4" width="11.42578125" style="133" customWidth="1"/>
    <col min="5" max="5" width="12.7109375" style="134" customWidth="1"/>
    <col min="6" max="6" width="13.5703125" style="135" customWidth="1"/>
    <col min="7" max="16384" width="9.140625" style="107"/>
  </cols>
  <sheetData>
    <row r="1" spans="1:8">
      <c r="A1" s="109"/>
      <c r="B1" s="107"/>
      <c r="C1" s="121"/>
      <c r="D1" s="110"/>
      <c r="E1" s="111"/>
      <c r="F1" s="112"/>
    </row>
    <row r="2" spans="1:8">
      <c r="A2" s="109"/>
      <c r="B2" s="107"/>
      <c r="C2" s="121"/>
      <c r="D2" s="110"/>
      <c r="E2" s="111"/>
      <c r="F2" s="112"/>
    </row>
    <row r="3" spans="1:8" ht="13.5" thickBot="1">
      <c r="A3" s="109"/>
      <c r="B3" s="107"/>
      <c r="C3" s="121"/>
      <c r="D3" s="110"/>
      <c r="E3" s="111"/>
      <c r="F3" s="112"/>
    </row>
    <row r="4" spans="1:8" ht="32.25" customHeight="1">
      <c r="A4" s="92" t="s">
        <v>7</v>
      </c>
      <c r="B4" s="93" t="s">
        <v>12</v>
      </c>
      <c r="C4" s="94" t="s">
        <v>8</v>
      </c>
      <c r="D4" s="95" t="s">
        <v>9</v>
      </c>
      <c r="E4" s="96" t="s">
        <v>10</v>
      </c>
      <c r="F4" s="97" t="s">
        <v>11</v>
      </c>
    </row>
    <row r="5" spans="1:8" ht="15">
      <c r="A5" s="99" t="s">
        <v>77</v>
      </c>
      <c r="B5" s="142" t="s">
        <v>624</v>
      </c>
      <c r="C5" s="82"/>
      <c r="D5" s="83"/>
      <c r="E5" s="84"/>
      <c r="F5" s="85"/>
    </row>
    <row r="6" spans="1:8" ht="15">
      <c r="A6" s="137"/>
      <c r="B6" s="143"/>
      <c r="C6" s="82"/>
      <c r="D6" s="83"/>
      <c r="E6" s="84"/>
      <c r="F6" s="85"/>
    </row>
    <row r="7" spans="1:8" ht="15">
      <c r="A7" s="197" t="s">
        <v>78</v>
      </c>
      <c r="B7" s="81" t="s">
        <v>79</v>
      </c>
      <c r="C7" s="82"/>
      <c r="D7" s="83"/>
      <c r="E7" s="84"/>
      <c r="F7" s="85"/>
      <c r="G7" s="144"/>
    </row>
    <row r="8" spans="1:8" ht="15">
      <c r="A8" s="137"/>
      <c r="B8" s="143"/>
      <c r="C8" s="82"/>
      <c r="D8" s="83"/>
      <c r="E8" s="84"/>
      <c r="F8" s="85"/>
    </row>
    <row r="9" spans="1:8" ht="56.25">
      <c r="A9" s="137"/>
      <c r="B9" s="136" t="s">
        <v>742</v>
      </c>
      <c r="C9" s="82"/>
      <c r="D9" s="83"/>
      <c r="E9" s="84"/>
      <c r="F9" s="85"/>
      <c r="G9" s="144"/>
    </row>
    <row r="10" spans="1:8" ht="135">
      <c r="A10" s="151" t="s">
        <v>286</v>
      </c>
      <c r="B10" s="136" t="s">
        <v>1099</v>
      </c>
      <c r="C10" s="79" t="s">
        <v>24</v>
      </c>
      <c r="D10" s="80">
        <v>550</v>
      </c>
      <c r="E10" s="56"/>
      <c r="F10" s="77">
        <f t="shared" ref="F10:F11" si="0">ROUND(D10*E10,2)</f>
        <v>0</v>
      </c>
      <c r="G10" s="179"/>
    </row>
    <row r="11" spans="1:8" ht="34.5" thickBot="1">
      <c r="A11" s="151" t="s">
        <v>287</v>
      </c>
      <c r="B11" s="136" t="s">
        <v>789</v>
      </c>
      <c r="C11" s="79" t="s">
        <v>48</v>
      </c>
      <c r="D11" s="80">
        <v>120</v>
      </c>
      <c r="E11" s="56"/>
      <c r="F11" s="77">
        <f t="shared" si="0"/>
        <v>0</v>
      </c>
      <c r="G11" s="179"/>
      <c r="H11" s="251"/>
    </row>
    <row r="12" spans="1:8" ht="13.5" thickBot="1">
      <c r="A12" s="736" t="s">
        <v>80</v>
      </c>
      <c r="B12" s="737"/>
      <c r="C12" s="73"/>
      <c r="D12" s="73"/>
      <c r="E12" s="73"/>
      <c r="F12" s="248">
        <f>SUM(F10:F11)</f>
        <v>0</v>
      </c>
      <c r="G12" s="179"/>
    </row>
    <row r="13" spans="1:8" ht="15">
      <c r="A13" s="137"/>
      <c r="B13" s="143"/>
      <c r="C13" s="82"/>
      <c r="D13" s="83"/>
      <c r="E13" s="84"/>
      <c r="F13" s="85"/>
      <c r="G13" s="179"/>
    </row>
    <row r="14" spans="1:8" ht="15">
      <c r="A14" s="197" t="s">
        <v>81</v>
      </c>
      <c r="B14" s="81" t="s">
        <v>82</v>
      </c>
      <c r="C14" s="82"/>
      <c r="D14" s="83"/>
      <c r="E14" s="84"/>
      <c r="F14" s="85"/>
      <c r="G14" s="179"/>
    </row>
    <row r="15" spans="1:8" ht="45">
      <c r="A15" s="151"/>
      <c r="B15" s="136" t="s">
        <v>743</v>
      </c>
      <c r="C15" s="82"/>
      <c r="D15" s="83"/>
      <c r="E15" s="84"/>
      <c r="F15" s="85"/>
      <c r="G15" s="179"/>
    </row>
    <row r="16" spans="1:8" ht="56.25">
      <c r="A16" s="151" t="s">
        <v>83</v>
      </c>
      <c r="B16" s="136" t="s">
        <v>790</v>
      </c>
      <c r="C16" s="79" t="s">
        <v>48</v>
      </c>
      <c r="D16" s="80">
        <v>40</v>
      </c>
      <c r="E16" s="56"/>
      <c r="F16" s="77">
        <f>ROUND(D16*E16,2)</f>
        <v>0</v>
      </c>
      <c r="G16" s="251"/>
    </row>
    <row r="17" spans="1:8" s="316" customFormat="1" ht="33.75">
      <c r="A17" s="151" t="s">
        <v>765</v>
      </c>
      <c r="B17" s="136" t="s">
        <v>795</v>
      </c>
      <c r="C17" s="82"/>
      <c r="D17" s="83"/>
      <c r="E17" s="84"/>
      <c r="F17" s="85"/>
      <c r="G17" s="732"/>
      <c r="H17" s="733"/>
    </row>
    <row r="18" spans="1:8" s="316" customFormat="1" ht="14.25" customHeight="1">
      <c r="A18" s="151"/>
      <c r="B18" s="136" t="s">
        <v>793</v>
      </c>
      <c r="C18" s="79" t="s">
        <v>48</v>
      </c>
      <c r="D18" s="80">
        <v>250</v>
      </c>
      <c r="E18" s="56"/>
      <c r="F18" s="77">
        <f t="shared" ref="F18:F19" si="1">ROUND(D18*E18,2)</f>
        <v>0</v>
      </c>
      <c r="G18" s="559"/>
      <c r="H18" s="560"/>
    </row>
    <row r="19" spans="1:8" s="316" customFormat="1">
      <c r="A19" s="151"/>
      <c r="B19" s="136" t="s">
        <v>794</v>
      </c>
      <c r="C19" s="79" t="s">
        <v>48</v>
      </c>
      <c r="D19" s="80">
        <f>D18</f>
        <v>250</v>
      </c>
      <c r="E19" s="56"/>
      <c r="F19" s="77">
        <f t="shared" si="1"/>
        <v>0</v>
      </c>
      <c r="G19" s="559"/>
      <c r="H19" s="560"/>
    </row>
    <row r="20" spans="1:8" s="316" customFormat="1" ht="33.75">
      <c r="A20" s="151" t="s">
        <v>766</v>
      </c>
      <c r="B20" s="136" t="s">
        <v>796</v>
      </c>
      <c r="C20" s="82"/>
      <c r="D20" s="83"/>
      <c r="E20" s="84"/>
      <c r="F20" s="85"/>
      <c r="G20" s="732"/>
      <c r="H20" s="733"/>
    </row>
    <row r="21" spans="1:8" s="316" customFormat="1" ht="14.25" customHeight="1">
      <c r="A21" s="151"/>
      <c r="B21" s="136" t="s">
        <v>791</v>
      </c>
      <c r="C21" s="79" t="s">
        <v>48</v>
      </c>
      <c r="D21" s="80">
        <v>200</v>
      </c>
      <c r="E21" s="56"/>
      <c r="F21" s="77">
        <f t="shared" ref="F21:F22" si="2">ROUND(D21*E21,2)</f>
        <v>0</v>
      </c>
      <c r="G21" s="559"/>
      <c r="H21" s="560"/>
    </row>
    <row r="22" spans="1:8" s="316" customFormat="1">
      <c r="A22" s="151"/>
      <c r="B22" s="136" t="s">
        <v>792</v>
      </c>
      <c r="C22" s="79" t="s">
        <v>48</v>
      </c>
      <c r="D22" s="80">
        <f>D21</f>
        <v>200</v>
      </c>
      <c r="E22" s="56"/>
      <c r="F22" s="77">
        <f t="shared" si="2"/>
        <v>0</v>
      </c>
      <c r="G22" s="559"/>
      <c r="H22" s="560"/>
    </row>
    <row r="23" spans="1:8" ht="50.25" customHeight="1">
      <c r="A23" s="151" t="s">
        <v>767</v>
      </c>
      <c r="B23" s="136" t="s">
        <v>788</v>
      </c>
      <c r="C23" s="79" t="s">
        <v>24</v>
      </c>
      <c r="D23" s="80">
        <v>550</v>
      </c>
      <c r="E23" s="56"/>
      <c r="F23" s="77">
        <f>ROUND(D23*E23,2)</f>
        <v>0</v>
      </c>
    </row>
    <row r="24" spans="1:8" ht="45">
      <c r="A24" s="151" t="s">
        <v>768</v>
      </c>
      <c r="B24" s="136" t="s">
        <v>803</v>
      </c>
      <c r="C24" s="82"/>
      <c r="D24" s="83"/>
      <c r="E24" s="743"/>
      <c r="F24" s="85"/>
    </row>
    <row r="25" spans="1:8">
      <c r="A25" s="151"/>
      <c r="B25" s="136" t="s">
        <v>774</v>
      </c>
      <c r="C25" s="79" t="s">
        <v>48</v>
      </c>
      <c r="D25" s="80">
        <v>30</v>
      </c>
      <c r="E25" s="56"/>
      <c r="F25" s="77">
        <f t="shared" ref="F25:F27" si="3">ROUND(D25*E25,2)</f>
        <v>0</v>
      </c>
    </row>
    <row r="26" spans="1:8">
      <c r="A26" s="151"/>
      <c r="B26" s="136" t="s">
        <v>775</v>
      </c>
      <c r="C26" s="79" t="s">
        <v>48</v>
      </c>
      <c r="D26" s="80">
        <v>15</v>
      </c>
      <c r="E26" s="56"/>
      <c r="F26" s="77">
        <f t="shared" si="3"/>
        <v>0</v>
      </c>
    </row>
    <row r="27" spans="1:8">
      <c r="A27" s="151"/>
      <c r="B27" s="136" t="s">
        <v>776</v>
      </c>
      <c r="C27" s="79" t="s">
        <v>3</v>
      </c>
      <c r="D27" s="80">
        <v>2</v>
      </c>
      <c r="E27" s="56"/>
      <c r="F27" s="77">
        <f t="shared" si="3"/>
        <v>0</v>
      </c>
    </row>
    <row r="28" spans="1:8" ht="22.5">
      <c r="A28" s="151" t="s">
        <v>769</v>
      </c>
      <c r="B28" s="136" t="s">
        <v>804</v>
      </c>
      <c r="C28" s="79"/>
      <c r="D28" s="80"/>
      <c r="E28" s="84"/>
      <c r="F28" s="85"/>
    </row>
    <row r="29" spans="1:8">
      <c r="A29" s="151"/>
      <c r="B29" s="136" t="s">
        <v>770</v>
      </c>
      <c r="C29" s="79" t="s">
        <v>48</v>
      </c>
      <c r="D29" s="80">
        <v>100</v>
      </c>
      <c r="E29" s="56"/>
      <c r="F29" s="77">
        <f t="shared" ref="F29:F33" si="4">ROUND(D29*E29,2)</f>
        <v>0</v>
      </c>
    </row>
    <row r="30" spans="1:8" ht="22.5">
      <c r="A30" s="151" t="s">
        <v>809</v>
      </c>
      <c r="B30" s="136" t="s">
        <v>805</v>
      </c>
      <c r="C30" s="329"/>
      <c r="D30" s="282"/>
      <c r="E30" s="84"/>
      <c r="F30" s="85"/>
    </row>
    <row r="31" spans="1:8" ht="12" customHeight="1">
      <c r="A31" s="151"/>
      <c r="B31" s="136" t="s">
        <v>771</v>
      </c>
      <c r="C31" s="79" t="s">
        <v>48</v>
      </c>
      <c r="D31" s="80">
        <v>30</v>
      </c>
      <c r="E31" s="56"/>
      <c r="F31" s="77">
        <f t="shared" si="4"/>
        <v>0</v>
      </c>
    </row>
    <row r="32" spans="1:8" ht="22.5">
      <c r="A32" s="151" t="s">
        <v>810</v>
      </c>
      <c r="B32" s="136" t="s">
        <v>806</v>
      </c>
      <c r="C32" s="79"/>
      <c r="D32" s="80"/>
      <c r="E32" s="84"/>
      <c r="F32" s="85"/>
    </row>
    <row r="33" spans="1:8">
      <c r="A33" s="151"/>
      <c r="B33" s="136" t="s">
        <v>773</v>
      </c>
      <c r="C33" s="79" t="s">
        <v>3</v>
      </c>
      <c r="D33" s="80">
        <v>5</v>
      </c>
      <c r="E33" s="56"/>
      <c r="F33" s="77">
        <f t="shared" si="4"/>
        <v>0</v>
      </c>
    </row>
    <row r="34" spans="1:8" ht="22.5">
      <c r="A34" s="151" t="s">
        <v>811</v>
      </c>
      <c r="B34" s="136" t="s">
        <v>797</v>
      </c>
      <c r="C34" s="329"/>
      <c r="D34" s="282"/>
      <c r="E34" s="84"/>
      <c r="F34" s="85"/>
    </row>
    <row r="35" spans="1:8">
      <c r="A35" s="151"/>
      <c r="B35" s="136" t="s">
        <v>802</v>
      </c>
      <c r="C35" s="79" t="s">
        <v>48</v>
      </c>
      <c r="D35" s="80">
        <v>30</v>
      </c>
      <c r="E35" s="56"/>
      <c r="F35" s="77">
        <f t="shared" ref="F35" si="5">ROUND(D35*E35,2)</f>
        <v>0</v>
      </c>
    </row>
    <row r="36" spans="1:8">
      <c r="A36" s="151"/>
      <c r="B36" s="136" t="s">
        <v>801</v>
      </c>
      <c r="C36" s="79" t="s">
        <v>48</v>
      </c>
      <c r="D36" s="80">
        <f>D35*2</f>
        <v>60</v>
      </c>
      <c r="E36" s="56"/>
      <c r="F36" s="77">
        <f t="shared" ref="F36" si="6">ROUND(D36*E36,2)</f>
        <v>0</v>
      </c>
    </row>
    <row r="37" spans="1:8" s="316" customFormat="1">
      <c r="A37" s="151"/>
      <c r="B37" s="136" t="s">
        <v>799</v>
      </c>
      <c r="C37" s="79" t="s">
        <v>48</v>
      </c>
      <c r="D37" s="80">
        <v>70</v>
      </c>
      <c r="E37" s="56"/>
      <c r="F37" s="77">
        <f t="shared" ref="F37" si="7">ROUND(D37*E37,2)</f>
        <v>0</v>
      </c>
      <c r="G37" s="732"/>
      <c r="H37" s="733"/>
    </row>
    <row r="38" spans="1:8" s="316" customFormat="1" ht="14.25" customHeight="1">
      <c r="A38" s="151"/>
      <c r="B38" s="136" t="s">
        <v>798</v>
      </c>
      <c r="C38" s="79" t="s">
        <v>24</v>
      </c>
      <c r="D38" s="80">
        <v>15</v>
      </c>
      <c r="E38" s="56"/>
      <c r="F38" s="77">
        <f t="shared" ref="F38:F39" si="8">ROUND(D38*E38,2)</f>
        <v>0</v>
      </c>
      <c r="G38" s="559"/>
      <c r="H38" s="560"/>
    </row>
    <row r="39" spans="1:8" s="316" customFormat="1">
      <c r="A39" s="151"/>
      <c r="B39" s="136" t="s">
        <v>800</v>
      </c>
      <c r="C39" s="79" t="s">
        <v>24</v>
      </c>
      <c r="D39" s="80">
        <v>25</v>
      </c>
      <c r="E39" s="56"/>
      <c r="F39" s="77">
        <f t="shared" si="8"/>
        <v>0</v>
      </c>
      <c r="G39" s="559"/>
      <c r="H39" s="560"/>
    </row>
    <row r="40" spans="1:8" ht="33.75">
      <c r="A40" s="151" t="s">
        <v>812</v>
      </c>
      <c r="B40" s="552" t="s">
        <v>841</v>
      </c>
      <c r="C40" s="79" t="s">
        <v>48</v>
      </c>
      <c r="D40" s="80">
        <v>6</v>
      </c>
      <c r="E40" s="56"/>
      <c r="F40" s="77">
        <f t="shared" ref="F40:F41" si="9">ROUND(D40*E40,2)</f>
        <v>0</v>
      </c>
    </row>
    <row r="41" spans="1:8" ht="34.5" thickBot="1">
      <c r="A41" s="553" t="s">
        <v>772</v>
      </c>
      <c r="B41" s="554" t="s">
        <v>956</v>
      </c>
      <c r="C41" s="555" t="s">
        <v>48</v>
      </c>
      <c r="D41" s="556">
        <v>6</v>
      </c>
      <c r="E41" s="557"/>
      <c r="F41" s="558">
        <f t="shared" si="9"/>
        <v>0</v>
      </c>
    </row>
    <row r="42" spans="1:8" s="100" customFormat="1" ht="13.5" customHeight="1" thickBot="1">
      <c r="A42" s="736" t="s">
        <v>84</v>
      </c>
      <c r="B42" s="737"/>
      <c r="C42" s="73"/>
      <c r="D42" s="73"/>
      <c r="E42" s="73"/>
      <c r="F42" s="74">
        <f>SUM(F16:F41)</f>
        <v>0</v>
      </c>
    </row>
    <row r="43" spans="1:8" ht="15">
      <c r="A43" s="137"/>
      <c r="B43" s="143"/>
      <c r="C43" s="82"/>
      <c r="D43" s="83"/>
      <c r="E43" s="84"/>
      <c r="F43" s="85"/>
    </row>
    <row r="44" spans="1:8" ht="15">
      <c r="A44" s="197" t="s">
        <v>85</v>
      </c>
      <c r="B44" s="81" t="s">
        <v>1001</v>
      </c>
      <c r="C44" s="82"/>
      <c r="D44" s="83"/>
      <c r="E44" s="84"/>
      <c r="F44" s="85"/>
    </row>
    <row r="45" spans="1:8" ht="15">
      <c r="A45" s="137"/>
      <c r="B45" s="143"/>
      <c r="C45" s="82"/>
      <c r="D45" s="83"/>
      <c r="E45" s="84"/>
      <c r="F45" s="85"/>
    </row>
    <row r="46" spans="1:8" ht="15">
      <c r="A46" s="137"/>
      <c r="B46" s="81" t="s">
        <v>87</v>
      </c>
      <c r="C46" s="82"/>
      <c r="D46" s="83"/>
      <c r="E46" s="84"/>
      <c r="F46" s="85"/>
    </row>
    <row r="47" spans="1:8" ht="15">
      <c r="A47" s="137"/>
      <c r="B47" s="152" t="s">
        <v>355</v>
      </c>
      <c r="C47" s="82"/>
      <c r="D47" s="83"/>
      <c r="E47" s="84"/>
      <c r="F47" s="85"/>
    </row>
    <row r="48" spans="1:8" ht="146.25">
      <c r="A48" s="137"/>
      <c r="B48" s="136" t="s">
        <v>1026</v>
      </c>
      <c r="C48" s="82"/>
      <c r="D48" s="83"/>
      <c r="E48" s="84"/>
      <c r="F48" s="85"/>
    </row>
    <row r="49" spans="1:9" ht="78.75">
      <c r="A49" s="137"/>
      <c r="B49" s="136" t="s">
        <v>1022</v>
      </c>
      <c r="C49" s="82"/>
      <c r="D49" s="83"/>
      <c r="E49" s="84"/>
      <c r="F49" s="85"/>
    </row>
    <row r="50" spans="1:9" ht="67.5">
      <c r="A50" s="137"/>
      <c r="B50" s="136" t="s">
        <v>1023</v>
      </c>
      <c r="C50" s="82"/>
      <c r="D50" s="83"/>
      <c r="E50" s="84"/>
      <c r="F50" s="85"/>
    </row>
    <row r="51" spans="1:9" ht="56.25">
      <c r="A51" s="137"/>
      <c r="B51" s="136" t="s">
        <v>1024</v>
      </c>
      <c r="C51" s="82"/>
      <c r="D51" s="83"/>
      <c r="E51" s="84"/>
      <c r="F51" s="85"/>
    </row>
    <row r="52" spans="1:9" ht="15">
      <c r="A52" s="137"/>
      <c r="B52" s="136" t="s">
        <v>779</v>
      </c>
      <c r="C52" s="82"/>
      <c r="D52" s="83"/>
      <c r="E52" s="84"/>
      <c r="F52" s="85"/>
    </row>
    <row r="53" spans="1:9" ht="35.25" customHeight="1">
      <c r="A53" s="151" t="s">
        <v>288</v>
      </c>
      <c r="B53" s="136" t="s">
        <v>1011</v>
      </c>
      <c r="C53" s="79" t="s">
        <v>3</v>
      </c>
      <c r="D53" s="80">
        <v>1</v>
      </c>
      <c r="E53" s="56"/>
      <c r="F53" s="77">
        <f t="shared" ref="F53:F58" si="10">ROUND(D53*E53,2)</f>
        <v>0</v>
      </c>
      <c r="H53" s="251"/>
      <c r="I53" s="331"/>
    </row>
    <row r="54" spans="1:9" ht="33.75">
      <c r="A54" s="151" t="s">
        <v>289</v>
      </c>
      <c r="B54" s="136" t="s">
        <v>1012</v>
      </c>
      <c r="C54" s="79" t="s">
        <v>3</v>
      </c>
      <c r="D54" s="80">
        <v>1</v>
      </c>
      <c r="E54" s="56"/>
      <c r="F54" s="77">
        <f t="shared" si="10"/>
        <v>0</v>
      </c>
    </row>
    <row r="55" spans="1:9" ht="56.25">
      <c r="A55" s="151" t="s">
        <v>290</v>
      </c>
      <c r="B55" s="136" t="s">
        <v>1013</v>
      </c>
      <c r="C55" s="79" t="s">
        <v>3</v>
      </c>
      <c r="D55" s="80">
        <v>2</v>
      </c>
      <c r="E55" s="56"/>
      <c r="F55" s="77">
        <f t="shared" si="10"/>
        <v>0</v>
      </c>
      <c r="H55" s="251"/>
    </row>
    <row r="56" spans="1:9" ht="67.5">
      <c r="A56" s="151" t="s">
        <v>291</v>
      </c>
      <c r="B56" s="136" t="s">
        <v>1025</v>
      </c>
      <c r="C56" s="79" t="s">
        <v>3</v>
      </c>
      <c r="D56" s="80">
        <v>2</v>
      </c>
      <c r="E56" s="56"/>
      <c r="F56" s="77">
        <f t="shared" si="10"/>
        <v>0</v>
      </c>
    </row>
    <row r="57" spans="1:9" ht="38.25" customHeight="1">
      <c r="A57" s="151" t="s">
        <v>292</v>
      </c>
      <c r="B57" s="136" t="s">
        <v>1020</v>
      </c>
      <c r="C57" s="79" t="s">
        <v>3</v>
      </c>
      <c r="D57" s="80">
        <v>1</v>
      </c>
      <c r="E57" s="56"/>
      <c r="F57" s="77">
        <f t="shared" si="10"/>
        <v>0</v>
      </c>
    </row>
    <row r="58" spans="1:9" ht="22.5">
      <c r="A58" s="151" t="s">
        <v>293</v>
      </c>
      <c r="B58" s="136" t="s">
        <v>1014</v>
      </c>
      <c r="C58" s="79" t="s">
        <v>3</v>
      </c>
      <c r="D58" s="80">
        <v>1</v>
      </c>
      <c r="E58" s="56"/>
      <c r="F58" s="77">
        <f t="shared" si="10"/>
        <v>0</v>
      </c>
      <c r="G58" s="318"/>
      <c r="H58" s="317"/>
    </row>
    <row r="59" spans="1:9" ht="22.5">
      <c r="A59" s="151" t="s">
        <v>88</v>
      </c>
      <c r="B59" s="136" t="s">
        <v>1018</v>
      </c>
      <c r="C59" s="79" t="s">
        <v>3</v>
      </c>
      <c r="D59" s="80">
        <v>2</v>
      </c>
      <c r="E59" s="56"/>
      <c r="F59" s="77">
        <f t="shared" ref="F59:F64" si="11">ROUND(D59*E59,2)</f>
        <v>0</v>
      </c>
      <c r="G59" s="318"/>
    </row>
    <row r="60" spans="1:9" ht="33.75">
      <c r="A60" s="151" t="s">
        <v>89</v>
      </c>
      <c r="B60" s="136" t="s">
        <v>1017</v>
      </c>
      <c r="C60" s="79" t="s">
        <v>3</v>
      </c>
      <c r="D60" s="80">
        <v>1</v>
      </c>
      <c r="E60" s="56"/>
      <c r="F60" s="77">
        <f>ROUND(D60*E60,2)</f>
        <v>0</v>
      </c>
    </row>
    <row r="61" spans="1:9" ht="33.75">
      <c r="A61" s="151" t="s">
        <v>90</v>
      </c>
      <c r="B61" s="136" t="s">
        <v>1016</v>
      </c>
      <c r="C61" s="79" t="s">
        <v>3</v>
      </c>
      <c r="D61" s="80">
        <v>1</v>
      </c>
      <c r="E61" s="56"/>
      <c r="F61" s="77">
        <f>ROUND(D61*E61,2)</f>
        <v>0</v>
      </c>
    </row>
    <row r="62" spans="1:9" ht="33.75">
      <c r="A62" s="151" t="s">
        <v>91</v>
      </c>
      <c r="B62" s="136" t="s">
        <v>1015</v>
      </c>
      <c r="C62" s="79" t="s">
        <v>3</v>
      </c>
      <c r="D62" s="80">
        <v>1</v>
      </c>
      <c r="E62" s="56"/>
      <c r="F62" s="77">
        <f>ROUND(D62*E62,2)</f>
        <v>0</v>
      </c>
    </row>
    <row r="63" spans="1:9" ht="33.75">
      <c r="A63" s="151" t="s">
        <v>92</v>
      </c>
      <c r="B63" s="136" t="s">
        <v>1019</v>
      </c>
      <c r="C63" s="79" t="s">
        <v>3</v>
      </c>
      <c r="D63" s="80">
        <v>1</v>
      </c>
      <c r="E63" s="56"/>
      <c r="F63" s="77">
        <f t="shared" si="11"/>
        <v>0</v>
      </c>
    </row>
    <row r="64" spans="1:9" ht="45">
      <c r="A64" s="151" t="s">
        <v>294</v>
      </c>
      <c r="B64" s="136" t="s">
        <v>1021</v>
      </c>
      <c r="C64" s="79" t="s">
        <v>3</v>
      </c>
      <c r="D64" s="80">
        <v>1</v>
      </c>
      <c r="E64" s="56"/>
      <c r="F64" s="77">
        <f t="shared" si="11"/>
        <v>0</v>
      </c>
    </row>
    <row r="65" spans="1:10">
      <c r="A65" s="151"/>
      <c r="B65" s="250" t="s">
        <v>192</v>
      </c>
      <c r="C65" s="79"/>
      <c r="D65" s="80"/>
      <c r="E65" s="153"/>
      <c r="F65" s="77"/>
    </row>
    <row r="66" spans="1:10" ht="33.75">
      <c r="A66" s="151" t="s">
        <v>511</v>
      </c>
      <c r="B66" s="136" t="s">
        <v>745</v>
      </c>
      <c r="C66" s="79" t="s">
        <v>3</v>
      </c>
      <c r="D66" s="80">
        <v>1</v>
      </c>
      <c r="E66" s="56"/>
      <c r="F66" s="77">
        <f>ROUND(D66*E66,2)</f>
        <v>0</v>
      </c>
      <c r="H66" s="251"/>
    </row>
    <row r="67" spans="1:10" ht="33.75">
      <c r="A67" s="151" t="s">
        <v>512</v>
      </c>
      <c r="B67" s="136" t="s">
        <v>746</v>
      </c>
      <c r="C67" s="79" t="s">
        <v>3</v>
      </c>
      <c r="D67" s="80">
        <v>1</v>
      </c>
      <c r="E67" s="56"/>
      <c r="F67" s="77">
        <f>ROUND(D67*E67,2)</f>
        <v>0</v>
      </c>
      <c r="H67" s="251"/>
    </row>
    <row r="68" spans="1:10" ht="56.25">
      <c r="A68" s="151" t="s">
        <v>513</v>
      </c>
      <c r="B68" s="136" t="s">
        <v>816</v>
      </c>
      <c r="C68" s="79" t="s">
        <v>3</v>
      </c>
      <c r="D68" s="80">
        <v>2</v>
      </c>
      <c r="E68" s="56"/>
      <c r="F68" s="77">
        <f>ROUND(D68*E68,2)</f>
        <v>0</v>
      </c>
      <c r="H68" s="251"/>
    </row>
    <row r="69" spans="1:10" ht="33.75" customHeight="1">
      <c r="A69" s="151" t="s">
        <v>514</v>
      </c>
      <c r="B69" s="136" t="s">
        <v>747</v>
      </c>
      <c r="C69" s="79" t="s">
        <v>3</v>
      </c>
      <c r="D69" s="80">
        <v>2</v>
      </c>
      <c r="E69" s="56"/>
      <c r="F69" s="77">
        <f>ROUND(D69*E69,2)</f>
        <v>0</v>
      </c>
      <c r="H69" s="251"/>
    </row>
    <row r="70" spans="1:10">
      <c r="A70" s="151"/>
      <c r="B70" s="302"/>
      <c r="C70" s="81"/>
      <c r="D70" s="81"/>
      <c r="E70" s="81"/>
      <c r="F70" s="509"/>
      <c r="H70" s="251"/>
    </row>
    <row r="71" spans="1:10">
      <c r="A71" s="508"/>
      <c r="B71" s="81" t="s">
        <v>86</v>
      </c>
      <c r="C71" s="81"/>
      <c r="D71" s="81"/>
      <c r="E71" s="81"/>
      <c r="F71" s="509"/>
      <c r="H71" s="251"/>
    </row>
    <row r="72" spans="1:10" ht="15">
      <c r="A72" s="249"/>
      <c r="B72" s="136" t="s">
        <v>354</v>
      </c>
      <c r="C72" s="79"/>
      <c r="D72" s="80"/>
      <c r="E72" s="84"/>
      <c r="F72" s="85"/>
    </row>
    <row r="73" spans="1:10" ht="149.25" customHeight="1">
      <c r="A73" s="249"/>
      <c r="B73" s="136" t="s">
        <v>1003</v>
      </c>
      <c r="C73" s="79"/>
      <c r="D73" s="80"/>
      <c r="E73" s="84"/>
      <c r="F73" s="85"/>
    </row>
    <row r="74" spans="1:10" ht="129" customHeight="1">
      <c r="A74" s="151" t="s">
        <v>515</v>
      </c>
      <c r="B74" s="136" t="s">
        <v>1004</v>
      </c>
      <c r="C74" s="79" t="s">
        <v>3</v>
      </c>
      <c r="D74" s="80">
        <v>2</v>
      </c>
      <c r="E74" s="56"/>
      <c r="F74" s="77">
        <f t="shared" ref="F74:F78" si="12">ROUND(D74*E74,2)</f>
        <v>0</v>
      </c>
      <c r="G74" s="251"/>
      <c r="H74" s="317"/>
      <c r="I74" s="317"/>
      <c r="J74" s="317"/>
    </row>
    <row r="75" spans="1:10" ht="128.25" customHeight="1">
      <c r="A75" s="151" t="s">
        <v>516</v>
      </c>
      <c r="B75" s="136" t="s">
        <v>1005</v>
      </c>
      <c r="C75" s="79" t="s">
        <v>3</v>
      </c>
      <c r="D75" s="80">
        <v>2</v>
      </c>
      <c r="E75" s="56"/>
      <c r="F75" s="77">
        <f t="shared" si="12"/>
        <v>0</v>
      </c>
      <c r="H75" s="317"/>
    </row>
    <row r="76" spans="1:10" ht="123.75">
      <c r="A76" s="151" t="s">
        <v>587</v>
      </c>
      <c r="B76" s="136" t="s">
        <v>1006</v>
      </c>
      <c r="C76" s="79" t="s">
        <v>3</v>
      </c>
      <c r="D76" s="80">
        <v>1</v>
      </c>
      <c r="E76" s="56"/>
      <c r="F76" s="77">
        <f t="shared" si="12"/>
        <v>0</v>
      </c>
      <c r="H76" s="316"/>
    </row>
    <row r="77" spans="1:10" ht="123.75">
      <c r="A77" s="151" t="s">
        <v>588</v>
      </c>
      <c r="B77" s="136" t="s">
        <v>1007</v>
      </c>
      <c r="C77" s="79" t="s">
        <v>3</v>
      </c>
      <c r="D77" s="80">
        <v>1</v>
      </c>
      <c r="E77" s="56"/>
      <c r="F77" s="77">
        <f t="shared" si="12"/>
        <v>0</v>
      </c>
      <c r="H77" s="251"/>
    </row>
    <row r="78" spans="1:10" ht="132.75" customHeight="1">
      <c r="A78" s="151" t="s">
        <v>589</v>
      </c>
      <c r="B78" s="136" t="s">
        <v>1008</v>
      </c>
      <c r="C78" s="79" t="s">
        <v>3</v>
      </c>
      <c r="D78" s="80">
        <v>1</v>
      </c>
      <c r="E78" s="56"/>
      <c r="F78" s="77">
        <f t="shared" si="12"/>
        <v>0</v>
      </c>
      <c r="H78" s="251"/>
    </row>
    <row r="79" spans="1:10">
      <c r="A79" s="151"/>
      <c r="B79" s="136"/>
      <c r="C79" s="79"/>
      <c r="D79" s="80"/>
      <c r="E79" s="153"/>
      <c r="F79" s="77"/>
      <c r="H79" s="251"/>
    </row>
    <row r="80" spans="1:10">
      <c r="A80" s="151"/>
      <c r="B80" s="81" t="s">
        <v>593</v>
      </c>
      <c r="C80" s="79"/>
      <c r="D80" s="80"/>
      <c r="E80" s="153"/>
      <c r="F80" s="77"/>
      <c r="H80" s="251"/>
    </row>
    <row r="81" spans="1:8" ht="202.5">
      <c r="A81" s="249"/>
      <c r="B81" s="136" t="s">
        <v>1010</v>
      </c>
      <c r="C81" s="79"/>
      <c r="D81" s="80"/>
      <c r="E81" s="84"/>
      <c r="F81" s="85"/>
    </row>
    <row r="82" spans="1:8" ht="131.25" customHeight="1">
      <c r="A82" s="151" t="s">
        <v>590</v>
      </c>
      <c r="B82" s="136" t="s">
        <v>1009</v>
      </c>
      <c r="C82" s="79" t="s">
        <v>3</v>
      </c>
      <c r="D82" s="80">
        <v>1</v>
      </c>
      <c r="E82" s="56"/>
      <c r="F82" s="77">
        <f>ROUND(D82*E82,2)</f>
        <v>0</v>
      </c>
      <c r="H82" s="251"/>
    </row>
    <row r="83" spans="1:8">
      <c r="A83" s="151"/>
      <c r="B83" s="136"/>
      <c r="C83" s="79"/>
      <c r="D83" s="80"/>
      <c r="E83" s="153"/>
      <c r="F83" s="77"/>
      <c r="H83" s="251"/>
    </row>
    <row r="84" spans="1:8">
      <c r="A84" s="508"/>
      <c r="B84" s="81" t="s">
        <v>586</v>
      </c>
      <c r="C84" s="81"/>
      <c r="D84" s="81"/>
      <c r="E84" s="81"/>
      <c r="F84" s="509"/>
      <c r="H84" s="251"/>
    </row>
    <row r="85" spans="1:8" ht="33.75">
      <c r="A85" s="151" t="s">
        <v>591</v>
      </c>
      <c r="B85" s="136" t="s">
        <v>502</v>
      </c>
      <c r="C85" s="79"/>
      <c r="D85" s="80"/>
      <c r="E85" s="153"/>
      <c r="F85" s="77"/>
    </row>
    <row r="86" spans="1:8">
      <c r="A86" s="151"/>
      <c r="B86" s="136" t="s">
        <v>749</v>
      </c>
      <c r="C86" s="79" t="s">
        <v>3</v>
      </c>
      <c r="D86" s="80">
        <v>2</v>
      </c>
      <c r="E86" s="56"/>
      <c r="F86" s="77">
        <f>ROUND(D86*E86,2)</f>
        <v>0</v>
      </c>
    </row>
    <row r="87" spans="1:8">
      <c r="A87" s="151"/>
      <c r="B87" s="136" t="s">
        <v>750</v>
      </c>
      <c r="C87" s="79" t="s">
        <v>3</v>
      </c>
      <c r="D87" s="80">
        <v>2</v>
      </c>
      <c r="E87" s="56"/>
      <c r="F87" s="77">
        <f>ROUND(D87*E87,2)</f>
        <v>0</v>
      </c>
    </row>
    <row r="88" spans="1:8">
      <c r="A88" s="151"/>
      <c r="B88" s="136" t="s">
        <v>751</v>
      </c>
      <c r="C88" s="79" t="s">
        <v>3</v>
      </c>
      <c r="D88" s="80">
        <v>1</v>
      </c>
      <c r="E88" s="56"/>
      <c r="F88" s="77">
        <f>ROUND(D88*E88,2)</f>
        <v>0</v>
      </c>
    </row>
    <row r="89" spans="1:8">
      <c r="A89" s="151"/>
      <c r="B89" s="136" t="s">
        <v>752</v>
      </c>
      <c r="C89" s="79" t="s">
        <v>3</v>
      </c>
      <c r="D89" s="80">
        <v>1</v>
      </c>
      <c r="E89" s="56"/>
      <c r="F89" s="77">
        <f>ROUND(D89*E89,2)</f>
        <v>0</v>
      </c>
    </row>
    <row r="90" spans="1:8" s="100" customFormat="1" ht="13.5" customHeight="1">
      <c r="A90" s="151"/>
      <c r="B90" s="136" t="s">
        <v>753</v>
      </c>
      <c r="C90" s="79" t="s">
        <v>3</v>
      </c>
      <c r="D90" s="80">
        <v>1</v>
      </c>
      <c r="E90" s="56"/>
      <c r="F90" s="77">
        <f>ROUND(D90*E90,2)</f>
        <v>0</v>
      </c>
    </row>
    <row r="91" spans="1:8" ht="33.75">
      <c r="A91" s="151" t="s">
        <v>592</v>
      </c>
      <c r="B91" s="136" t="s">
        <v>505</v>
      </c>
      <c r="C91" s="79"/>
      <c r="D91" s="80"/>
      <c r="E91" s="153"/>
      <c r="F91" s="77"/>
    </row>
    <row r="92" spans="1:8" ht="13.5" thickBot="1">
      <c r="A92" s="151"/>
      <c r="B92" s="136" t="s">
        <v>506</v>
      </c>
      <c r="C92" s="79" t="s">
        <v>3</v>
      </c>
      <c r="D92" s="80">
        <v>1</v>
      </c>
      <c r="E92" s="56"/>
      <c r="F92" s="77">
        <f>ROUND(D92*E92,2)</f>
        <v>0</v>
      </c>
    </row>
    <row r="93" spans="1:8" s="100" customFormat="1" ht="13.5" customHeight="1" thickBot="1">
      <c r="A93" s="736" t="s">
        <v>1002</v>
      </c>
      <c r="B93" s="737"/>
      <c r="C93" s="73"/>
      <c r="D93" s="73"/>
      <c r="E93" s="73"/>
      <c r="F93" s="248">
        <f>SUM(F53:F92)</f>
        <v>0</v>
      </c>
    </row>
    <row r="94" spans="1:8" ht="15">
      <c r="A94" s="137"/>
      <c r="B94" s="143"/>
      <c r="C94" s="82"/>
      <c r="D94" s="83"/>
      <c r="E94" s="84"/>
      <c r="F94" s="85"/>
    </row>
    <row r="95" spans="1:8" ht="15">
      <c r="A95" s="197" t="s">
        <v>93</v>
      </c>
      <c r="B95" s="81" t="s">
        <v>94</v>
      </c>
      <c r="C95" s="82"/>
      <c r="D95" s="83"/>
      <c r="E95" s="84"/>
      <c r="F95" s="85"/>
    </row>
    <row r="96" spans="1:8" ht="22.5">
      <c r="A96" s="151"/>
      <c r="B96" s="136" t="s">
        <v>507</v>
      </c>
      <c r="C96" s="82"/>
      <c r="D96" s="83"/>
      <c r="E96" s="84"/>
      <c r="F96" s="85"/>
    </row>
    <row r="97" spans="1:8" ht="22.5">
      <c r="A97" s="151" t="s">
        <v>295</v>
      </c>
      <c r="B97" s="136" t="s">
        <v>217</v>
      </c>
      <c r="C97" s="82"/>
      <c r="D97" s="83"/>
      <c r="E97" s="84"/>
      <c r="F97" s="85"/>
    </row>
    <row r="98" spans="1:8" ht="22.5">
      <c r="A98" s="151"/>
      <c r="B98" s="136" t="s">
        <v>509</v>
      </c>
      <c r="C98" s="79" t="s">
        <v>48</v>
      </c>
      <c r="D98" s="80">
        <v>8</v>
      </c>
      <c r="E98" s="56"/>
      <c r="F98" s="77">
        <f t="shared" ref="F98:F106" si="13">ROUND(D98*E98,2)</f>
        <v>0</v>
      </c>
    </row>
    <row r="99" spans="1:8">
      <c r="A99" s="151"/>
      <c r="B99" s="136" t="s">
        <v>510</v>
      </c>
      <c r="C99" s="79" t="s">
        <v>48</v>
      </c>
      <c r="D99" s="80">
        <v>15</v>
      </c>
      <c r="E99" s="56"/>
      <c r="F99" s="77">
        <f t="shared" si="13"/>
        <v>0</v>
      </c>
    </row>
    <row r="100" spans="1:8" ht="22.5" customHeight="1">
      <c r="A100" s="151"/>
      <c r="B100" s="136" t="s">
        <v>744</v>
      </c>
      <c r="C100" s="79" t="s">
        <v>3</v>
      </c>
      <c r="D100" s="80">
        <v>1</v>
      </c>
      <c r="E100" s="56"/>
      <c r="F100" s="77">
        <f t="shared" si="13"/>
        <v>0</v>
      </c>
      <c r="G100" s="251"/>
    </row>
    <row r="101" spans="1:8" ht="22.5" customHeight="1">
      <c r="A101" s="151"/>
      <c r="B101" s="136" t="s">
        <v>748</v>
      </c>
      <c r="C101" s="79" t="s">
        <v>3</v>
      </c>
      <c r="D101" s="80">
        <v>1</v>
      </c>
      <c r="E101" s="56"/>
      <c r="F101" s="77">
        <f t="shared" ref="F101" si="14">ROUND(D101*E101,2)</f>
        <v>0</v>
      </c>
      <c r="G101" s="251"/>
    </row>
    <row r="102" spans="1:8" ht="27" customHeight="1">
      <c r="A102" s="151"/>
      <c r="B102" s="136" t="s">
        <v>842</v>
      </c>
      <c r="C102" s="79" t="s">
        <v>3</v>
      </c>
      <c r="D102" s="80">
        <v>1</v>
      </c>
      <c r="E102" s="56"/>
      <c r="F102" s="77">
        <f>ROUND(D102*E102,2)</f>
        <v>0</v>
      </c>
      <c r="G102" s="251"/>
    </row>
    <row r="103" spans="1:8">
      <c r="A103" s="151" t="s">
        <v>95</v>
      </c>
      <c r="B103" s="136" t="s">
        <v>508</v>
      </c>
      <c r="C103" s="79" t="s">
        <v>3</v>
      </c>
      <c r="D103" s="80">
        <v>1</v>
      </c>
      <c r="E103" s="56"/>
      <c r="F103" s="77">
        <f t="shared" si="13"/>
        <v>0</v>
      </c>
    </row>
    <row r="104" spans="1:8">
      <c r="A104" s="151" t="s">
        <v>296</v>
      </c>
      <c r="B104" s="136" t="s">
        <v>525</v>
      </c>
      <c r="C104" s="79" t="s">
        <v>3</v>
      </c>
      <c r="D104" s="80">
        <v>1</v>
      </c>
      <c r="E104" s="56"/>
      <c r="F104" s="77">
        <f>ROUND(D104*E104,2)</f>
        <v>0</v>
      </c>
    </row>
    <row r="105" spans="1:8">
      <c r="A105" s="151" t="s">
        <v>96</v>
      </c>
      <c r="B105" s="136" t="s">
        <v>396</v>
      </c>
      <c r="C105" s="79" t="s">
        <v>31</v>
      </c>
      <c r="D105" s="80">
        <v>200</v>
      </c>
      <c r="E105" s="56"/>
      <c r="F105" s="77">
        <f t="shared" si="13"/>
        <v>0</v>
      </c>
    </row>
    <row r="106" spans="1:8" ht="23.25" thickBot="1">
      <c r="A106" s="151" t="s">
        <v>813</v>
      </c>
      <c r="B106" s="136" t="s">
        <v>995</v>
      </c>
      <c r="C106" s="365" t="s">
        <v>48</v>
      </c>
      <c r="D106" s="366">
        <v>5</v>
      </c>
      <c r="E106" s="367"/>
      <c r="F106" s="368">
        <f t="shared" si="13"/>
        <v>0</v>
      </c>
      <c r="H106" s="251"/>
    </row>
    <row r="107" spans="1:8" s="100" customFormat="1" ht="13.5" customHeight="1" thickBot="1">
      <c r="A107" s="736" t="s">
        <v>97</v>
      </c>
      <c r="B107" s="737"/>
      <c r="C107" s="73"/>
      <c r="D107" s="73"/>
      <c r="E107" s="73"/>
      <c r="F107" s="248">
        <f>SUM(F98:F106)</f>
        <v>0</v>
      </c>
    </row>
    <row r="108" spans="1:8" ht="15">
      <c r="A108" s="137"/>
      <c r="B108" s="143"/>
      <c r="C108" s="82"/>
      <c r="D108" s="80"/>
      <c r="E108" s="84"/>
      <c r="F108" s="85"/>
    </row>
    <row r="109" spans="1:8" ht="15">
      <c r="A109" s="197" t="s">
        <v>98</v>
      </c>
      <c r="B109" s="81" t="s">
        <v>99</v>
      </c>
      <c r="C109" s="79"/>
      <c r="D109" s="80"/>
      <c r="E109" s="84"/>
      <c r="F109" s="85"/>
    </row>
    <row r="110" spans="1:8" ht="34.5" thickBot="1">
      <c r="A110" s="151" t="s">
        <v>100</v>
      </c>
      <c r="B110" s="136" t="s">
        <v>754</v>
      </c>
      <c r="C110" s="79" t="s">
        <v>24</v>
      </c>
      <c r="D110" s="80">
        <v>200</v>
      </c>
      <c r="E110" s="56"/>
      <c r="F110" s="77">
        <f>ROUND(D110*E110,2)</f>
        <v>0</v>
      </c>
    </row>
    <row r="111" spans="1:8" s="100" customFormat="1" ht="13.5" customHeight="1" thickBot="1">
      <c r="A111" s="736" t="s">
        <v>101</v>
      </c>
      <c r="B111" s="737"/>
      <c r="C111" s="73"/>
      <c r="D111" s="73"/>
      <c r="E111" s="73"/>
      <c r="F111" s="248">
        <f>SUM(F110:F110)</f>
        <v>0</v>
      </c>
    </row>
    <row r="112" spans="1:8" ht="15">
      <c r="A112" s="137"/>
      <c r="B112" s="143"/>
      <c r="C112" s="82"/>
      <c r="D112" s="80"/>
      <c r="E112" s="84"/>
      <c r="F112" s="85"/>
    </row>
    <row r="113" spans="1:6" ht="15">
      <c r="A113" s="197" t="s">
        <v>102</v>
      </c>
      <c r="B113" s="81" t="s">
        <v>103</v>
      </c>
      <c r="C113" s="79"/>
      <c r="D113" s="80"/>
      <c r="E113" s="84"/>
      <c r="F113" s="85"/>
    </row>
    <row r="114" spans="1:6" ht="33.75">
      <c r="A114" s="151" t="s">
        <v>104</v>
      </c>
      <c r="B114" s="136" t="s">
        <v>1027</v>
      </c>
      <c r="C114" s="79" t="s">
        <v>48</v>
      </c>
      <c r="D114" s="80">
        <v>20</v>
      </c>
      <c r="E114" s="56"/>
      <c r="F114" s="77">
        <f>ROUND(D114*E114,2)</f>
        <v>0</v>
      </c>
    </row>
    <row r="115" spans="1:6" ht="33.75">
      <c r="A115" s="151" t="s">
        <v>105</v>
      </c>
      <c r="B115" s="136" t="s">
        <v>1028</v>
      </c>
      <c r="C115" s="79" t="s">
        <v>48</v>
      </c>
      <c r="D115" s="80">
        <v>20</v>
      </c>
      <c r="E115" s="56"/>
      <c r="F115" s="77">
        <f>ROUND(D115*E115,2)</f>
        <v>0</v>
      </c>
    </row>
    <row r="116" spans="1:6" ht="34.5" thickBot="1">
      <c r="A116" s="151" t="s">
        <v>106</v>
      </c>
      <c r="B116" s="136" t="s">
        <v>626</v>
      </c>
      <c r="C116" s="79" t="s">
        <v>24</v>
      </c>
      <c r="D116" s="80">
        <v>12</v>
      </c>
      <c r="E116" s="56"/>
      <c r="F116" s="77">
        <f>ROUND(D116*E116,2)</f>
        <v>0</v>
      </c>
    </row>
    <row r="117" spans="1:6" s="100" customFormat="1" ht="13.5" customHeight="1" thickBot="1">
      <c r="A117" s="736" t="s">
        <v>107</v>
      </c>
      <c r="B117" s="737"/>
      <c r="C117" s="73"/>
      <c r="D117" s="73"/>
      <c r="E117" s="73"/>
      <c r="F117" s="248">
        <f>SUM(F114:F116)</f>
        <v>0</v>
      </c>
    </row>
    <row r="118" spans="1:6" ht="15">
      <c r="A118" s="137"/>
      <c r="B118" s="143"/>
      <c r="C118" s="82"/>
      <c r="D118" s="80"/>
      <c r="E118" s="84"/>
      <c r="F118" s="85"/>
    </row>
    <row r="119" spans="1:6" ht="15">
      <c r="A119" s="197" t="s">
        <v>108</v>
      </c>
      <c r="B119" s="81" t="s">
        <v>109</v>
      </c>
      <c r="C119" s="79"/>
      <c r="D119" s="80"/>
      <c r="E119" s="84"/>
      <c r="F119" s="85"/>
    </row>
    <row r="120" spans="1:6" ht="33.75">
      <c r="A120" s="151" t="s">
        <v>110</v>
      </c>
      <c r="B120" s="136" t="s">
        <v>958</v>
      </c>
      <c r="C120" s="79"/>
      <c r="D120" s="80"/>
      <c r="E120" s="84"/>
      <c r="F120" s="85"/>
    </row>
    <row r="121" spans="1:6">
      <c r="A121" s="151"/>
      <c r="B121" s="136" t="s">
        <v>218</v>
      </c>
      <c r="C121" s="79" t="s">
        <v>24</v>
      </c>
      <c r="D121" s="80">
        <v>60</v>
      </c>
      <c r="E121" s="56"/>
      <c r="F121" s="77">
        <f>ROUND(D121*E121,2)</f>
        <v>0</v>
      </c>
    </row>
    <row r="122" spans="1:6">
      <c r="A122" s="151"/>
      <c r="B122" s="136" t="s">
        <v>755</v>
      </c>
      <c r="C122" s="79" t="s">
        <v>24</v>
      </c>
      <c r="D122" s="80">
        <v>130</v>
      </c>
      <c r="E122" s="56"/>
      <c r="F122" s="77">
        <f t="shared" ref="F122:F127" si="15">ROUND(D122*E122,2)</f>
        <v>0</v>
      </c>
    </row>
    <row r="123" spans="1:6">
      <c r="A123" s="151"/>
      <c r="B123" s="136" t="s">
        <v>756</v>
      </c>
      <c r="C123" s="79" t="s">
        <v>48</v>
      </c>
      <c r="D123" s="80">
        <v>10</v>
      </c>
      <c r="E123" s="56"/>
      <c r="F123" s="77">
        <f t="shared" si="15"/>
        <v>0</v>
      </c>
    </row>
    <row r="124" spans="1:6">
      <c r="A124" s="151"/>
      <c r="B124" s="136" t="s">
        <v>559</v>
      </c>
      <c r="C124" s="79" t="s">
        <v>24</v>
      </c>
      <c r="D124" s="80">
        <v>5</v>
      </c>
      <c r="E124" s="56"/>
      <c r="F124" s="77">
        <f>ROUND(D124*E124,2)</f>
        <v>0</v>
      </c>
    </row>
    <row r="125" spans="1:6">
      <c r="A125" s="151"/>
      <c r="B125" s="136" t="s">
        <v>519</v>
      </c>
      <c r="C125" s="79" t="s">
        <v>48</v>
      </c>
      <c r="D125" s="80">
        <v>50</v>
      </c>
      <c r="E125" s="56"/>
      <c r="F125" s="77">
        <f t="shared" si="15"/>
        <v>0</v>
      </c>
    </row>
    <row r="126" spans="1:6">
      <c r="A126" s="151"/>
      <c r="B126" s="136" t="s">
        <v>113</v>
      </c>
      <c r="C126" s="79" t="s">
        <v>48</v>
      </c>
      <c r="D126" s="80">
        <v>50</v>
      </c>
      <c r="E126" s="56"/>
      <c r="F126" s="77">
        <f t="shared" si="15"/>
        <v>0</v>
      </c>
    </row>
    <row r="127" spans="1:6">
      <c r="A127" s="151"/>
      <c r="B127" s="136" t="s">
        <v>1029</v>
      </c>
      <c r="C127" s="79" t="s">
        <v>48</v>
      </c>
      <c r="D127" s="80">
        <v>25</v>
      </c>
      <c r="E127" s="56"/>
      <c r="F127" s="77">
        <f t="shared" si="15"/>
        <v>0</v>
      </c>
    </row>
    <row r="128" spans="1:6">
      <c r="A128" s="151"/>
      <c r="B128" s="136" t="s">
        <v>397</v>
      </c>
      <c r="C128" s="79" t="s">
        <v>48</v>
      </c>
      <c r="D128" s="80">
        <v>100</v>
      </c>
      <c r="E128" s="56"/>
      <c r="F128" s="77">
        <f>ROUND(D128*E128,2)</f>
        <v>0</v>
      </c>
    </row>
    <row r="129" spans="1:6" ht="45">
      <c r="A129" s="151" t="s">
        <v>111</v>
      </c>
      <c r="B129" s="136" t="s">
        <v>1030</v>
      </c>
      <c r="C129" s="79"/>
      <c r="D129" s="80"/>
      <c r="E129" s="84"/>
      <c r="F129" s="85"/>
    </row>
    <row r="130" spans="1:6">
      <c r="A130" s="151"/>
      <c r="B130" s="136" t="s">
        <v>520</v>
      </c>
      <c r="C130" s="79" t="s">
        <v>24</v>
      </c>
      <c r="D130" s="80">
        <v>30</v>
      </c>
      <c r="E130" s="56"/>
      <c r="F130" s="77">
        <f>ROUND(D130*E130,2)</f>
        <v>0</v>
      </c>
    </row>
    <row r="131" spans="1:6">
      <c r="A131" s="151"/>
      <c r="B131" s="136" t="s">
        <v>112</v>
      </c>
      <c r="C131" s="79" t="s">
        <v>24</v>
      </c>
      <c r="D131" s="80">
        <v>20</v>
      </c>
      <c r="E131" s="56"/>
      <c r="F131" s="77">
        <f>ROUND(D131*E131,2)</f>
        <v>0</v>
      </c>
    </row>
    <row r="132" spans="1:6">
      <c r="A132" s="151"/>
      <c r="B132" s="136" t="s">
        <v>521</v>
      </c>
      <c r="C132" s="79" t="s">
        <v>24</v>
      </c>
      <c r="D132" s="80">
        <v>2</v>
      </c>
      <c r="E132" s="56"/>
      <c r="F132" s="77">
        <f>ROUND(D132*E132,2)</f>
        <v>0</v>
      </c>
    </row>
    <row r="133" spans="1:6">
      <c r="A133" s="151"/>
      <c r="B133" s="136" t="s">
        <v>219</v>
      </c>
      <c r="C133" s="79" t="s">
        <v>48</v>
      </c>
      <c r="D133" s="80">
        <v>12</v>
      </c>
      <c r="E133" s="56"/>
      <c r="F133" s="77">
        <f>ROUND(D133*E133,2)</f>
        <v>0</v>
      </c>
    </row>
    <row r="134" spans="1:6">
      <c r="A134" s="151"/>
      <c r="B134" s="136" t="s">
        <v>113</v>
      </c>
      <c r="C134" s="79" t="s">
        <v>48</v>
      </c>
      <c r="D134" s="80">
        <v>25</v>
      </c>
      <c r="E134" s="56"/>
      <c r="F134" s="77">
        <f>ROUND(D134*E134,2)</f>
        <v>0</v>
      </c>
    </row>
    <row r="135" spans="1:6" ht="33.75">
      <c r="A135" s="151" t="s">
        <v>814</v>
      </c>
      <c r="B135" s="136" t="s">
        <v>1031</v>
      </c>
      <c r="C135" s="79"/>
      <c r="D135" s="80"/>
      <c r="E135" s="84"/>
      <c r="F135" s="85"/>
    </row>
    <row r="136" spans="1:6" ht="22.5">
      <c r="A136" s="151"/>
      <c r="B136" s="136" t="s">
        <v>627</v>
      </c>
      <c r="C136" s="79" t="s">
        <v>48</v>
      </c>
      <c r="D136" s="80">
        <v>25</v>
      </c>
      <c r="E136" s="56"/>
      <c r="F136" s="77">
        <f>ROUND(D136*E136,2)</f>
        <v>0</v>
      </c>
    </row>
    <row r="137" spans="1:6">
      <c r="A137" s="151"/>
      <c r="B137" s="136" t="s">
        <v>522</v>
      </c>
      <c r="C137" s="79" t="s">
        <v>48</v>
      </c>
      <c r="D137" s="80">
        <v>25</v>
      </c>
      <c r="E137" s="56"/>
      <c r="F137" s="77">
        <f>ROUND(D137*E137,2)</f>
        <v>0</v>
      </c>
    </row>
    <row r="138" spans="1:6" ht="13.5" thickBot="1">
      <c r="A138" s="151"/>
      <c r="B138" s="136" t="s">
        <v>114</v>
      </c>
      <c r="C138" s="79" t="s">
        <v>48</v>
      </c>
      <c r="D138" s="80">
        <v>20</v>
      </c>
      <c r="E138" s="56"/>
      <c r="F138" s="77">
        <f>ROUND(D138*E138,2)</f>
        <v>0</v>
      </c>
    </row>
    <row r="139" spans="1:6" s="100" customFormat="1" ht="13.5" customHeight="1" thickBot="1">
      <c r="A139" s="736" t="s">
        <v>115</v>
      </c>
      <c r="B139" s="737"/>
      <c r="C139" s="73"/>
      <c r="D139" s="73"/>
      <c r="E139" s="73"/>
      <c r="F139" s="248">
        <f>SUM(F121:F138)</f>
        <v>0</v>
      </c>
    </row>
    <row r="140" spans="1:6" ht="15">
      <c r="A140" s="137"/>
      <c r="B140" s="143"/>
      <c r="C140" s="82"/>
      <c r="D140" s="80"/>
      <c r="E140" s="84"/>
      <c r="F140" s="85"/>
    </row>
    <row r="141" spans="1:6" ht="15">
      <c r="A141" s="197" t="s">
        <v>116</v>
      </c>
      <c r="B141" s="98" t="s">
        <v>1032</v>
      </c>
      <c r="C141" s="79"/>
      <c r="D141" s="80"/>
      <c r="E141" s="84"/>
      <c r="F141" s="85"/>
    </row>
    <row r="142" spans="1:6" ht="45">
      <c r="A142" s="151" t="s">
        <v>118</v>
      </c>
      <c r="B142" s="78" t="s">
        <v>646</v>
      </c>
      <c r="C142" s="79" t="s">
        <v>24</v>
      </c>
      <c r="D142" s="80">
        <v>20</v>
      </c>
      <c r="E142" s="56"/>
      <c r="F142" s="77">
        <f>ROUND(D142*E142,2)</f>
        <v>0</v>
      </c>
    </row>
    <row r="143" spans="1:6" ht="33.75">
      <c r="A143" s="151" t="s">
        <v>119</v>
      </c>
      <c r="B143" s="136" t="s">
        <v>405</v>
      </c>
      <c r="C143" s="79"/>
      <c r="D143" s="80"/>
      <c r="E143" s="84"/>
      <c r="F143" s="85"/>
    </row>
    <row r="144" spans="1:6" ht="33.75">
      <c r="A144" s="151"/>
      <c r="B144" s="136" t="s">
        <v>351</v>
      </c>
      <c r="C144" s="79" t="s">
        <v>24</v>
      </c>
      <c r="D144" s="80">
        <v>10</v>
      </c>
      <c r="E144" s="56"/>
      <c r="F144" s="77">
        <f>ROUND(D144*E144,2)</f>
        <v>0</v>
      </c>
    </row>
    <row r="145" spans="1:8" ht="22.5">
      <c r="A145" s="151" t="s">
        <v>120</v>
      </c>
      <c r="B145" s="136" t="s">
        <v>517</v>
      </c>
      <c r="C145" s="79" t="s">
        <v>24</v>
      </c>
      <c r="D145" s="80">
        <f>D144*2</f>
        <v>20</v>
      </c>
      <c r="E145" s="56"/>
      <c r="F145" s="77">
        <f>ROUND(D145*E145,2)</f>
        <v>0</v>
      </c>
    </row>
    <row r="146" spans="1:8" ht="13.5" thickBot="1">
      <c r="A146" s="151" t="s">
        <v>815</v>
      </c>
      <c r="B146" s="136" t="s">
        <v>518</v>
      </c>
      <c r="C146" s="79" t="s">
        <v>3</v>
      </c>
      <c r="D146" s="80">
        <v>1</v>
      </c>
      <c r="E146" s="56"/>
      <c r="F146" s="77">
        <f>ROUND(D146*E146,2)</f>
        <v>0</v>
      </c>
    </row>
    <row r="147" spans="1:8" s="100" customFormat="1" ht="13.5" customHeight="1" thickBot="1">
      <c r="A147" s="736" t="s">
        <v>1033</v>
      </c>
      <c r="B147" s="737"/>
      <c r="C147" s="73"/>
      <c r="D147" s="73"/>
      <c r="E147" s="252"/>
      <c r="F147" s="74">
        <f>SUM(F142:F146)</f>
        <v>0</v>
      </c>
    </row>
    <row r="148" spans="1:8" ht="15">
      <c r="A148" s="137"/>
      <c r="B148" s="143"/>
      <c r="C148" s="82"/>
      <c r="D148" s="80"/>
      <c r="E148" s="84"/>
      <c r="F148" s="85"/>
    </row>
    <row r="149" spans="1:8" ht="15">
      <c r="A149" s="197" t="s">
        <v>122</v>
      </c>
      <c r="B149" s="98" t="s">
        <v>117</v>
      </c>
      <c r="C149" s="80"/>
      <c r="D149" s="84"/>
      <c r="E149" s="84"/>
      <c r="F149" s="85"/>
    </row>
    <row r="150" spans="1:8" ht="45">
      <c r="A150" s="151" t="s">
        <v>124</v>
      </c>
      <c r="B150" s="136" t="s">
        <v>595</v>
      </c>
      <c r="C150" s="79" t="s">
        <v>24</v>
      </c>
      <c r="D150" s="80">
        <v>1500</v>
      </c>
      <c r="E150" s="56"/>
      <c r="F150" s="77">
        <f>ROUND(D150*E150,2)</f>
        <v>0</v>
      </c>
      <c r="H150" s="295"/>
    </row>
    <row r="151" spans="1:8" ht="39.75" customHeight="1">
      <c r="A151" s="151" t="s">
        <v>125</v>
      </c>
      <c r="B151" s="136" t="s">
        <v>596</v>
      </c>
      <c r="C151" s="79" t="s">
        <v>24</v>
      </c>
      <c r="D151" s="80">
        <v>350</v>
      </c>
      <c r="E151" s="56"/>
      <c r="F151" s="77">
        <f>ROUND(D151*E151,2)</f>
        <v>0</v>
      </c>
    </row>
    <row r="152" spans="1:8" ht="36.75" customHeight="1">
      <c r="A152" s="151" t="s">
        <v>297</v>
      </c>
      <c r="B152" s="136" t="s">
        <v>248</v>
      </c>
      <c r="C152" s="79" t="s">
        <v>24</v>
      </c>
      <c r="D152" s="80">
        <v>20</v>
      </c>
      <c r="E152" s="56"/>
      <c r="F152" s="77">
        <f>ROUND(D152*E152,2)</f>
        <v>0</v>
      </c>
    </row>
    <row r="153" spans="1:8" ht="45">
      <c r="A153" s="151" t="s">
        <v>298</v>
      </c>
      <c r="B153" s="136" t="s">
        <v>594</v>
      </c>
      <c r="C153" s="79" t="s">
        <v>24</v>
      </c>
      <c r="D153" s="80">
        <v>320</v>
      </c>
      <c r="E153" s="56"/>
      <c r="F153" s="77">
        <f>ROUND(D153*E153,2)</f>
        <v>0</v>
      </c>
    </row>
    <row r="154" spans="1:8" ht="45.75" thickBot="1">
      <c r="A154" s="328" t="s">
        <v>536</v>
      </c>
      <c r="B154" s="102" t="s">
        <v>531</v>
      </c>
      <c r="C154" s="103" t="s">
        <v>24</v>
      </c>
      <c r="D154" s="104">
        <v>320</v>
      </c>
      <c r="E154" s="484"/>
      <c r="F154" s="106">
        <f>ROUND(D154*E154,2)</f>
        <v>0</v>
      </c>
    </row>
    <row r="155" spans="1:8" ht="13.5" customHeight="1" thickBot="1">
      <c r="A155" s="734" t="s">
        <v>121</v>
      </c>
      <c r="B155" s="735"/>
      <c r="C155" s="253"/>
      <c r="D155" s="253"/>
      <c r="E155" s="253"/>
      <c r="F155" s="254">
        <f>SUM(F150:F154)</f>
        <v>0</v>
      </c>
    </row>
    <row r="156" spans="1:8" ht="15">
      <c r="A156" s="137"/>
      <c r="B156" s="143"/>
      <c r="C156" s="82"/>
      <c r="D156" s="80"/>
      <c r="E156" s="84"/>
      <c r="F156" s="85"/>
    </row>
    <row r="157" spans="1:8" ht="15">
      <c r="A157" s="197" t="s">
        <v>299</v>
      </c>
      <c r="B157" s="98" t="s">
        <v>123</v>
      </c>
      <c r="C157" s="79"/>
      <c r="D157" s="80"/>
      <c r="E157" s="84"/>
      <c r="F157" s="85"/>
    </row>
    <row r="158" spans="1:8" ht="15">
      <c r="A158" s="197"/>
      <c r="B158" s="98" t="s">
        <v>764</v>
      </c>
      <c r="C158" s="79"/>
      <c r="D158" s="80"/>
      <c r="E158" s="84"/>
      <c r="F158" s="85"/>
    </row>
    <row r="159" spans="1:8" ht="56.25">
      <c r="A159" s="151" t="s">
        <v>128</v>
      </c>
      <c r="B159" s="136" t="s">
        <v>967</v>
      </c>
      <c r="C159" s="79" t="s">
        <v>24</v>
      </c>
      <c r="D159" s="80">
        <v>400</v>
      </c>
      <c r="E159" s="56"/>
      <c r="F159" s="77">
        <f t="shared" ref="F159:F168" si="16">ROUND(D159*E159,2)</f>
        <v>0</v>
      </c>
    </row>
    <row r="160" spans="1:8" ht="95.25" customHeight="1">
      <c r="A160" s="151" t="s">
        <v>129</v>
      </c>
      <c r="B160" s="136" t="s">
        <v>560</v>
      </c>
      <c r="C160" s="79" t="s">
        <v>24</v>
      </c>
      <c r="D160" s="80">
        <v>140</v>
      </c>
      <c r="E160" s="56"/>
      <c r="F160" s="77">
        <f t="shared" si="16"/>
        <v>0</v>
      </c>
      <c r="H160" s="316"/>
    </row>
    <row r="161" spans="1:9" ht="22.5">
      <c r="A161" s="151" t="s">
        <v>300</v>
      </c>
      <c r="B161" s="136" t="s">
        <v>530</v>
      </c>
      <c r="C161" s="79" t="s">
        <v>48</v>
      </c>
      <c r="D161" s="80">
        <v>120</v>
      </c>
      <c r="E161" s="56"/>
      <c r="F161" s="77">
        <f>ROUND(D161*E161,2)</f>
        <v>0</v>
      </c>
    </row>
    <row r="162" spans="1:9" ht="15">
      <c r="A162" s="151"/>
      <c r="B162" s="519" t="s">
        <v>777</v>
      </c>
      <c r="C162" s="79"/>
      <c r="D162" s="80"/>
      <c r="E162" s="84"/>
      <c r="F162" s="77"/>
      <c r="H162" s="316"/>
    </row>
    <row r="163" spans="1:9" ht="56.25">
      <c r="A163" s="151" t="s">
        <v>301</v>
      </c>
      <c r="B163" s="136" t="s">
        <v>959</v>
      </c>
      <c r="C163" s="79" t="s">
        <v>24</v>
      </c>
      <c r="D163" s="80">
        <v>70</v>
      </c>
      <c r="E163" s="56"/>
      <c r="F163" s="77">
        <f t="shared" ref="F163" si="17">ROUND(D163*E163,2)</f>
        <v>0</v>
      </c>
      <c r="H163" s="316"/>
    </row>
    <row r="164" spans="1:9" ht="22.5">
      <c r="A164" s="151" t="s">
        <v>523</v>
      </c>
      <c r="B164" s="136" t="s">
        <v>957</v>
      </c>
      <c r="C164" s="79" t="s">
        <v>48</v>
      </c>
      <c r="D164" s="80">
        <v>120</v>
      </c>
      <c r="E164" s="56"/>
      <c r="F164" s="77">
        <f t="shared" ref="F164:F165" si="18">ROUND(D164*E164,2)</f>
        <v>0</v>
      </c>
      <c r="H164" s="316"/>
    </row>
    <row r="165" spans="1:9" ht="67.5">
      <c r="A165" s="151" t="s">
        <v>527</v>
      </c>
      <c r="B165" s="136" t="s">
        <v>778</v>
      </c>
      <c r="C165" s="79" t="s">
        <v>24</v>
      </c>
      <c r="D165" s="80">
        <v>70</v>
      </c>
      <c r="E165" s="56"/>
      <c r="F165" s="77">
        <f t="shared" si="18"/>
        <v>0</v>
      </c>
      <c r="H165" s="316"/>
    </row>
    <row r="166" spans="1:9" ht="15">
      <c r="A166" s="151"/>
      <c r="B166" s="519" t="s">
        <v>761</v>
      </c>
      <c r="C166" s="79"/>
      <c r="D166" s="80"/>
      <c r="E166" s="84"/>
      <c r="F166" s="77"/>
      <c r="H166" s="316"/>
    </row>
    <row r="167" spans="1:9" ht="22.5">
      <c r="A167" s="151" t="s">
        <v>528</v>
      </c>
      <c r="B167" s="136" t="s">
        <v>524</v>
      </c>
      <c r="C167" s="79" t="s">
        <v>3</v>
      </c>
      <c r="D167" s="80">
        <v>1</v>
      </c>
      <c r="E167" s="56"/>
      <c r="F167" s="77">
        <f t="shared" si="16"/>
        <v>0</v>
      </c>
    </row>
    <row r="168" spans="1:9" ht="22.5">
      <c r="A168" s="151" t="s">
        <v>529</v>
      </c>
      <c r="B168" s="136" t="s">
        <v>526</v>
      </c>
      <c r="C168" s="79" t="s">
        <v>3</v>
      </c>
      <c r="D168" s="80">
        <v>1</v>
      </c>
      <c r="E168" s="56"/>
      <c r="F168" s="77">
        <f t="shared" si="16"/>
        <v>0</v>
      </c>
    </row>
    <row r="169" spans="1:9" ht="33.75">
      <c r="A169" s="151" t="s">
        <v>762</v>
      </c>
      <c r="B169" s="136" t="s">
        <v>840</v>
      </c>
      <c r="C169" s="79" t="s">
        <v>24</v>
      </c>
      <c r="D169" s="80">
        <v>100</v>
      </c>
      <c r="E169" s="56"/>
      <c r="F169" s="77">
        <f t="shared" ref="F169:F170" si="19">ROUND(D169*E169,2)</f>
        <v>0</v>
      </c>
      <c r="I169" s="330"/>
    </row>
    <row r="170" spans="1:9" ht="68.25" thickBot="1">
      <c r="A170" s="151" t="s">
        <v>763</v>
      </c>
      <c r="B170" s="136" t="s">
        <v>960</v>
      </c>
      <c r="C170" s="79" t="s">
        <v>24</v>
      </c>
      <c r="D170" s="80">
        <v>400</v>
      </c>
      <c r="E170" s="56"/>
      <c r="F170" s="77">
        <f t="shared" si="19"/>
        <v>0</v>
      </c>
      <c r="H170" s="316"/>
    </row>
    <row r="171" spans="1:9" ht="13.5" customHeight="1" thickBot="1">
      <c r="A171" s="734" t="s">
        <v>126</v>
      </c>
      <c r="B171" s="735"/>
      <c r="C171" s="253"/>
      <c r="D171" s="253"/>
      <c r="E171" s="255"/>
      <c r="F171" s="76">
        <f>SUM(F159:F170)</f>
        <v>0</v>
      </c>
    </row>
    <row r="172" spans="1:9" ht="15">
      <c r="A172" s="137"/>
      <c r="B172" s="143"/>
      <c r="C172" s="82"/>
      <c r="D172" s="80"/>
      <c r="E172" s="84"/>
      <c r="F172" s="85"/>
    </row>
    <row r="173" spans="1:9" ht="15">
      <c r="A173" s="197" t="s">
        <v>302</v>
      </c>
      <c r="B173" s="98" t="s">
        <v>127</v>
      </c>
      <c r="C173" s="79"/>
      <c r="D173" s="80"/>
      <c r="E173" s="84"/>
      <c r="F173" s="85"/>
    </row>
    <row r="174" spans="1:9" ht="15">
      <c r="A174" s="249"/>
      <c r="B174" s="98" t="s">
        <v>87</v>
      </c>
      <c r="C174" s="79"/>
      <c r="D174" s="80"/>
      <c r="E174" s="84"/>
      <c r="F174" s="85"/>
    </row>
    <row r="175" spans="1:9" ht="33.75">
      <c r="A175" s="249"/>
      <c r="B175" s="136" t="s">
        <v>403</v>
      </c>
      <c r="C175" s="79"/>
      <c r="D175" s="80"/>
      <c r="E175" s="84"/>
      <c r="F175" s="85"/>
    </row>
    <row r="176" spans="1:9" ht="84" customHeight="1">
      <c r="A176" s="151"/>
      <c r="B176" s="136" t="s">
        <v>537</v>
      </c>
      <c r="C176" s="79"/>
      <c r="D176" s="80"/>
      <c r="E176" s="84"/>
      <c r="F176" s="85"/>
    </row>
    <row r="177" spans="1:6" ht="33.75">
      <c r="A177" s="151" t="s">
        <v>303</v>
      </c>
      <c r="B177" s="136" t="s">
        <v>504</v>
      </c>
      <c r="C177" s="79" t="s">
        <v>3</v>
      </c>
      <c r="D177" s="80">
        <v>1</v>
      </c>
      <c r="E177" s="56"/>
      <c r="F177" s="77">
        <f>ROUND(D177*E177,2)</f>
        <v>0</v>
      </c>
    </row>
    <row r="178" spans="1:6" s="100" customFormat="1" ht="36.75" customHeight="1" thickBot="1">
      <c r="A178" s="151" t="s">
        <v>621</v>
      </c>
      <c r="B178" s="136" t="s">
        <v>503</v>
      </c>
      <c r="C178" s="79" t="s">
        <v>3</v>
      </c>
      <c r="D178" s="80">
        <v>1</v>
      </c>
      <c r="E178" s="56"/>
      <c r="F178" s="77">
        <f>ROUND(D178*E178,2)</f>
        <v>0</v>
      </c>
    </row>
    <row r="179" spans="1:6" ht="13.5" thickBot="1">
      <c r="A179" s="736" t="s">
        <v>130</v>
      </c>
      <c r="B179" s="737"/>
      <c r="C179" s="73"/>
      <c r="D179" s="73"/>
      <c r="E179" s="73"/>
      <c r="F179" s="248">
        <f>SUM(F177:F178)</f>
        <v>0</v>
      </c>
    </row>
    <row r="180" spans="1:6" ht="13.5" thickBot="1">
      <c r="A180" s="101"/>
      <c r="B180" s="102"/>
      <c r="C180" s="103"/>
      <c r="D180" s="104"/>
      <c r="E180" s="105"/>
      <c r="F180" s="106"/>
    </row>
    <row r="181" spans="1:6" ht="13.5" thickBot="1">
      <c r="A181" s="724" t="s">
        <v>353</v>
      </c>
      <c r="B181" s="725"/>
      <c r="C181" s="75"/>
      <c r="D181" s="75"/>
      <c r="E181" s="75"/>
      <c r="F181" s="254">
        <f>F12+F42+F93+F107+F111+F117+F139+F147+F155+F171+F179</f>
        <v>0</v>
      </c>
    </row>
    <row r="182" spans="1:6">
      <c r="A182" s="145"/>
      <c r="B182" s="115"/>
      <c r="C182" s="109"/>
      <c r="D182" s="110"/>
      <c r="E182" s="111"/>
      <c r="F182" s="112"/>
    </row>
    <row r="183" spans="1:6">
      <c r="A183" s="145"/>
      <c r="B183" s="113"/>
      <c r="C183" s="114"/>
      <c r="D183" s="110"/>
      <c r="E183" s="111"/>
      <c r="F183" s="112"/>
    </row>
    <row r="184" spans="1:6">
      <c r="A184" s="145"/>
      <c r="B184" s="113"/>
      <c r="C184" s="114"/>
      <c r="D184" s="110"/>
      <c r="E184" s="111"/>
      <c r="F184" s="112"/>
    </row>
    <row r="185" spans="1:6">
      <c r="A185" s="145"/>
      <c r="B185" s="115"/>
      <c r="C185" s="114"/>
      <c r="D185" s="110"/>
      <c r="E185" s="111"/>
      <c r="F185" s="112"/>
    </row>
    <row r="186" spans="1:6">
      <c r="A186" s="145"/>
      <c r="B186" s="116"/>
      <c r="C186" s="114"/>
      <c r="D186" s="110"/>
      <c r="E186" s="111"/>
      <c r="F186" s="112"/>
    </row>
    <row r="187" spans="1:6">
      <c r="A187" s="145"/>
      <c r="B187" s="108"/>
      <c r="C187" s="114"/>
      <c r="D187" s="110"/>
      <c r="E187" s="111"/>
      <c r="F187" s="112"/>
    </row>
    <row r="188" spans="1:6">
      <c r="A188" s="145"/>
      <c r="B188" s="108"/>
      <c r="C188" s="114"/>
      <c r="D188" s="110"/>
      <c r="E188" s="111"/>
      <c r="F188" s="112"/>
    </row>
    <row r="189" spans="1:6">
      <c r="A189" s="145"/>
      <c r="B189" s="117"/>
      <c r="C189" s="114"/>
      <c r="D189" s="110"/>
      <c r="E189" s="111"/>
      <c r="F189" s="112"/>
    </row>
    <row r="190" spans="1:6">
      <c r="A190" s="145"/>
      <c r="B190" s="117"/>
      <c r="C190" s="114"/>
      <c r="D190" s="110"/>
      <c r="E190" s="111"/>
      <c r="F190" s="112"/>
    </row>
    <row r="191" spans="1:6">
      <c r="A191" s="145"/>
      <c r="B191" s="117"/>
      <c r="C191" s="114"/>
      <c r="D191" s="110"/>
      <c r="E191" s="111"/>
      <c r="F191" s="112"/>
    </row>
    <row r="192" spans="1:6">
      <c r="A192" s="145"/>
      <c r="B192" s="117"/>
      <c r="C192" s="114"/>
      <c r="D192" s="110"/>
      <c r="E192" s="111"/>
      <c r="F192" s="112"/>
    </row>
    <row r="193" spans="1:6">
      <c r="A193" s="145"/>
      <c r="B193" s="113"/>
      <c r="C193" s="114"/>
      <c r="D193" s="110"/>
      <c r="E193" s="111"/>
      <c r="F193" s="112"/>
    </row>
    <row r="194" spans="1:6">
      <c r="A194" s="145"/>
      <c r="B194" s="113"/>
      <c r="C194" s="114"/>
      <c r="D194" s="110"/>
      <c r="E194" s="111"/>
      <c r="F194" s="112"/>
    </row>
    <row r="195" spans="1:6">
      <c r="A195" s="145"/>
      <c r="B195" s="115"/>
      <c r="C195" s="114"/>
      <c r="D195" s="110"/>
      <c r="E195" s="111"/>
      <c r="F195" s="112"/>
    </row>
    <row r="196" spans="1:6">
      <c r="A196" s="145"/>
      <c r="B196" s="117"/>
      <c r="C196" s="114"/>
      <c r="D196" s="110"/>
      <c r="E196" s="111"/>
      <c r="F196" s="112"/>
    </row>
    <row r="197" spans="1:6">
      <c r="A197" s="145"/>
      <c r="B197" s="113"/>
      <c r="C197" s="114"/>
      <c r="D197" s="110"/>
      <c r="E197" s="111"/>
      <c r="F197" s="112"/>
    </row>
    <row r="198" spans="1:6">
      <c r="A198" s="145"/>
      <c r="B198" s="116"/>
      <c r="C198" s="114"/>
      <c r="D198" s="110"/>
      <c r="E198" s="111"/>
      <c r="F198" s="112"/>
    </row>
    <row r="199" spans="1:6">
      <c r="A199" s="147"/>
      <c r="B199" s="118"/>
      <c r="C199" s="121"/>
      <c r="D199" s="110"/>
      <c r="E199" s="111"/>
      <c r="F199" s="112"/>
    </row>
    <row r="200" spans="1:6">
      <c r="A200" s="109"/>
      <c r="B200" s="107"/>
      <c r="C200" s="121"/>
      <c r="D200" s="110"/>
      <c r="E200" s="111"/>
      <c r="F200" s="112"/>
    </row>
    <row r="201" spans="1:6">
      <c r="A201" s="109"/>
      <c r="B201" s="107"/>
      <c r="C201" s="121"/>
      <c r="D201" s="110"/>
      <c r="E201" s="111"/>
      <c r="F201" s="112"/>
    </row>
    <row r="202" spans="1:6">
      <c r="A202" s="109"/>
      <c r="B202" s="107"/>
      <c r="C202" s="121"/>
      <c r="D202" s="110"/>
      <c r="E202" s="111"/>
      <c r="F202" s="112"/>
    </row>
    <row r="203" spans="1:6">
      <c r="A203" s="109"/>
      <c r="B203" s="107"/>
      <c r="C203" s="121"/>
      <c r="D203" s="110"/>
      <c r="E203" s="111"/>
      <c r="F203" s="112"/>
    </row>
    <row r="204" spans="1:6">
      <c r="A204" s="109"/>
      <c r="B204" s="107"/>
      <c r="C204" s="121"/>
      <c r="D204" s="110"/>
      <c r="E204" s="111"/>
      <c r="F204" s="112"/>
    </row>
    <row r="205" spans="1:6">
      <c r="A205" s="109"/>
      <c r="B205" s="107"/>
      <c r="C205" s="121"/>
      <c r="D205" s="110"/>
      <c r="E205" s="111"/>
      <c r="F205" s="112"/>
    </row>
    <row r="206" spans="1:6">
      <c r="A206" s="109"/>
      <c r="B206" s="107"/>
      <c r="C206" s="121"/>
      <c r="D206" s="110"/>
      <c r="E206" s="111"/>
      <c r="F206" s="112"/>
    </row>
    <row r="207" spans="1:6">
      <c r="A207" s="109"/>
      <c r="B207" s="107"/>
      <c r="C207" s="121"/>
      <c r="D207" s="110"/>
      <c r="E207" s="111"/>
      <c r="F207" s="112"/>
    </row>
    <row r="208" spans="1:6">
      <c r="A208" s="109"/>
      <c r="B208" s="107"/>
      <c r="C208" s="121"/>
      <c r="D208" s="110"/>
      <c r="E208" s="111"/>
      <c r="F208" s="112"/>
    </row>
    <row r="209" spans="1:6">
      <c r="A209" s="109"/>
      <c r="B209" s="107"/>
      <c r="C209" s="121"/>
      <c r="D209" s="110"/>
      <c r="E209" s="111"/>
      <c r="F209" s="112"/>
    </row>
    <row r="210" spans="1:6">
      <c r="A210" s="109"/>
      <c r="B210" s="107"/>
      <c r="C210" s="121"/>
      <c r="D210" s="110"/>
      <c r="E210" s="111"/>
      <c r="F210" s="112"/>
    </row>
    <row r="211" spans="1:6">
      <c r="A211" s="109"/>
      <c r="B211" s="107"/>
      <c r="C211" s="121"/>
      <c r="D211" s="110"/>
      <c r="E211" s="111"/>
      <c r="F211" s="112"/>
    </row>
    <row r="212" spans="1:6">
      <c r="A212" s="109"/>
      <c r="B212" s="107"/>
      <c r="C212" s="121"/>
      <c r="D212" s="110"/>
      <c r="E212" s="111"/>
      <c r="F212" s="112"/>
    </row>
    <row r="213" spans="1:6">
      <c r="A213" s="109"/>
      <c r="B213" s="107"/>
      <c r="C213" s="121"/>
      <c r="D213" s="110"/>
      <c r="E213" s="111"/>
      <c r="F213" s="112"/>
    </row>
    <row r="214" spans="1:6">
      <c r="A214" s="109"/>
      <c r="B214" s="107"/>
      <c r="C214" s="121"/>
      <c r="D214" s="110"/>
      <c r="E214" s="111"/>
      <c r="F214" s="112"/>
    </row>
    <row r="215" spans="1:6">
      <c r="A215" s="109"/>
      <c r="B215" s="107"/>
      <c r="C215" s="121"/>
      <c r="D215" s="110"/>
      <c r="E215" s="111"/>
      <c r="F215" s="112"/>
    </row>
    <row r="216" spans="1:6">
      <c r="A216" s="109"/>
      <c r="B216" s="107"/>
      <c r="C216" s="121"/>
      <c r="D216" s="110"/>
      <c r="E216" s="111"/>
      <c r="F216" s="112"/>
    </row>
    <row r="217" spans="1:6">
      <c r="A217" s="109"/>
      <c r="B217" s="107"/>
      <c r="C217" s="121"/>
      <c r="D217" s="110"/>
      <c r="E217" s="111"/>
      <c r="F217" s="112"/>
    </row>
    <row r="218" spans="1:6">
      <c r="A218" s="109"/>
      <c r="B218" s="107"/>
      <c r="C218" s="121"/>
      <c r="D218" s="110"/>
      <c r="E218" s="111"/>
      <c r="F218" s="112"/>
    </row>
    <row r="219" spans="1:6">
      <c r="A219" s="109"/>
      <c r="B219" s="107"/>
      <c r="C219" s="121"/>
      <c r="D219" s="110"/>
      <c r="E219" s="111"/>
      <c r="F219" s="112"/>
    </row>
    <row r="220" spans="1:6">
      <c r="A220" s="109"/>
      <c r="B220" s="107"/>
      <c r="C220" s="121"/>
      <c r="D220" s="110"/>
      <c r="E220" s="111"/>
      <c r="F220" s="112"/>
    </row>
    <row r="221" spans="1:6">
      <c r="A221" s="109"/>
      <c r="B221" s="107"/>
      <c r="C221" s="121"/>
      <c r="D221" s="110"/>
      <c r="E221" s="111"/>
      <c r="F221" s="112"/>
    </row>
    <row r="222" spans="1:6">
      <c r="A222" s="109"/>
      <c r="B222" s="107"/>
      <c r="C222" s="121"/>
      <c r="D222" s="110"/>
      <c r="E222" s="111"/>
      <c r="F222" s="112"/>
    </row>
    <row r="223" spans="1:6">
      <c r="A223" s="109"/>
      <c r="B223" s="107"/>
      <c r="C223" s="121"/>
      <c r="D223" s="110"/>
      <c r="E223" s="111"/>
      <c r="F223" s="112"/>
    </row>
    <row r="224" spans="1:6">
      <c r="A224" s="109"/>
      <c r="B224" s="107"/>
      <c r="C224" s="121"/>
      <c r="D224" s="110"/>
      <c r="E224" s="111"/>
      <c r="F224" s="112"/>
    </row>
    <row r="225" spans="1:6">
      <c r="A225" s="109"/>
      <c r="B225" s="107"/>
      <c r="C225" s="121"/>
      <c r="D225" s="110"/>
      <c r="E225" s="111"/>
      <c r="F225" s="112"/>
    </row>
    <row r="226" spans="1:6">
      <c r="A226" s="109"/>
      <c r="B226" s="107"/>
      <c r="C226" s="121"/>
      <c r="D226" s="110"/>
      <c r="E226" s="111"/>
      <c r="F226" s="112"/>
    </row>
    <row r="227" spans="1:6">
      <c r="A227" s="109"/>
      <c r="B227" s="107"/>
      <c r="C227" s="121"/>
      <c r="D227" s="110"/>
      <c r="E227" s="111"/>
      <c r="F227" s="112"/>
    </row>
    <row r="228" spans="1:6">
      <c r="A228" s="109"/>
      <c r="B228" s="107"/>
      <c r="C228" s="121"/>
      <c r="D228" s="110"/>
      <c r="E228" s="111"/>
      <c r="F228" s="112"/>
    </row>
    <row r="229" spans="1:6">
      <c r="A229" s="109"/>
      <c r="B229" s="107"/>
      <c r="C229" s="121"/>
      <c r="D229" s="110"/>
      <c r="E229" s="111"/>
      <c r="F229" s="112"/>
    </row>
    <row r="230" spans="1:6">
      <c r="A230" s="109"/>
      <c r="B230" s="107"/>
      <c r="C230" s="121"/>
      <c r="D230" s="110"/>
      <c r="E230" s="111"/>
      <c r="F230" s="112"/>
    </row>
    <row r="231" spans="1:6">
      <c r="A231" s="109"/>
      <c r="B231" s="107"/>
      <c r="C231" s="121"/>
      <c r="D231" s="110"/>
      <c r="E231" s="111"/>
      <c r="F231" s="112"/>
    </row>
    <row r="232" spans="1:6">
      <c r="A232" s="109"/>
      <c r="B232" s="107"/>
      <c r="C232" s="121"/>
      <c r="D232" s="110"/>
      <c r="E232" s="111"/>
      <c r="F232" s="112"/>
    </row>
    <row r="233" spans="1:6">
      <c r="A233" s="109"/>
      <c r="B233" s="107"/>
      <c r="C233" s="121"/>
      <c r="D233" s="110"/>
      <c r="E233" s="111"/>
      <c r="F233" s="112"/>
    </row>
    <row r="234" spans="1:6">
      <c r="A234" s="109"/>
      <c r="B234" s="107"/>
      <c r="C234" s="121"/>
      <c r="D234" s="110"/>
      <c r="E234" s="111"/>
      <c r="F234" s="112"/>
    </row>
    <row r="235" spans="1:6">
      <c r="A235" s="109"/>
      <c r="B235" s="107"/>
      <c r="C235" s="121"/>
      <c r="D235" s="110"/>
      <c r="E235" s="111"/>
      <c r="F235" s="112"/>
    </row>
    <row r="236" spans="1:6">
      <c r="A236" s="109"/>
      <c r="B236" s="107"/>
      <c r="C236" s="121"/>
      <c r="D236" s="110"/>
      <c r="E236" s="111"/>
      <c r="F236" s="112"/>
    </row>
    <row r="237" spans="1:6">
      <c r="A237" s="109"/>
      <c r="B237" s="107"/>
      <c r="C237" s="121"/>
      <c r="D237" s="110"/>
      <c r="E237" s="111"/>
      <c r="F237" s="112"/>
    </row>
    <row r="238" spans="1:6">
      <c r="A238" s="109"/>
      <c r="B238" s="107"/>
      <c r="C238" s="121"/>
      <c r="D238" s="110"/>
      <c r="E238" s="111"/>
      <c r="F238" s="112"/>
    </row>
    <row r="239" spans="1:6">
      <c r="A239" s="109"/>
      <c r="B239" s="107"/>
      <c r="C239" s="121"/>
      <c r="D239" s="110"/>
      <c r="E239" s="111"/>
      <c r="F239" s="112"/>
    </row>
    <row r="240" spans="1:6">
      <c r="A240" s="109"/>
      <c r="B240" s="107"/>
      <c r="C240" s="121"/>
      <c r="D240" s="110"/>
      <c r="E240" s="111"/>
      <c r="F240" s="112"/>
    </row>
    <row r="241" spans="1:6">
      <c r="A241" s="109"/>
      <c r="B241" s="107"/>
      <c r="C241" s="121"/>
      <c r="D241" s="110"/>
      <c r="E241" s="111"/>
      <c r="F241" s="112"/>
    </row>
    <row r="242" spans="1:6">
      <c r="A242" s="109"/>
      <c r="B242" s="107"/>
      <c r="C242" s="121"/>
      <c r="D242" s="110"/>
      <c r="E242" s="111"/>
      <c r="F242" s="112"/>
    </row>
    <row r="243" spans="1:6">
      <c r="A243" s="109"/>
      <c r="B243" s="107"/>
      <c r="C243" s="121"/>
      <c r="D243" s="110"/>
      <c r="E243" s="111"/>
      <c r="F243" s="112"/>
    </row>
    <row r="244" spans="1:6">
      <c r="A244" s="109"/>
      <c r="B244" s="107"/>
      <c r="C244" s="121"/>
      <c r="D244" s="110"/>
      <c r="E244" s="111"/>
      <c r="F244" s="112"/>
    </row>
    <row r="245" spans="1:6">
      <c r="A245" s="109"/>
      <c r="B245" s="107"/>
      <c r="C245" s="121"/>
      <c r="D245" s="110"/>
      <c r="E245" s="111"/>
      <c r="F245" s="112"/>
    </row>
    <row r="246" spans="1:6">
      <c r="A246" s="109"/>
      <c r="B246" s="107"/>
      <c r="C246" s="121"/>
      <c r="D246" s="110"/>
      <c r="E246" s="111"/>
      <c r="F246" s="112"/>
    </row>
    <row r="247" spans="1:6">
      <c r="A247" s="109"/>
      <c r="B247" s="107"/>
      <c r="C247" s="121"/>
      <c r="D247" s="110"/>
      <c r="E247" s="111"/>
      <c r="F247" s="112"/>
    </row>
    <row r="248" spans="1:6">
      <c r="A248" s="109"/>
      <c r="B248" s="107"/>
      <c r="C248" s="121"/>
      <c r="D248" s="110"/>
      <c r="E248" s="111"/>
      <c r="F248" s="112"/>
    </row>
    <row r="249" spans="1:6">
      <c r="A249" s="109"/>
      <c r="B249" s="107"/>
      <c r="C249" s="121"/>
      <c r="D249" s="110"/>
      <c r="E249" s="111"/>
      <c r="F249" s="112"/>
    </row>
    <row r="250" spans="1:6">
      <c r="A250" s="109"/>
      <c r="B250" s="107"/>
      <c r="C250" s="121"/>
      <c r="D250" s="110"/>
      <c r="E250" s="111"/>
      <c r="F250" s="112"/>
    </row>
    <row r="251" spans="1:6">
      <c r="A251" s="109"/>
      <c r="B251" s="107"/>
      <c r="C251" s="121"/>
      <c r="D251" s="110"/>
      <c r="E251" s="111"/>
      <c r="F251" s="112"/>
    </row>
    <row r="252" spans="1:6">
      <c r="A252" s="109"/>
      <c r="B252" s="107"/>
      <c r="C252" s="121"/>
      <c r="D252" s="110"/>
      <c r="E252" s="111"/>
      <c r="F252" s="112"/>
    </row>
    <row r="253" spans="1:6">
      <c r="A253" s="109"/>
      <c r="B253" s="107"/>
      <c r="C253" s="121"/>
      <c r="D253" s="110"/>
      <c r="E253" s="111"/>
      <c r="F253" s="112"/>
    </row>
    <row r="254" spans="1:6">
      <c r="A254" s="109"/>
      <c r="B254" s="107"/>
      <c r="C254" s="121"/>
      <c r="D254" s="110"/>
      <c r="E254" s="111"/>
      <c r="F254" s="112"/>
    </row>
    <row r="255" spans="1:6">
      <c r="A255" s="109"/>
      <c r="B255" s="107"/>
      <c r="C255" s="121"/>
      <c r="D255" s="110"/>
      <c r="E255" s="111"/>
      <c r="F255" s="112"/>
    </row>
    <row r="256" spans="1:6">
      <c r="A256" s="109"/>
      <c r="B256" s="107"/>
      <c r="C256" s="121"/>
      <c r="D256" s="110"/>
      <c r="E256" s="111"/>
      <c r="F256" s="112"/>
    </row>
    <row r="257" spans="1:6">
      <c r="A257" s="109"/>
      <c r="B257" s="107"/>
      <c r="C257" s="121"/>
      <c r="D257" s="110"/>
      <c r="E257" s="111"/>
      <c r="F257" s="112"/>
    </row>
    <row r="258" spans="1:6">
      <c r="A258" s="109"/>
      <c r="B258" s="107"/>
      <c r="C258" s="121"/>
      <c r="D258" s="110"/>
      <c r="E258" s="111"/>
      <c r="F258" s="112"/>
    </row>
    <row r="259" spans="1:6">
      <c r="A259" s="109"/>
      <c r="B259" s="107"/>
      <c r="C259" s="121"/>
      <c r="D259" s="110"/>
      <c r="E259" s="111"/>
      <c r="F259" s="112"/>
    </row>
    <row r="260" spans="1:6">
      <c r="A260" s="109"/>
      <c r="B260" s="107"/>
      <c r="C260" s="121"/>
      <c r="D260" s="110"/>
      <c r="E260" s="111"/>
      <c r="F260" s="112"/>
    </row>
    <row r="261" spans="1:6">
      <c r="A261" s="109"/>
      <c r="B261" s="107"/>
      <c r="C261" s="121"/>
      <c r="D261" s="110"/>
      <c r="E261" s="111"/>
      <c r="F261" s="112"/>
    </row>
    <row r="262" spans="1:6">
      <c r="A262" s="109"/>
      <c r="B262" s="107"/>
      <c r="C262" s="121"/>
      <c r="D262" s="110"/>
      <c r="E262" s="111"/>
      <c r="F262" s="112"/>
    </row>
    <row r="263" spans="1:6">
      <c r="A263" s="109"/>
      <c r="B263" s="107"/>
      <c r="C263" s="121"/>
      <c r="D263" s="110"/>
      <c r="E263" s="111"/>
      <c r="F263" s="112"/>
    </row>
    <row r="264" spans="1:6">
      <c r="A264" s="109"/>
      <c r="B264" s="107"/>
      <c r="C264" s="121"/>
      <c r="D264" s="110"/>
      <c r="E264" s="111"/>
      <c r="F264" s="112"/>
    </row>
    <row r="265" spans="1:6">
      <c r="A265" s="109"/>
      <c r="B265" s="107"/>
      <c r="C265" s="121"/>
      <c r="D265" s="110"/>
      <c r="E265" s="111"/>
      <c r="F265" s="112"/>
    </row>
    <row r="266" spans="1:6">
      <c r="A266" s="109"/>
      <c r="B266" s="107"/>
      <c r="C266" s="121"/>
      <c r="D266" s="110"/>
      <c r="E266" s="111"/>
      <c r="F266" s="112"/>
    </row>
    <row r="267" spans="1:6">
      <c r="A267" s="109"/>
      <c r="B267" s="107"/>
      <c r="C267" s="121"/>
      <c r="D267" s="110"/>
      <c r="E267" s="111"/>
      <c r="F267" s="112"/>
    </row>
    <row r="268" spans="1:6">
      <c r="A268" s="109"/>
      <c r="B268" s="107"/>
      <c r="C268" s="121"/>
      <c r="D268" s="110"/>
      <c r="E268" s="111"/>
      <c r="F268" s="112"/>
    </row>
    <row r="269" spans="1:6">
      <c r="A269" s="109"/>
      <c r="B269" s="107"/>
      <c r="C269" s="121"/>
      <c r="D269" s="110"/>
      <c r="E269" s="111"/>
      <c r="F269" s="112"/>
    </row>
    <row r="270" spans="1:6">
      <c r="A270" s="109"/>
      <c r="B270" s="107"/>
      <c r="C270" s="121"/>
      <c r="D270" s="110"/>
      <c r="E270" s="111"/>
      <c r="F270" s="112"/>
    </row>
    <row r="271" spans="1:6">
      <c r="A271" s="109"/>
      <c r="B271" s="107"/>
      <c r="C271" s="121"/>
      <c r="D271" s="110"/>
      <c r="E271" s="111"/>
      <c r="F271" s="112"/>
    </row>
    <row r="272" spans="1:6">
      <c r="A272" s="109"/>
      <c r="B272" s="107"/>
      <c r="C272" s="121"/>
      <c r="D272" s="110"/>
      <c r="E272" s="111"/>
      <c r="F272" s="112"/>
    </row>
    <row r="273" spans="1:6">
      <c r="A273" s="109"/>
      <c r="B273" s="107"/>
      <c r="C273" s="121"/>
      <c r="D273" s="110"/>
      <c r="E273" s="111"/>
      <c r="F273" s="112"/>
    </row>
    <row r="274" spans="1:6">
      <c r="A274" s="109"/>
      <c r="B274" s="107"/>
      <c r="C274" s="121"/>
      <c r="D274" s="110"/>
      <c r="E274" s="111"/>
      <c r="F274" s="112"/>
    </row>
    <row r="275" spans="1:6">
      <c r="A275" s="109"/>
      <c r="B275" s="107"/>
      <c r="C275" s="121"/>
      <c r="D275" s="110"/>
      <c r="E275" s="111"/>
      <c r="F275" s="112"/>
    </row>
    <row r="276" spans="1:6">
      <c r="A276" s="109"/>
      <c r="B276" s="107"/>
      <c r="C276" s="121"/>
      <c r="D276" s="110"/>
      <c r="E276" s="111"/>
      <c r="F276" s="112"/>
    </row>
    <row r="277" spans="1:6">
      <c r="A277" s="109"/>
      <c r="B277" s="107"/>
      <c r="C277" s="121"/>
      <c r="D277" s="110"/>
      <c r="E277" s="111"/>
      <c r="F277" s="112"/>
    </row>
    <row r="278" spans="1:6">
      <c r="A278" s="109"/>
      <c r="B278" s="107"/>
      <c r="C278" s="121"/>
      <c r="D278" s="110"/>
      <c r="E278" s="111"/>
      <c r="F278" s="112"/>
    </row>
    <row r="279" spans="1:6">
      <c r="A279" s="109"/>
      <c r="B279" s="107"/>
      <c r="C279" s="121"/>
      <c r="D279" s="110"/>
      <c r="E279" s="111"/>
      <c r="F279" s="112"/>
    </row>
    <row r="280" spans="1:6">
      <c r="A280" s="109"/>
      <c r="B280" s="107"/>
      <c r="C280" s="121"/>
      <c r="D280" s="110"/>
      <c r="E280" s="111"/>
      <c r="F280" s="112"/>
    </row>
    <row r="281" spans="1:6">
      <c r="A281" s="109"/>
      <c r="B281" s="107"/>
      <c r="C281" s="121"/>
      <c r="D281" s="110"/>
      <c r="E281" s="111"/>
      <c r="F281" s="112"/>
    </row>
    <row r="282" spans="1:6">
      <c r="A282" s="109"/>
      <c r="B282" s="107"/>
      <c r="C282" s="121"/>
      <c r="D282" s="110"/>
      <c r="E282" s="111"/>
      <c r="F282" s="112"/>
    </row>
    <row r="283" spans="1:6">
      <c r="A283" s="109"/>
      <c r="B283" s="107"/>
      <c r="C283" s="121"/>
      <c r="D283" s="110"/>
      <c r="E283" s="111"/>
      <c r="F283" s="112"/>
    </row>
    <row r="284" spans="1:6">
      <c r="A284" s="109"/>
      <c r="B284" s="107"/>
      <c r="C284" s="121"/>
      <c r="D284" s="110"/>
      <c r="E284" s="111"/>
      <c r="F284" s="112"/>
    </row>
    <row r="285" spans="1:6">
      <c r="A285" s="109"/>
      <c r="B285" s="107"/>
      <c r="C285" s="121"/>
      <c r="D285" s="110"/>
      <c r="E285" s="111"/>
      <c r="F285" s="112"/>
    </row>
    <row r="286" spans="1:6">
      <c r="A286" s="109"/>
      <c r="B286" s="107"/>
      <c r="C286" s="121"/>
      <c r="D286" s="110"/>
      <c r="E286" s="111"/>
      <c r="F286" s="112"/>
    </row>
    <row r="287" spans="1:6">
      <c r="A287" s="109"/>
      <c r="B287" s="107"/>
      <c r="C287" s="121"/>
      <c r="D287" s="110"/>
      <c r="E287" s="111"/>
      <c r="F287" s="112"/>
    </row>
    <row r="288" spans="1:6">
      <c r="A288" s="109"/>
      <c r="B288" s="107"/>
      <c r="C288" s="121"/>
      <c r="D288" s="110"/>
      <c r="E288" s="111"/>
      <c r="F288" s="112"/>
    </row>
    <row r="289" spans="1:6">
      <c r="A289" s="109"/>
      <c r="B289" s="107"/>
      <c r="C289" s="121"/>
      <c r="D289" s="110"/>
      <c r="E289" s="111"/>
      <c r="F289" s="112"/>
    </row>
    <row r="290" spans="1:6">
      <c r="A290" s="109"/>
      <c r="B290" s="107"/>
      <c r="C290" s="121"/>
      <c r="D290" s="110"/>
      <c r="E290" s="111"/>
      <c r="F290" s="112"/>
    </row>
    <row r="291" spans="1:6">
      <c r="A291" s="109"/>
      <c r="B291" s="107"/>
      <c r="C291" s="121"/>
      <c r="D291" s="110"/>
      <c r="E291" s="111"/>
      <c r="F291" s="112"/>
    </row>
    <row r="292" spans="1:6">
      <c r="A292" s="109"/>
      <c r="B292" s="107"/>
      <c r="C292" s="121"/>
      <c r="D292" s="110"/>
      <c r="E292" s="111"/>
      <c r="F292" s="112"/>
    </row>
    <row r="293" spans="1:6">
      <c r="A293" s="109"/>
      <c r="B293" s="107"/>
      <c r="C293" s="121"/>
      <c r="D293" s="110"/>
      <c r="E293" s="111"/>
      <c r="F293" s="112"/>
    </row>
    <row r="294" spans="1:6">
      <c r="A294" s="109"/>
      <c r="B294" s="107"/>
      <c r="C294" s="121"/>
      <c r="D294" s="110"/>
      <c r="E294" s="111"/>
      <c r="F294" s="112"/>
    </row>
    <row r="295" spans="1:6">
      <c r="A295" s="109"/>
      <c r="B295" s="107"/>
      <c r="C295" s="121"/>
      <c r="D295" s="110"/>
      <c r="E295" s="111"/>
      <c r="F295" s="112"/>
    </row>
    <row r="296" spans="1:6">
      <c r="A296" s="109"/>
      <c r="B296" s="107"/>
      <c r="C296" s="121"/>
      <c r="D296" s="110"/>
      <c r="E296" s="111"/>
      <c r="F296" s="112"/>
    </row>
    <row r="297" spans="1:6">
      <c r="A297" s="109"/>
      <c r="B297" s="107"/>
      <c r="C297" s="121"/>
      <c r="D297" s="110"/>
      <c r="E297" s="111"/>
      <c r="F297" s="112"/>
    </row>
    <row r="298" spans="1:6">
      <c r="A298" s="109"/>
      <c r="B298" s="107"/>
      <c r="C298" s="121"/>
      <c r="D298" s="110"/>
      <c r="E298" s="111"/>
      <c r="F298" s="112"/>
    </row>
    <row r="299" spans="1:6">
      <c r="A299" s="109"/>
      <c r="B299" s="107"/>
      <c r="C299" s="121"/>
      <c r="D299" s="110"/>
      <c r="E299" s="111"/>
      <c r="F299" s="112"/>
    </row>
    <row r="300" spans="1:6">
      <c r="A300" s="109"/>
      <c r="B300" s="107"/>
      <c r="C300" s="121"/>
      <c r="D300" s="110"/>
      <c r="E300" s="111"/>
      <c r="F300" s="112"/>
    </row>
    <row r="301" spans="1:6">
      <c r="A301" s="109"/>
      <c r="B301" s="107"/>
      <c r="C301" s="121"/>
      <c r="D301" s="110"/>
      <c r="E301" s="111"/>
      <c r="F301" s="112"/>
    </row>
    <row r="302" spans="1:6">
      <c r="A302" s="109"/>
      <c r="B302" s="107"/>
      <c r="C302" s="121"/>
      <c r="D302" s="110"/>
      <c r="E302" s="111"/>
      <c r="F302" s="112"/>
    </row>
    <row r="303" spans="1:6">
      <c r="A303" s="109"/>
      <c r="B303" s="107"/>
      <c r="C303" s="121"/>
      <c r="D303" s="110"/>
      <c r="E303" s="111"/>
      <c r="F303" s="112"/>
    </row>
    <row r="304" spans="1:6">
      <c r="A304" s="109"/>
      <c r="B304" s="107"/>
      <c r="C304" s="121"/>
      <c r="D304" s="110"/>
      <c r="E304" s="111"/>
      <c r="F304" s="112"/>
    </row>
    <row r="305" spans="1:6">
      <c r="A305" s="109"/>
      <c r="B305" s="107"/>
      <c r="C305" s="121"/>
      <c r="D305" s="110"/>
      <c r="E305" s="111"/>
      <c r="F305" s="112"/>
    </row>
    <row r="306" spans="1:6">
      <c r="A306" s="109"/>
      <c r="B306" s="107"/>
      <c r="C306" s="121"/>
      <c r="D306" s="110"/>
      <c r="E306" s="111"/>
      <c r="F306" s="112"/>
    </row>
    <row r="307" spans="1:6">
      <c r="A307" s="109"/>
      <c r="B307" s="107"/>
      <c r="C307" s="121"/>
      <c r="D307" s="110"/>
      <c r="E307" s="111"/>
      <c r="F307" s="112"/>
    </row>
    <row r="308" spans="1:6">
      <c r="A308" s="109"/>
      <c r="B308" s="107"/>
      <c r="C308" s="121"/>
      <c r="D308" s="110"/>
      <c r="E308" s="111"/>
      <c r="F308" s="112"/>
    </row>
    <row r="309" spans="1:6">
      <c r="A309" s="109"/>
      <c r="B309" s="107"/>
      <c r="C309" s="121"/>
      <c r="D309" s="110"/>
      <c r="E309" s="111"/>
      <c r="F309" s="112"/>
    </row>
    <row r="310" spans="1:6">
      <c r="A310" s="109"/>
      <c r="B310" s="107"/>
      <c r="C310" s="121"/>
      <c r="D310" s="110"/>
      <c r="E310" s="111"/>
      <c r="F310" s="112"/>
    </row>
    <row r="311" spans="1:6">
      <c r="A311" s="109"/>
      <c r="B311" s="107"/>
      <c r="C311" s="121"/>
      <c r="D311" s="110"/>
      <c r="E311" s="111"/>
      <c r="F311" s="112"/>
    </row>
    <row r="312" spans="1:6">
      <c r="A312" s="109"/>
      <c r="B312" s="107"/>
      <c r="C312" s="121"/>
      <c r="D312" s="110"/>
      <c r="E312" s="111"/>
      <c r="F312" s="112"/>
    </row>
    <row r="313" spans="1:6">
      <c r="A313" s="109"/>
      <c r="B313" s="107"/>
      <c r="C313" s="121"/>
      <c r="D313" s="110"/>
      <c r="E313" s="111"/>
      <c r="F313" s="112"/>
    </row>
    <row r="314" spans="1:6">
      <c r="A314" s="109"/>
      <c r="B314" s="107"/>
      <c r="C314" s="121"/>
      <c r="D314" s="110"/>
      <c r="E314" s="111"/>
      <c r="F314" s="112"/>
    </row>
    <row r="315" spans="1:6">
      <c r="A315" s="109"/>
      <c r="B315" s="107"/>
      <c r="C315" s="121"/>
      <c r="D315" s="110"/>
      <c r="E315" s="111"/>
      <c r="F315" s="112"/>
    </row>
    <row r="316" spans="1:6">
      <c r="A316" s="109"/>
      <c r="B316" s="107"/>
      <c r="C316" s="121"/>
      <c r="D316" s="110"/>
      <c r="E316" s="111"/>
      <c r="F316" s="112"/>
    </row>
    <row r="317" spans="1:6">
      <c r="A317" s="109"/>
      <c r="B317" s="107"/>
      <c r="C317" s="121"/>
      <c r="D317" s="110"/>
      <c r="E317" s="111"/>
      <c r="F317" s="112"/>
    </row>
    <row r="318" spans="1:6">
      <c r="A318" s="109"/>
      <c r="B318" s="107"/>
      <c r="C318" s="121"/>
      <c r="D318" s="110"/>
      <c r="E318" s="111"/>
      <c r="F318" s="112"/>
    </row>
    <row r="319" spans="1:6">
      <c r="A319" s="109"/>
      <c r="B319" s="107"/>
      <c r="C319" s="121"/>
      <c r="D319" s="110"/>
      <c r="E319" s="111"/>
      <c r="F319" s="112"/>
    </row>
    <row r="320" spans="1:6">
      <c r="A320" s="109"/>
      <c r="B320" s="107"/>
      <c r="C320" s="121"/>
      <c r="D320" s="110"/>
      <c r="E320" s="111"/>
      <c r="F320" s="112"/>
    </row>
    <row r="321" spans="1:6">
      <c r="A321" s="109"/>
      <c r="B321" s="107"/>
      <c r="C321" s="121"/>
      <c r="D321" s="110"/>
      <c r="E321" s="111"/>
      <c r="F321" s="112"/>
    </row>
    <row r="322" spans="1:6">
      <c r="A322" s="109"/>
      <c r="B322" s="107"/>
      <c r="C322" s="121"/>
      <c r="D322" s="110"/>
      <c r="E322" s="111"/>
      <c r="F322" s="112"/>
    </row>
    <row r="323" spans="1:6">
      <c r="A323" s="109"/>
      <c r="B323" s="107"/>
      <c r="C323" s="121"/>
      <c r="D323" s="110"/>
      <c r="E323" s="111"/>
      <c r="F323" s="112"/>
    </row>
    <row r="324" spans="1:6">
      <c r="A324" s="109"/>
      <c r="B324" s="107"/>
      <c r="C324" s="121"/>
      <c r="D324" s="110"/>
      <c r="E324" s="111"/>
      <c r="F324" s="112"/>
    </row>
    <row r="325" spans="1:6">
      <c r="A325" s="109"/>
      <c r="B325" s="107"/>
      <c r="C325" s="121"/>
      <c r="D325" s="110"/>
      <c r="E325" s="111"/>
      <c r="F325" s="112"/>
    </row>
    <row r="326" spans="1:6">
      <c r="A326" s="109"/>
      <c r="B326" s="107"/>
      <c r="C326" s="121"/>
      <c r="D326" s="110"/>
      <c r="E326" s="111"/>
      <c r="F326" s="112"/>
    </row>
    <row r="327" spans="1:6">
      <c r="A327" s="109"/>
      <c r="B327" s="107"/>
      <c r="C327" s="121"/>
      <c r="D327" s="110"/>
      <c r="E327" s="111"/>
      <c r="F327" s="112"/>
    </row>
    <row r="328" spans="1:6">
      <c r="A328" s="109"/>
      <c r="B328" s="107"/>
      <c r="C328" s="121"/>
      <c r="D328" s="110"/>
      <c r="E328" s="111"/>
      <c r="F328" s="112"/>
    </row>
    <row r="329" spans="1:6">
      <c r="A329" s="109"/>
      <c r="B329" s="107"/>
      <c r="C329" s="121"/>
      <c r="D329" s="110"/>
      <c r="E329" s="111"/>
      <c r="F329" s="112"/>
    </row>
    <row r="330" spans="1:6">
      <c r="A330" s="109"/>
      <c r="B330" s="107"/>
      <c r="C330" s="121"/>
      <c r="D330" s="110"/>
      <c r="E330" s="111"/>
      <c r="F330" s="112"/>
    </row>
    <row r="331" spans="1:6">
      <c r="A331" s="109"/>
      <c r="B331" s="107"/>
      <c r="C331" s="121"/>
      <c r="D331" s="110"/>
      <c r="E331" s="111"/>
      <c r="F331" s="112"/>
    </row>
    <row r="332" spans="1:6">
      <c r="A332" s="109"/>
      <c r="B332" s="107"/>
      <c r="C332" s="121"/>
      <c r="D332" s="110"/>
      <c r="E332" s="111"/>
      <c r="F332" s="112"/>
    </row>
    <row r="333" spans="1:6">
      <c r="A333" s="109"/>
      <c r="B333" s="107"/>
      <c r="C333" s="121"/>
      <c r="D333" s="110"/>
      <c r="E333" s="111"/>
      <c r="F333" s="112"/>
    </row>
    <row r="334" spans="1:6">
      <c r="A334" s="109"/>
      <c r="B334" s="107"/>
      <c r="C334" s="121"/>
      <c r="D334" s="110"/>
      <c r="E334" s="111"/>
      <c r="F334" s="112"/>
    </row>
    <row r="335" spans="1:6">
      <c r="A335" s="109"/>
      <c r="B335" s="107"/>
      <c r="C335" s="121"/>
      <c r="D335" s="110"/>
      <c r="E335" s="111"/>
      <c r="F335" s="112"/>
    </row>
    <row r="336" spans="1:6">
      <c r="A336" s="109"/>
      <c r="B336" s="107"/>
      <c r="C336" s="121"/>
      <c r="D336" s="110"/>
      <c r="E336" s="111"/>
      <c r="F336" s="112"/>
    </row>
    <row r="337" spans="1:6">
      <c r="A337" s="109"/>
      <c r="B337" s="107"/>
      <c r="C337" s="121"/>
      <c r="D337" s="110"/>
      <c r="E337" s="111"/>
      <c r="F337" s="112"/>
    </row>
    <row r="338" spans="1:6">
      <c r="A338" s="109"/>
      <c r="B338" s="107"/>
      <c r="C338" s="121"/>
      <c r="D338" s="110"/>
      <c r="E338" s="111"/>
      <c r="F338" s="112"/>
    </row>
    <row r="339" spans="1:6">
      <c r="A339" s="109"/>
      <c r="B339" s="107"/>
      <c r="C339" s="121"/>
      <c r="D339" s="110"/>
      <c r="E339" s="111"/>
      <c r="F339" s="112"/>
    </row>
    <row r="340" spans="1:6">
      <c r="A340" s="109"/>
      <c r="B340" s="107"/>
      <c r="C340" s="121"/>
      <c r="D340" s="110"/>
      <c r="E340" s="111"/>
      <c r="F340" s="112"/>
    </row>
    <row r="341" spans="1:6">
      <c r="A341" s="109"/>
      <c r="B341" s="107"/>
      <c r="C341" s="121"/>
      <c r="D341" s="110"/>
      <c r="E341" s="111"/>
      <c r="F341" s="112"/>
    </row>
    <row r="342" spans="1:6">
      <c r="A342" s="109"/>
      <c r="B342" s="107"/>
      <c r="C342" s="121"/>
      <c r="D342" s="110"/>
      <c r="E342" s="111"/>
      <c r="F342" s="112"/>
    </row>
    <row r="343" spans="1:6">
      <c r="A343" s="109"/>
      <c r="B343" s="107"/>
      <c r="C343" s="121"/>
      <c r="D343" s="110"/>
      <c r="E343" s="111"/>
      <c r="F343" s="112"/>
    </row>
    <row r="344" spans="1:6">
      <c r="A344" s="109"/>
      <c r="B344" s="107"/>
      <c r="C344" s="121"/>
      <c r="D344" s="110"/>
      <c r="E344" s="111"/>
      <c r="F344" s="112"/>
    </row>
    <row r="345" spans="1:6">
      <c r="A345" s="109"/>
      <c r="B345" s="107"/>
      <c r="C345" s="121"/>
      <c r="D345" s="110"/>
      <c r="E345" s="111"/>
      <c r="F345" s="112"/>
    </row>
    <row r="346" spans="1:6">
      <c r="A346" s="109"/>
      <c r="B346" s="107"/>
      <c r="C346" s="121"/>
      <c r="D346" s="110"/>
      <c r="E346" s="111"/>
      <c r="F346" s="112"/>
    </row>
    <row r="347" spans="1:6">
      <c r="A347" s="109"/>
      <c r="B347" s="107"/>
      <c r="C347" s="121"/>
      <c r="D347" s="110"/>
      <c r="E347" s="111"/>
      <c r="F347" s="112"/>
    </row>
    <row r="348" spans="1:6">
      <c r="A348" s="109"/>
      <c r="B348" s="107"/>
      <c r="C348" s="121"/>
      <c r="D348" s="110"/>
      <c r="E348" s="111"/>
      <c r="F348" s="112"/>
    </row>
    <row r="349" spans="1:6">
      <c r="A349" s="109"/>
      <c r="B349" s="107"/>
      <c r="C349" s="121"/>
      <c r="D349" s="110"/>
      <c r="E349" s="111"/>
      <c r="F349" s="112"/>
    </row>
    <row r="350" spans="1:6">
      <c r="A350" s="109"/>
      <c r="B350" s="107"/>
      <c r="C350" s="121"/>
      <c r="D350" s="110"/>
      <c r="E350" s="111"/>
      <c r="F350" s="112"/>
    </row>
    <row r="351" spans="1:6">
      <c r="A351" s="109"/>
      <c r="B351" s="107"/>
      <c r="C351" s="121"/>
      <c r="D351" s="110"/>
      <c r="E351" s="111"/>
      <c r="F351" s="112"/>
    </row>
    <row r="352" spans="1:6">
      <c r="A352" s="109"/>
      <c r="B352" s="107"/>
      <c r="C352" s="121"/>
      <c r="D352" s="110"/>
      <c r="E352" s="111"/>
      <c r="F352" s="112"/>
    </row>
    <row r="353" spans="1:6">
      <c r="A353" s="109"/>
      <c r="B353" s="107"/>
      <c r="C353" s="121"/>
      <c r="D353" s="110"/>
      <c r="E353" s="111"/>
      <c r="F353" s="112"/>
    </row>
    <row r="354" spans="1:6">
      <c r="A354" s="109"/>
      <c r="B354" s="107"/>
      <c r="C354" s="121"/>
      <c r="D354" s="110"/>
      <c r="E354" s="111"/>
      <c r="F354" s="112"/>
    </row>
    <row r="355" spans="1:6">
      <c r="A355" s="109"/>
      <c r="B355" s="107"/>
      <c r="C355" s="121"/>
      <c r="D355" s="110"/>
      <c r="E355" s="111"/>
      <c r="F355" s="112"/>
    </row>
    <row r="356" spans="1:6">
      <c r="A356" s="109"/>
      <c r="B356" s="107"/>
      <c r="C356" s="121"/>
      <c r="D356" s="110"/>
      <c r="E356" s="111"/>
      <c r="F356" s="112"/>
    </row>
    <row r="357" spans="1:6">
      <c r="A357" s="109"/>
      <c r="B357" s="107"/>
      <c r="C357" s="121"/>
      <c r="D357" s="110"/>
      <c r="E357" s="111"/>
      <c r="F357" s="112"/>
    </row>
    <row r="358" spans="1:6">
      <c r="A358" s="109"/>
      <c r="B358" s="107"/>
      <c r="C358" s="121"/>
      <c r="D358" s="110"/>
      <c r="E358" s="111"/>
      <c r="F358" s="112"/>
    </row>
    <row r="359" spans="1:6">
      <c r="A359" s="109"/>
      <c r="B359" s="107"/>
      <c r="C359" s="121"/>
      <c r="D359" s="110"/>
      <c r="E359" s="111"/>
      <c r="F359" s="112"/>
    </row>
    <row r="360" spans="1:6">
      <c r="A360" s="109"/>
      <c r="B360" s="107"/>
      <c r="C360" s="121"/>
      <c r="D360" s="110"/>
      <c r="E360" s="111"/>
      <c r="F360" s="112"/>
    </row>
    <row r="361" spans="1:6">
      <c r="A361" s="109"/>
      <c r="B361" s="107"/>
      <c r="C361" s="121"/>
      <c r="D361" s="110"/>
      <c r="E361" s="111"/>
      <c r="F361" s="112"/>
    </row>
    <row r="362" spans="1:6">
      <c r="A362" s="109"/>
      <c r="B362" s="107"/>
      <c r="C362" s="121"/>
      <c r="D362" s="110"/>
      <c r="E362" s="111"/>
      <c r="F362" s="112"/>
    </row>
    <row r="363" spans="1:6">
      <c r="A363" s="109"/>
      <c r="B363" s="107"/>
      <c r="C363" s="121"/>
      <c r="D363" s="110"/>
      <c r="E363" s="111"/>
      <c r="F363" s="112"/>
    </row>
    <row r="364" spans="1:6">
      <c r="A364" s="109"/>
      <c r="B364" s="107"/>
      <c r="C364" s="121"/>
      <c r="D364" s="110"/>
      <c r="E364" s="111"/>
      <c r="F364" s="112"/>
    </row>
    <row r="365" spans="1:6">
      <c r="A365" s="109"/>
      <c r="B365" s="107"/>
      <c r="C365" s="121"/>
      <c r="D365" s="110"/>
      <c r="E365" s="111"/>
      <c r="F365" s="112"/>
    </row>
    <row r="366" spans="1:6">
      <c r="A366" s="109"/>
      <c r="B366" s="107"/>
      <c r="C366" s="121"/>
      <c r="D366" s="110"/>
      <c r="E366" s="111"/>
      <c r="F366" s="112"/>
    </row>
    <row r="367" spans="1:6">
      <c r="A367" s="109"/>
      <c r="B367" s="107"/>
      <c r="C367" s="121"/>
      <c r="D367" s="110"/>
      <c r="E367" s="111"/>
      <c r="F367" s="112"/>
    </row>
    <row r="368" spans="1:6">
      <c r="A368" s="109"/>
      <c r="B368" s="107"/>
      <c r="C368" s="121"/>
      <c r="D368" s="110"/>
      <c r="E368" s="111"/>
      <c r="F368" s="112"/>
    </row>
    <row r="369" spans="1:6">
      <c r="A369" s="109"/>
      <c r="B369" s="107"/>
      <c r="C369" s="121"/>
      <c r="D369" s="110"/>
      <c r="E369" s="111"/>
      <c r="F369" s="112"/>
    </row>
    <row r="370" spans="1:6">
      <c r="A370" s="109"/>
      <c r="B370" s="107"/>
      <c r="C370" s="121"/>
      <c r="D370" s="110"/>
      <c r="E370" s="111"/>
      <c r="F370" s="112"/>
    </row>
    <row r="371" spans="1:6">
      <c r="A371" s="109"/>
      <c r="B371" s="107"/>
      <c r="C371" s="121"/>
      <c r="D371" s="110"/>
      <c r="E371" s="111"/>
      <c r="F371" s="112"/>
    </row>
    <row r="372" spans="1:6">
      <c r="A372" s="109"/>
      <c r="B372" s="107"/>
      <c r="C372" s="121"/>
      <c r="D372" s="110"/>
      <c r="E372" s="111"/>
      <c r="F372" s="112"/>
    </row>
    <row r="373" spans="1:6">
      <c r="A373" s="109"/>
      <c r="B373" s="107"/>
      <c r="C373" s="121"/>
      <c r="D373" s="110"/>
      <c r="E373" s="111"/>
      <c r="F373" s="112"/>
    </row>
    <row r="374" spans="1:6">
      <c r="A374" s="109"/>
      <c r="B374" s="107"/>
      <c r="C374" s="121"/>
      <c r="D374" s="110"/>
      <c r="E374" s="111"/>
      <c r="F374" s="112"/>
    </row>
    <row r="375" spans="1:6">
      <c r="A375" s="109"/>
      <c r="B375" s="107"/>
      <c r="C375" s="121"/>
      <c r="D375" s="110"/>
      <c r="E375" s="111"/>
      <c r="F375" s="112"/>
    </row>
    <row r="376" spans="1:6">
      <c r="A376" s="109"/>
      <c r="B376" s="107"/>
      <c r="C376" s="121"/>
      <c r="D376" s="110"/>
      <c r="E376" s="111"/>
      <c r="F376" s="112"/>
    </row>
    <row r="377" spans="1:6">
      <c r="A377" s="109"/>
      <c r="B377" s="107"/>
      <c r="C377" s="121"/>
      <c r="D377" s="110"/>
      <c r="E377" s="111"/>
      <c r="F377" s="112"/>
    </row>
    <row r="378" spans="1:6">
      <c r="A378" s="109"/>
      <c r="B378" s="107"/>
      <c r="C378" s="121"/>
      <c r="D378" s="110"/>
      <c r="E378" s="111"/>
      <c r="F378" s="112"/>
    </row>
    <row r="379" spans="1:6">
      <c r="A379" s="109"/>
      <c r="B379" s="107"/>
      <c r="C379" s="121"/>
      <c r="D379" s="110"/>
      <c r="E379" s="111"/>
      <c r="F379" s="112"/>
    </row>
    <row r="380" spans="1:6">
      <c r="A380" s="109"/>
      <c r="B380" s="107"/>
      <c r="C380" s="121"/>
      <c r="D380" s="110"/>
      <c r="E380" s="111"/>
      <c r="F380" s="112"/>
    </row>
    <row r="381" spans="1:6">
      <c r="A381" s="109"/>
      <c r="B381" s="107"/>
      <c r="C381" s="121"/>
      <c r="D381" s="110"/>
      <c r="E381" s="111"/>
      <c r="F381" s="112"/>
    </row>
    <row r="382" spans="1:6">
      <c r="A382" s="109"/>
      <c r="B382" s="107"/>
      <c r="C382" s="121"/>
      <c r="D382" s="110"/>
      <c r="E382" s="111"/>
      <c r="F382" s="112"/>
    </row>
    <row r="383" spans="1:6">
      <c r="A383" s="109"/>
      <c r="B383" s="107"/>
      <c r="C383" s="121"/>
      <c r="D383" s="110"/>
      <c r="E383" s="111"/>
      <c r="F383" s="112"/>
    </row>
    <row r="384" spans="1:6">
      <c r="A384" s="109"/>
      <c r="B384" s="107"/>
      <c r="C384" s="121"/>
      <c r="D384" s="110"/>
      <c r="E384" s="111"/>
      <c r="F384" s="112"/>
    </row>
    <row r="385" spans="1:6">
      <c r="A385" s="109"/>
      <c r="B385" s="107"/>
      <c r="C385" s="121"/>
      <c r="D385" s="110"/>
      <c r="E385" s="111"/>
      <c r="F385" s="112"/>
    </row>
    <row r="386" spans="1:6">
      <c r="A386" s="109"/>
      <c r="B386" s="107"/>
      <c r="C386" s="121"/>
      <c r="D386" s="110"/>
      <c r="E386" s="111"/>
      <c r="F386" s="112"/>
    </row>
    <row r="387" spans="1:6">
      <c r="A387" s="109"/>
      <c r="B387" s="107"/>
      <c r="C387" s="121"/>
      <c r="D387" s="110"/>
      <c r="E387" s="111"/>
      <c r="F387" s="112"/>
    </row>
    <row r="388" spans="1:6">
      <c r="A388" s="109"/>
      <c r="B388" s="107"/>
      <c r="C388" s="121"/>
      <c r="D388" s="110"/>
      <c r="E388" s="111"/>
      <c r="F388" s="112"/>
    </row>
    <row r="389" spans="1:6">
      <c r="A389" s="109"/>
      <c r="B389" s="107"/>
      <c r="C389" s="121"/>
      <c r="D389" s="110"/>
      <c r="E389" s="111"/>
      <c r="F389" s="112"/>
    </row>
    <row r="390" spans="1:6">
      <c r="A390" s="109"/>
      <c r="B390" s="107"/>
      <c r="C390" s="121"/>
      <c r="D390" s="110"/>
      <c r="E390" s="111"/>
      <c r="F390" s="112"/>
    </row>
    <row r="391" spans="1:6">
      <c r="A391" s="109"/>
      <c r="B391" s="107"/>
      <c r="C391" s="121"/>
      <c r="D391" s="110"/>
      <c r="E391" s="111"/>
      <c r="F391" s="112"/>
    </row>
    <row r="392" spans="1:6">
      <c r="A392" s="109"/>
      <c r="B392" s="107"/>
      <c r="C392" s="121"/>
      <c r="D392" s="110"/>
      <c r="E392" s="111"/>
      <c r="F392" s="112"/>
    </row>
    <row r="393" spans="1:6">
      <c r="A393" s="109"/>
      <c r="B393" s="107"/>
      <c r="C393" s="121"/>
      <c r="D393" s="110"/>
      <c r="E393" s="111"/>
      <c r="F393" s="112"/>
    </row>
    <row r="394" spans="1:6">
      <c r="A394" s="109"/>
      <c r="B394" s="107"/>
      <c r="C394" s="121"/>
      <c r="D394" s="110"/>
      <c r="E394" s="111"/>
      <c r="F394" s="112"/>
    </row>
    <row r="395" spans="1:6">
      <c r="A395" s="109"/>
      <c r="B395" s="107"/>
      <c r="C395" s="121"/>
      <c r="D395" s="110"/>
      <c r="E395" s="111"/>
      <c r="F395" s="112"/>
    </row>
    <row r="396" spans="1:6">
      <c r="A396" s="109"/>
      <c r="B396" s="107"/>
      <c r="C396" s="121"/>
      <c r="D396" s="110"/>
      <c r="E396" s="111"/>
      <c r="F396" s="112"/>
    </row>
    <row r="397" spans="1:6">
      <c r="A397" s="109"/>
      <c r="B397" s="107"/>
      <c r="C397" s="121"/>
      <c r="D397" s="110"/>
      <c r="E397" s="111"/>
      <c r="F397" s="112"/>
    </row>
    <row r="398" spans="1:6">
      <c r="A398" s="109"/>
      <c r="B398" s="107"/>
      <c r="C398" s="121"/>
      <c r="D398" s="110"/>
      <c r="E398" s="111"/>
      <c r="F398" s="112"/>
    </row>
    <row r="399" spans="1:6">
      <c r="A399" s="109"/>
      <c r="B399" s="107"/>
      <c r="C399" s="121"/>
      <c r="D399" s="110"/>
      <c r="E399" s="111"/>
      <c r="F399" s="112"/>
    </row>
    <row r="400" spans="1:6">
      <c r="A400" s="109"/>
      <c r="B400" s="107"/>
      <c r="C400" s="121"/>
      <c r="D400" s="110"/>
      <c r="E400" s="111"/>
      <c r="F400" s="112"/>
    </row>
    <row r="401" spans="1:6">
      <c r="A401" s="109"/>
      <c r="B401" s="107"/>
      <c r="C401" s="121"/>
      <c r="D401" s="110"/>
      <c r="E401" s="111"/>
      <c r="F401" s="112"/>
    </row>
    <row r="402" spans="1:6">
      <c r="A402" s="109"/>
      <c r="B402" s="107"/>
      <c r="C402" s="121"/>
      <c r="D402" s="110"/>
      <c r="E402" s="111"/>
      <c r="F402" s="112"/>
    </row>
    <row r="403" spans="1:6">
      <c r="A403" s="109"/>
      <c r="B403" s="107"/>
      <c r="C403" s="121"/>
      <c r="D403" s="110"/>
      <c r="E403" s="111"/>
      <c r="F403" s="112"/>
    </row>
    <row r="404" spans="1:6">
      <c r="A404" s="109"/>
      <c r="B404" s="107"/>
      <c r="C404" s="121"/>
      <c r="D404" s="110"/>
      <c r="E404" s="111"/>
      <c r="F404" s="112"/>
    </row>
    <row r="405" spans="1:6">
      <c r="A405" s="109"/>
      <c r="B405" s="107"/>
      <c r="C405" s="121"/>
      <c r="D405" s="110"/>
      <c r="E405" s="111"/>
      <c r="F405" s="112"/>
    </row>
    <row r="406" spans="1:6">
      <c r="A406" s="109"/>
      <c r="B406" s="107"/>
      <c r="C406" s="121"/>
      <c r="D406" s="110"/>
      <c r="E406" s="111"/>
      <c r="F406" s="112"/>
    </row>
    <row r="407" spans="1:6">
      <c r="A407" s="109"/>
      <c r="B407" s="107"/>
      <c r="C407" s="121"/>
      <c r="D407" s="110"/>
      <c r="E407" s="111"/>
      <c r="F407" s="112"/>
    </row>
    <row r="408" spans="1:6">
      <c r="A408" s="109"/>
      <c r="B408" s="107"/>
      <c r="C408" s="121"/>
      <c r="D408" s="110"/>
      <c r="E408" s="111"/>
      <c r="F408" s="112"/>
    </row>
    <row r="409" spans="1:6">
      <c r="A409" s="109"/>
      <c r="B409" s="107"/>
      <c r="C409" s="121"/>
      <c r="D409" s="110"/>
      <c r="E409" s="111"/>
      <c r="F409" s="112"/>
    </row>
    <row r="410" spans="1:6">
      <c r="A410" s="109"/>
      <c r="B410" s="107"/>
      <c r="C410" s="121"/>
      <c r="D410" s="110"/>
      <c r="E410" s="111"/>
      <c r="F410" s="112"/>
    </row>
    <row r="411" spans="1:6">
      <c r="A411" s="109"/>
      <c r="B411" s="107"/>
      <c r="C411" s="121"/>
      <c r="D411" s="110"/>
      <c r="E411" s="111"/>
      <c r="F411" s="112"/>
    </row>
    <row r="412" spans="1:6">
      <c r="A412" s="109"/>
      <c r="B412" s="107"/>
      <c r="C412" s="121"/>
      <c r="D412" s="110"/>
      <c r="E412" s="111"/>
      <c r="F412" s="112"/>
    </row>
    <row r="413" spans="1:6">
      <c r="A413" s="109"/>
      <c r="B413" s="107"/>
      <c r="C413" s="121"/>
      <c r="D413" s="110"/>
      <c r="E413" s="111"/>
      <c r="F413" s="112"/>
    </row>
    <row r="414" spans="1:6">
      <c r="A414" s="109"/>
      <c r="B414" s="107"/>
      <c r="C414" s="121"/>
      <c r="D414" s="110"/>
      <c r="E414" s="111"/>
      <c r="F414" s="112"/>
    </row>
    <row r="415" spans="1:6">
      <c r="A415" s="109"/>
      <c r="B415" s="107"/>
      <c r="C415" s="121"/>
      <c r="D415" s="110"/>
      <c r="E415" s="111"/>
      <c r="F415" s="112"/>
    </row>
    <row r="416" spans="1:6">
      <c r="A416" s="109"/>
      <c r="B416" s="107"/>
      <c r="C416" s="121"/>
      <c r="D416" s="110"/>
      <c r="E416" s="111"/>
      <c r="F416" s="112"/>
    </row>
    <row r="417" spans="1:6">
      <c r="A417" s="109"/>
      <c r="B417" s="107"/>
      <c r="C417" s="121"/>
      <c r="D417" s="110"/>
      <c r="E417" s="111"/>
      <c r="F417" s="112"/>
    </row>
    <row r="418" spans="1:6">
      <c r="A418" s="109"/>
      <c r="B418" s="107"/>
      <c r="C418" s="121"/>
      <c r="D418" s="110"/>
      <c r="E418" s="111"/>
      <c r="F418" s="112"/>
    </row>
    <row r="419" spans="1:6">
      <c r="A419" s="109"/>
      <c r="B419" s="107"/>
      <c r="C419" s="121"/>
      <c r="D419" s="110"/>
      <c r="E419" s="111"/>
      <c r="F419" s="112"/>
    </row>
    <row r="420" spans="1:6">
      <c r="A420" s="109"/>
      <c r="B420" s="107"/>
      <c r="C420" s="121"/>
      <c r="D420" s="110"/>
      <c r="E420" s="111"/>
      <c r="F420" s="112"/>
    </row>
    <row r="421" spans="1:6">
      <c r="A421" s="109"/>
      <c r="B421" s="107"/>
      <c r="C421" s="121"/>
      <c r="D421" s="110"/>
      <c r="E421" s="111"/>
      <c r="F421" s="112"/>
    </row>
    <row r="422" spans="1:6">
      <c r="A422" s="109"/>
      <c r="B422" s="107"/>
      <c r="C422" s="121"/>
      <c r="D422" s="110"/>
      <c r="E422" s="111"/>
      <c r="F422" s="112"/>
    </row>
    <row r="423" spans="1:6">
      <c r="A423" s="109"/>
      <c r="B423" s="107"/>
      <c r="C423" s="121"/>
      <c r="D423" s="110"/>
      <c r="E423" s="111"/>
      <c r="F423" s="112"/>
    </row>
    <row r="424" spans="1:6">
      <c r="A424" s="109"/>
      <c r="B424" s="107"/>
      <c r="C424" s="121"/>
      <c r="D424" s="110"/>
      <c r="E424" s="111"/>
      <c r="F424" s="112"/>
    </row>
    <row r="425" spans="1:6">
      <c r="A425" s="109"/>
      <c r="B425" s="107"/>
      <c r="C425" s="121"/>
      <c r="D425" s="110"/>
      <c r="E425" s="111"/>
      <c r="F425" s="112"/>
    </row>
    <row r="426" spans="1:6">
      <c r="A426" s="109"/>
      <c r="B426" s="107"/>
      <c r="C426" s="121"/>
      <c r="D426" s="110"/>
      <c r="E426" s="111"/>
      <c r="F426" s="112"/>
    </row>
    <row r="427" spans="1:6">
      <c r="A427" s="109"/>
      <c r="B427" s="107"/>
      <c r="C427" s="121"/>
      <c r="D427" s="110"/>
      <c r="E427" s="111"/>
      <c r="F427" s="112"/>
    </row>
    <row r="428" spans="1:6">
      <c r="A428" s="109"/>
      <c r="B428" s="107"/>
      <c r="C428" s="121"/>
      <c r="D428" s="110"/>
      <c r="E428" s="111"/>
      <c r="F428" s="112"/>
    </row>
    <row r="429" spans="1:6">
      <c r="A429" s="109"/>
      <c r="B429" s="107"/>
      <c r="C429" s="121"/>
      <c r="D429" s="110"/>
      <c r="E429" s="111"/>
      <c r="F429" s="112"/>
    </row>
    <row r="430" spans="1:6">
      <c r="A430" s="109"/>
      <c r="B430" s="107"/>
      <c r="C430" s="121"/>
      <c r="D430" s="110"/>
      <c r="E430" s="111"/>
      <c r="F430" s="112"/>
    </row>
    <row r="431" spans="1:6">
      <c r="A431" s="109"/>
      <c r="B431" s="107"/>
      <c r="C431" s="121"/>
      <c r="D431" s="110"/>
      <c r="E431" s="111"/>
      <c r="F431" s="112"/>
    </row>
    <row r="432" spans="1:6">
      <c r="A432" s="109"/>
      <c r="B432" s="107"/>
      <c r="C432" s="121"/>
      <c r="D432" s="110"/>
      <c r="E432" s="111"/>
      <c r="F432" s="112"/>
    </row>
    <row r="433" spans="1:6">
      <c r="A433" s="109"/>
      <c r="B433" s="107"/>
      <c r="C433" s="121"/>
      <c r="D433" s="110"/>
      <c r="E433" s="111"/>
      <c r="F433" s="112"/>
    </row>
    <row r="434" spans="1:6">
      <c r="A434" s="109"/>
      <c r="B434" s="107"/>
      <c r="C434" s="121"/>
      <c r="D434" s="110"/>
      <c r="E434" s="111"/>
      <c r="F434" s="112"/>
    </row>
    <row r="435" spans="1:6">
      <c r="A435" s="109"/>
      <c r="B435" s="107"/>
      <c r="C435" s="121"/>
      <c r="D435" s="110"/>
      <c r="E435" s="111"/>
      <c r="F435" s="112"/>
    </row>
    <row r="436" spans="1:6">
      <c r="A436" s="109"/>
      <c r="B436" s="107"/>
      <c r="C436" s="121"/>
      <c r="D436" s="110"/>
      <c r="E436" s="111"/>
      <c r="F436" s="112"/>
    </row>
    <row r="437" spans="1:6">
      <c r="A437" s="109"/>
      <c r="B437" s="107"/>
      <c r="C437" s="121"/>
      <c r="D437" s="110"/>
      <c r="E437" s="111"/>
      <c r="F437" s="112"/>
    </row>
    <row r="438" spans="1:6">
      <c r="A438" s="109"/>
      <c r="B438" s="107"/>
      <c r="C438" s="121"/>
      <c r="D438" s="110"/>
      <c r="E438" s="111"/>
      <c r="F438" s="112"/>
    </row>
    <row r="439" spans="1:6">
      <c r="A439" s="109"/>
      <c r="B439" s="107"/>
      <c r="C439" s="121"/>
      <c r="D439" s="110"/>
      <c r="E439" s="111"/>
      <c r="F439" s="112"/>
    </row>
    <row r="440" spans="1:6">
      <c r="A440" s="109"/>
      <c r="B440" s="107"/>
      <c r="C440" s="121"/>
      <c r="D440" s="110"/>
      <c r="E440" s="111"/>
      <c r="F440" s="112"/>
    </row>
    <row r="441" spans="1:6">
      <c r="A441" s="109"/>
      <c r="B441" s="107"/>
      <c r="C441" s="121"/>
      <c r="D441" s="110"/>
      <c r="E441" s="111"/>
      <c r="F441" s="112"/>
    </row>
    <row r="442" spans="1:6">
      <c r="A442" s="109"/>
      <c r="B442" s="107"/>
      <c r="C442" s="121"/>
      <c r="D442" s="110"/>
      <c r="E442" s="111"/>
      <c r="F442" s="112"/>
    </row>
    <row r="443" spans="1:6">
      <c r="A443" s="109"/>
      <c r="B443" s="107"/>
      <c r="C443" s="121"/>
      <c r="D443" s="110"/>
      <c r="E443" s="111"/>
      <c r="F443" s="112"/>
    </row>
    <row r="444" spans="1:6">
      <c r="A444" s="109"/>
      <c r="B444" s="107"/>
      <c r="C444" s="121"/>
      <c r="D444" s="110"/>
      <c r="E444" s="111"/>
      <c r="F444" s="112"/>
    </row>
    <row r="445" spans="1:6">
      <c r="A445" s="109"/>
      <c r="B445" s="107"/>
      <c r="C445" s="121"/>
      <c r="D445" s="110"/>
      <c r="E445" s="111"/>
      <c r="F445" s="112"/>
    </row>
    <row r="446" spans="1:6">
      <c r="A446" s="109"/>
      <c r="B446" s="107"/>
      <c r="C446" s="121"/>
      <c r="D446" s="110"/>
      <c r="E446" s="111"/>
      <c r="F446" s="112"/>
    </row>
    <row r="447" spans="1:6">
      <c r="A447" s="109"/>
      <c r="B447" s="107"/>
      <c r="C447" s="121"/>
      <c r="D447" s="110"/>
      <c r="E447" s="111"/>
      <c r="F447" s="112"/>
    </row>
    <row r="448" spans="1:6">
      <c r="A448" s="109"/>
      <c r="B448" s="107"/>
      <c r="C448" s="121"/>
      <c r="D448" s="110"/>
      <c r="E448" s="111"/>
      <c r="F448" s="112"/>
    </row>
    <row r="449" spans="1:6">
      <c r="A449" s="109"/>
      <c r="B449" s="107"/>
      <c r="C449" s="121"/>
      <c r="D449" s="110"/>
      <c r="E449" s="111"/>
      <c r="F449" s="112"/>
    </row>
    <row r="450" spans="1:6">
      <c r="A450" s="109"/>
      <c r="B450" s="107"/>
      <c r="C450" s="121"/>
      <c r="D450" s="110"/>
      <c r="E450" s="111"/>
      <c r="F450" s="112"/>
    </row>
    <row r="451" spans="1:6">
      <c r="A451" s="109"/>
      <c r="B451" s="107"/>
      <c r="C451" s="121"/>
      <c r="D451" s="110"/>
      <c r="E451" s="111"/>
      <c r="F451" s="112"/>
    </row>
    <row r="452" spans="1:6">
      <c r="A452" s="109"/>
      <c r="B452" s="107"/>
      <c r="C452" s="121"/>
      <c r="D452" s="110"/>
      <c r="E452" s="111"/>
      <c r="F452" s="112"/>
    </row>
    <row r="453" spans="1:6">
      <c r="A453" s="109"/>
      <c r="B453" s="107"/>
      <c r="C453" s="121"/>
      <c r="D453" s="110"/>
      <c r="E453" s="111"/>
      <c r="F453" s="112"/>
    </row>
    <row r="454" spans="1:6">
      <c r="A454" s="109"/>
      <c r="B454" s="107"/>
      <c r="C454" s="121"/>
      <c r="D454" s="110"/>
      <c r="E454" s="111"/>
      <c r="F454" s="112"/>
    </row>
    <row r="455" spans="1:6">
      <c r="A455" s="109"/>
      <c r="B455" s="107"/>
      <c r="C455" s="121"/>
      <c r="D455" s="110"/>
      <c r="E455" s="111"/>
      <c r="F455" s="112"/>
    </row>
    <row r="456" spans="1:6">
      <c r="A456" s="109"/>
      <c r="B456" s="107"/>
      <c r="C456" s="121"/>
      <c r="D456" s="110"/>
      <c r="E456" s="111"/>
      <c r="F456" s="112"/>
    </row>
    <row r="457" spans="1:6">
      <c r="A457" s="109"/>
      <c r="B457" s="107"/>
      <c r="C457" s="121"/>
      <c r="D457" s="110"/>
      <c r="E457" s="111"/>
      <c r="F457" s="112"/>
    </row>
    <row r="458" spans="1:6">
      <c r="A458" s="109"/>
      <c r="B458" s="107"/>
      <c r="C458" s="121"/>
      <c r="D458" s="110"/>
      <c r="E458" s="111"/>
      <c r="F458" s="112"/>
    </row>
    <row r="459" spans="1:6">
      <c r="A459" s="109"/>
      <c r="B459" s="107"/>
      <c r="C459" s="121"/>
      <c r="D459" s="110"/>
      <c r="E459" s="111"/>
      <c r="F459" s="112"/>
    </row>
    <row r="460" spans="1:6">
      <c r="A460" s="109"/>
      <c r="B460" s="107"/>
      <c r="C460" s="121"/>
      <c r="D460" s="110"/>
      <c r="E460" s="111"/>
      <c r="F460" s="112"/>
    </row>
    <row r="461" spans="1:6">
      <c r="A461" s="109"/>
      <c r="B461" s="107"/>
      <c r="C461" s="121"/>
      <c r="D461" s="110"/>
      <c r="E461" s="111"/>
      <c r="F461" s="112"/>
    </row>
    <row r="462" spans="1:6">
      <c r="A462" s="109"/>
      <c r="B462" s="107"/>
      <c r="C462" s="121"/>
      <c r="D462" s="110"/>
      <c r="E462" s="111"/>
      <c r="F462" s="112"/>
    </row>
    <row r="463" spans="1:6">
      <c r="A463" s="109"/>
      <c r="B463" s="107"/>
      <c r="C463" s="121"/>
      <c r="D463" s="110"/>
      <c r="E463" s="111"/>
      <c r="F463" s="112"/>
    </row>
    <row r="464" spans="1:6">
      <c r="A464" s="109"/>
      <c r="B464" s="107"/>
      <c r="C464" s="121"/>
      <c r="D464" s="110"/>
      <c r="E464" s="111"/>
      <c r="F464" s="112"/>
    </row>
    <row r="465" spans="1:6">
      <c r="A465" s="109"/>
      <c r="B465" s="107"/>
      <c r="C465" s="121"/>
      <c r="D465" s="110"/>
      <c r="E465" s="111"/>
      <c r="F465" s="112"/>
    </row>
    <row r="466" spans="1:6">
      <c r="A466" s="109"/>
      <c r="B466" s="107"/>
      <c r="C466" s="121"/>
      <c r="D466" s="110"/>
      <c r="E466" s="111"/>
      <c r="F466" s="112"/>
    </row>
    <row r="467" spans="1:6">
      <c r="A467" s="109"/>
      <c r="B467" s="107"/>
      <c r="C467" s="121"/>
      <c r="D467" s="110"/>
      <c r="E467" s="111"/>
      <c r="F467" s="112"/>
    </row>
    <row r="468" spans="1:6">
      <c r="A468" s="109"/>
      <c r="B468" s="107"/>
      <c r="C468" s="121"/>
      <c r="D468" s="110"/>
      <c r="E468" s="111"/>
      <c r="F468" s="112"/>
    </row>
    <row r="469" spans="1:6">
      <c r="A469" s="109"/>
      <c r="B469" s="107"/>
      <c r="C469" s="121"/>
      <c r="D469" s="110"/>
      <c r="E469" s="111"/>
      <c r="F469" s="112"/>
    </row>
    <row r="470" spans="1:6">
      <c r="A470" s="109"/>
      <c r="B470" s="107"/>
      <c r="C470" s="121"/>
      <c r="D470" s="110"/>
      <c r="E470" s="111"/>
      <c r="F470" s="112"/>
    </row>
    <row r="471" spans="1:6">
      <c r="A471" s="109"/>
      <c r="B471" s="107"/>
      <c r="C471" s="121"/>
      <c r="D471" s="110"/>
      <c r="E471" s="111"/>
      <c r="F471" s="112"/>
    </row>
    <row r="472" spans="1:6">
      <c r="A472" s="109"/>
      <c r="B472" s="107"/>
      <c r="C472" s="121"/>
      <c r="D472" s="110"/>
      <c r="E472" s="111"/>
      <c r="F472" s="112"/>
    </row>
    <row r="473" spans="1:6">
      <c r="A473" s="109"/>
      <c r="B473" s="107"/>
      <c r="C473" s="121"/>
      <c r="D473" s="110"/>
      <c r="E473" s="111"/>
      <c r="F473" s="112"/>
    </row>
    <row r="474" spans="1:6">
      <c r="A474" s="109"/>
      <c r="B474" s="107"/>
      <c r="C474" s="121"/>
      <c r="D474" s="110"/>
      <c r="E474" s="111"/>
      <c r="F474" s="112"/>
    </row>
    <row r="475" spans="1:6">
      <c r="A475" s="109"/>
      <c r="B475" s="107"/>
      <c r="C475" s="121"/>
      <c r="D475" s="110"/>
      <c r="E475" s="111"/>
      <c r="F475" s="112"/>
    </row>
    <row r="476" spans="1:6">
      <c r="A476" s="109"/>
      <c r="B476" s="107"/>
      <c r="C476" s="121"/>
      <c r="D476" s="110"/>
      <c r="E476" s="111"/>
      <c r="F476" s="112"/>
    </row>
    <row r="477" spans="1:6">
      <c r="A477" s="109"/>
      <c r="B477" s="107"/>
      <c r="C477" s="121"/>
      <c r="D477" s="110"/>
      <c r="E477" s="111"/>
      <c r="F477" s="112"/>
    </row>
    <row r="478" spans="1:6">
      <c r="A478" s="109"/>
      <c r="B478" s="107"/>
      <c r="C478" s="121"/>
      <c r="D478" s="110"/>
      <c r="E478" s="111"/>
      <c r="F478" s="112"/>
    </row>
    <row r="479" spans="1:6">
      <c r="A479" s="109"/>
      <c r="B479" s="107"/>
      <c r="C479" s="121"/>
      <c r="D479" s="110"/>
      <c r="E479" s="111"/>
      <c r="F479" s="112"/>
    </row>
    <row r="480" spans="1:6">
      <c r="A480" s="109"/>
      <c r="B480" s="107"/>
      <c r="C480" s="121"/>
      <c r="D480" s="110"/>
      <c r="E480" s="111"/>
      <c r="F480" s="112"/>
    </row>
    <row r="481" spans="1:6">
      <c r="A481" s="109"/>
      <c r="B481" s="107"/>
      <c r="C481" s="121"/>
      <c r="D481" s="110"/>
      <c r="E481" s="111"/>
      <c r="F481" s="112"/>
    </row>
    <row r="482" spans="1:6">
      <c r="A482" s="109"/>
      <c r="B482" s="107"/>
      <c r="C482" s="121"/>
      <c r="D482" s="110"/>
      <c r="E482" s="111"/>
      <c r="F482" s="112"/>
    </row>
    <row r="483" spans="1:6">
      <c r="A483" s="109"/>
      <c r="B483" s="107"/>
      <c r="C483" s="121"/>
      <c r="D483" s="110"/>
      <c r="E483" s="111"/>
      <c r="F483" s="112"/>
    </row>
    <row r="484" spans="1:6">
      <c r="A484" s="109"/>
      <c r="B484" s="107"/>
      <c r="C484" s="121"/>
      <c r="D484" s="110"/>
      <c r="E484" s="111"/>
      <c r="F484" s="112"/>
    </row>
    <row r="485" spans="1:6">
      <c r="A485" s="109"/>
      <c r="B485" s="107"/>
      <c r="C485" s="121"/>
      <c r="D485" s="110"/>
      <c r="E485" s="111"/>
      <c r="F485" s="112"/>
    </row>
    <row r="486" spans="1:6">
      <c r="A486" s="109"/>
      <c r="B486" s="107"/>
      <c r="C486" s="121"/>
      <c r="D486" s="110"/>
      <c r="E486" s="111"/>
      <c r="F486" s="112"/>
    </row>
    <row r="487" spans="1:6">
      <c r="A487" s="109"/>
      <c r="B487" s="107"/>
      <c r="C487" s="121"/>
      <c r="D487" s="110"/>
      <c r="E487" s="111"/>
      <c r="F487" s="112"/>
    </row>
    <row r="488" spans="1:6">
      <c r="A488" s="109"/>
      <c r="B488" s="107"/>
      <c r="C488" s="121"/>
      <c r="D488" s="110"/>
      <c r="E488" s="111"/>
      <c r="F488" s="112"/>
    </row>
    <row r="489" spans="1:6">
      <c r="A489" s="109"/>
      <c r="B489" s="107"/>
      <c r="C489" s="121"/>
      <c r="D489" s="110"/>
      <c r="E489" s="111"/>
      <c r="F489" s="112"/>
    </row>
    <row r="490" spans="1:6">
      <c r="A490" s="109"/>
      <c r="B490" s="107"/>
      <c r="C490" s="121"/>
      <c r="D490" s="110"/>
      <c r="E490" s="111"/>
      <c r="F490" s="112"/>
    </row>
    <row r="491" spans="1:6">
      <c r="A491" s="109"/>
      <c r="B491" s="107"/>
      <c r="C491" s="121"/>
      <c r="D491" s="110"/>
      <c r="E491" s="111"/>
      <c r="F491" s="112"/>
    </row>
    <row r="492" spans="1:6">
      <c r="A492" s="109"/>
      <c r="B492" s="107"/>
      <c r="C492" s="121"/>
      <c r="D492" s="110"/>
      <c r="E492" s="111"/>
      <c r="F492" s="112"/>
    </row>
    <row r="493" spans="1:6">
      <c r="A493" s="109"/>
      <c r="B493" s="107"/>
      <c r="C493" s="121"/>
      <c r="D493" s="110"/>
      <c r="E493" s="111"/>
      <c r="F493" s="112"/>
    </row>
    <row r="494" spans="1:6">
      <c r="A494" s="109"/>
      <c r="B494" s="107"/>
      <c r="C494" s="121"/>
      <c r="D494" s="110"/>
      <c r="E494" s="111"/>
      <c r="F494" s="112"/>
    </row>
    <row r="495" spans="1:6">
      <c r="A495" s="109"/>
      <c r="B495" s="107"/>
      <c r="C495" s="121"/>
      <c r="D495" s="110"/>
      <c r="E495" s="111"/>
      <c r="F495" s="112"/>
    </row>
    <row r="496" spans="1:6">
      <c r="A496" s="109"/>
      <c r="B496" s="107"/>
      <c r="C496" s="121"/>
      <c r="D496" s="110"/>
      <c r="E496" s="111"/>
      <c r="F496" s="112"/>
    </row>
    <row r="497" spans="1:6">
      <c r="A497" s="109"/>
      <c r="B497" s="107"/>
      <c r="C497" s="121"/>
      <c r="D497" s="110"/>
      <c r="E497" s="111"/>
      <c r="F497" s="112"/>
    </row>
    <row r="498" spans="1:6">
      <c r="A498" s="109"/>
      <c r="B498" s="107"/>
      <c r="C498" s="121"/>
      <c r="D498" s="110"/>
      <c r="E498" s="111"/>
      <c r="F498" s="112"/>
    </row>
    <row r="499" spans="1:6">
      <c r="A499" s="109"/>
      <c r="B499" s="107"/>
      <c r="C499" s="121"/>
      <c r="D499" s="110"/>
      <c r="E499" s="111"/>
      <c r="F499" s="112"/>
    </row>
    <row r="500" spans="1:6">
      <c r="A500" s="109"/>
      <c r="B500" s="107"/>
      <c r="C500" s="121"/>
      <c r="D500" s="110"/>
      <c r="E500" s="111"/>
      <c r="F500" s="112"/>
    </row>
    <row r="501" spans="1:6">
      <c r="A501" s="109"/>
      <c r="B501" s="107"/>
      <c r="C501" s="121"/>
      <c r="D501" s="110"/>
      <c r="E501" s="111"/>
      <c r="F501" s="112"/>
    </row>
    <row r="502" spans="1:6">
      <c r="A502" s="109"/>
      <c r="B502" s="107"/>
      <c r="C502" s="121"/>
      <c r="D502" s="110"/>
      <c r="E502" s="111"/>
      <c r="F502" s="112"/>
    </row>
    <row r="503" spans="1:6">
      <c r="A503" s="109"/>
      <c r="B503" s="107"/>
      <c r="C503" s="121"/>
      <c r="D503" s="110"/>
      <c r="E503" s="111"/>
      <c r="F503" s="112"/>
    </row>
    <row r="504" spans="1:6">
      <c r="A504" s="109"/>
      <c r="B504" s="107"/>
      <c r="C504" s="121"/>
      <c r="D504" s="110"/>
      <c r="E504" s="111"/>
      <c r="F504" s="112"/>
    </row>
    <row r="505" spans="1:6">
      <c r="A505" s="109"/>
      <c r="B505" s="107"/>
      <c r="C505" s="121"/>
      <c r="D505" s="110"/>
      <c r="E505" s="111"/>
      <c r="F505" s="112"/>
    </row>
    <row r="506" spans="1:6">
      <c r="A506" s="109"/>
      <c r="B506" s="107"/>
      <c r="C506" s="121"/>
      <c r="D506" s="110"/>
      <c r="E506" s="111"/>
      <c r="F506" s="112"/>
    </row>
    <row r="507" spans="1:6">
      <c r="A507" s="109"/>
      <c r="B507" s="107"/>
      <c r="C507" s="121"/>
      <c r="D507" s="110"/>
      <c r="E507" s="111"/>
      <c r="F507" s="112"/>
    </row>
    <row r="508" spans="1:6">
      <c r="A508" s="109"/>
      <c r="B508" s="107"/>
      <c r="C508" s="121"/>
      <c r="D508" s="110"/>
      <c r="E508" s="111"/>
      <c r="F508" s="112"/>
    </row>
    <row r="509" spans="1:6">
      <c r="A509" s="109"/>
      <c r="B509" s="107"/>
      <c r="C509" s="121"/>
      <c r="D509" s="110"/>
      <c r="E509" s="111"/>
      <c r="F509" s="112"/>
    </row>
    <row r="510" spans="1:6">
      <c r="A510" s="109"/>
      <c r="B510" s="107"/>
      <c r="C510" s="121"/>
      <c r="D510" s="110"/>
      <c r="E510" s="111"/>
      <c r="F510" s="112"/>
    </row>
    <row r="511" spans="1:6">
      <c r="A511" s="109"/>
      <c r="B511" s="107"/>
      <c r="C511" s="121"/>
      <c r="D511" s="110"/>
      <c r="E511" s="111"/>
      <c r="F511" s="112"/>
    </row>
    <row r="512" spans="1:6">
      <c r="A512" s="109"/>
      <c r="B512" s="107"/>
      <c r="C512" s="121"/>
      <c r="D512" s="110"/>
      <c r="E512" s="111"/>
      <c r="F512" s="112"/>
    </row>
    <row r="513" spans="1:6">
      <c r="A513" s="109"/>
      <c r="B513" s="107"/>
      <c r="C513" s="121"/>
      <c r="D513" s="110"/>
      <c r="E513" s="111"/>
      <c r="F513" s="112"/>
    </row>
    <row r="514" spans="1:6">
      <c r="A514" s="109"/>
      <c r="B514" s="107"/>
      <c r="C514" s="121"/>
      <c r="D514" s="110"/>
      <c r="E514" s="111"/>
      <c r="F514" s="112"/>
    </row>
    <row r="515" spans="1:6">
      <c r="A515" s="109"/>
      <c r="B515" s="107"/>
      <c r="C515" s="121"/>
      <c r="D515" s="110"/>
      <c r="E515" s="111"/>
      <c r="F515" s="112"/>
    </row>
    <row r="516" spans="1:6">
      <c r="A516" s="109"/>
      <c r="B516" s="107"/>
      <c r="C516" s="121"/>
      <c r="D516" s="110"/>
      <c r="E516" s="111"/>
      <c r="F516" s="112"/>
    </row>
    <row r="517" spans="1:6">
      <c r="A517" s="109"/>
      <c r="B517" s="107"/>
      <c r="C517" s="121"/>
      <c r="D517" s="110"/>
      <c r="E517" s="111"/>
      <c r="F517" s="112"/>
    </row>
    <row r="518" spans="1:6">
      <c r="A518" s="109"/>
      <c r="B518" s="107"/>
      <c r="C518" s="121"/>
      <c r="D518" s="110"/>
      <c r="E518" s="111"/>
      <c r="F518" s="112"/>
    </row>
    <row r="519" spans="1:6">
      <c r="A519" s="109"/>
      <c r="B519" s="107"/>
      <c r="C519" s="121"/>
      <c r="D519" s="110"/>
      <c r="E519" s="111"/>
      <c r="F519" s="112"/>
    </row>
    <row r="520" spans="1:6">
      <c r="A520" s="109"/>
      <c r="B520" s="107"/>
      <c r="C520" s="121"/>
      <c r="D520" s="110"/>
      <c r="E520" s="111"/>
      <c r="F520" s="112"/>
    </row>
    <row r="521" spans="1:6">
      <c r="A521" s="109"/>
      <c r="B521" s="107"/>
      <c r="C521" s="121"/>
      <c r="D521" s="110"/>
      <c r="E521" s="111"/>
      <c r="F521" s="112"/>
    </row>
    <row r="522" spans="1:6">
      <c r="A522" s="109"/>
      <c r="B522" s="107"/>
      <c r="C522" s="121"/>
      <c r="D522" s="110"/>
      <c r="E522" s="111"/>
      <c r="F522" s="112"/>
    </row>
    <row r="523" spans="1:6">
      <c r="A523" s="109"/>
      <c r="B523" s="107"/>
      <c r="C523" s="121"/>
      <c r="D523" s="110"/>
      <c r="E523" s="111"/>
      <c r="F523" s="112"/>
    </row>
    <row r="524" spans="1:6">
      <c r="A524" s="109"/>
      <c r="B524" s="107"/>
      <c r="C524" s="121"/>
      <c r="D524" s="110"/>
      <c r="E524" s="111"/>
      <c r="F524" s="112"/>
    </row>
    <row r="525" spans="1:6">
      <c r="A525" s="109"/>
      <c r="B525" s="107"/>
      <c r="C525" s="121"/>
      <c r="D525" s="110"/>
      <c r="E525" s="111"/>
      <c r="F525" s="112"/>
    </row>
    <row r="526" spans="1:6">
      <c r="A526" s="109"/>
      <c r="B526" s="107"/>
      <c r="C526" s="121"/>
      <c r="D526" s="110"/>
      <c r="E526" s="111"/>
      <c r="F526" s="112"/>
    </row>
    <row r="527" spans="1:6">
      <c r="A527" s="109"/>
      <c r="B527" s="107"/>
      <c r="C527" s="121"/>
      <c r="D527" s="110"/>
      <c r="E527" s="111"/>
      <c r="F527" s="112"/>
    </row>
    <row r="528" spans="1:6">
      <c r="A528" s="109"/>
      <c r="B528" s="107"/>
      <c r="C528" s="121"/>
      <c r="D528" s="110"/>
      <c r="E528" s="111"/>
      <c r="F528" s="112"/>
    </row>
    <row r="529" spans="1:6">
      <c r="A529" s="109"/>
      <c r="B529" s="107"/>
      <c r="C529" s="121"/>
      <c r="D529" s="110"/>
      <c r="E529" s="111"/>
      <c r="F529" s="112"/>
    </row>
    <row r="530" spans="1:6">
      <c r="A530" s="109"/>
      <c r="B530" s="107"/>
      <c r="C530" s="121"/>
      <c r="D530" s="110"/>
      <c r="E530" s="111"/>
      <c r="F530" s="112"/>
    </row>
    <row r="531" spans="1:6">
      <c r="A531" s="109"/>
      <c r="B531" s="107"/>
      <c r="C531" s="121"/>
      <c r="D531" s="110"/>
      <c r="E531" s="111"/>
      <c r="F531" s="112"/>
    </row>
    <row r="532" spans="1:6">
      <c r="A532" s="109"/>
      <c r="B532" s="107"/>
      <c r="C532" s="121"/>
      <c r="D532" s="110"/>
      <c r="E532" s="111"/>
      <c r="F532" s="112"/>
    </row>
    <row r="533" spans="1:6">
      <c r="A533" s="109"/>
      <c r="B533" s="107"/>
      <c r="C533" s="121"/>
      <c r="D533" s="110"/>
      <c r="E533" s="111"/>
      <c r="F533" s="112"/>
    </row>
    <row r="534" spans="1:6">
      <c r="A534" s="109"/>
      <c r="B534" s="107"/>
      <c r="C534" s="121"/>
      <c r="D534" s="110"/>
      <c r="E534" s="111"/>
      <c r="F534" s="112"/>
    </row>
    <row r="535" spans="1:6">
      <c r="A535" s="109"/>
      <c r="B535" s="107"/>
      <c r="C535" s="121"/>
      <c r="D535" s="110"/>
      <c r="E535" s="111"/>
      <c r="F535" s="112"/>
    </row>
    <row r="536" spans="1:6">
      <c r="A536" s="109"/>
      <c r="B536" s="107"/>
      <c r="C536" s="121"/>
      <c r="D536" s="110"/>
      <c r="E536" s="111"/>
      <c r="F536" s="112"/>
    </row>
    <row r="537" spans="1:6">
      <c r="A537" s="109"/>
      <c r="B537" s="107"/>
      <c r="C537" s="121"/>
      <c r="D537" s="110"/>
      <c r="E537" s="111"/>
      <c r="F537" s="112"/>
    </row>
    <row r="538" spans="1:6">
      <c r="A538" s="109"/>
      <c r="B538" s="107"/>
      <c r="C538" s="121"/>
      <c r="D538" s="110"/>
      <c r="E538" s="111"/>
      <c r="F538" s="112"/>
    </row>
    <row r="539" spans="1:6">
      <c r="A539" s="109"/>
      <c r="B539" s="107"/>
      <c r="C539" s="121"/>
      <c r="D539" s="110"/>
      <c r="E539" s="111"/>
      <c r="F539" s="112"/>
    </row>
    <row r="540" spans="1:6">
      <c r="A540" s="109"/>
      <c r="B540" s="107"/>
      <c r="C540" s="121"/>
      <c r="D540" s="110"/>
      <c r="E540" s="111"/>
      <c r="F540" s="112"/>
    </row>
    <row r="541" spans="1:6">
      <c r="A541" s="109"/>
      <c r="B541" s="107"/>
      <c r="C541" s="121"/>
      <c r="D541" s="110"/>
      <c r="E541" s="111"/>
      <c r="F541" s="112"/>
    </row>
    <row r="542" spans="1:6">
      <c r="A542" s="109"/>
      <c r="B542" s="107"/>
      <c r="C542" s="121"/>
      <c r="D542" s="110"/>
      <c r="E542" s="111"/>
      <c r="F542" s="112"/>
    </row>
    <row r="543" spans="1:6">
      <c r="A543" s="109"/>
      <c r="B543" s="107"/>
      <c r="C543" s="121"/>
      <c r="D543" s="110"/>
      <c r="E543" s="111"/>
      <c r="F543" s="112"/>
    </row>
    <row r="544" spans="1:6">
      <c r="A544" s="109"/>
      <c r="B544" s="107"/>
      <c r="C544" s="121"/>
      <c r="D544" s="110"/>
      <c r="E544" s="111"/>
      <c r="F544" s="112"/>
    </row>
    <row r="545" spans="1:6">
      <c r="A545" s="109"/>
      <c r="B545" s="107"/>
      <c r="C545" s="121"/>
      <c r="D545" s="110"/>
      <c r="E545" s="111"/>
      <c r="F545" s="112"/>
    </row>
    <row r="546" spans="1:6">
      <c r="A546" s="109"/>
      <c r="B546" s="107"/>
      <c r="C546" s="121"/>
      <c r="D546" s="110"/>
      <c r="E546" s="111"/>
      <c r="F546" s="112"/>
    </row>
    <row r="547" spans="1:6">
      <c r="A547" s="109"/>
      <c r="B547" s="107"/>
      <c r="C547" s="121"/>
      <c r="D547" s="110"/>
      <c r="E547" s="111"/>
      <c r="F547" s="112"/>
    </row>
    <row r="548" spans="1:6">
      <c r="A548" s="109"/>
      <c r="B548" s="107"/>
      <c r="C548" s="121"/>
      <c r="D548" s="110"/>
      <c r="E548" s="111"/>
      <c r="F548" s="112"/>
    </row>
    <row r="549" spans="1:6">
      <c r="A549" s="109"/>
      <c r="B549" s="107"/>
      <c r="C549" s="121"/>
      <c r="D549" s="110"/>
      <c r="E549" s="111"/>
      <c r="F549" s="112"/>
    </row>
    <row r="550" spans="1:6">
      <c r="A550" s="109"/>
      <c r="B550" s="107"/>
      <c r="C550" s="121"/>
      <c r="D550" s="110"/>
      <c r="E550" s="111"/>
      <c r="F550" s="112"/>
    </row>
    <row r="551" spans="1:6">
      <c r="A551" s="109"/>
      <c r="B551" s="107"/>
      <c r="C551" s="121"/>
      <c r="D551" s="110"/>
      <c r="E551" s="111"/>
      <c r="F551" s="112"/>
    </row>
    <row r="552" spans="1:6">
      <c r="A552" s="109"/>
      <c r="B552" s="107"/>
      <c r="C552" s="121"/>
      <c r="D552" s="110"/>
      <c r="E552" s="111"/>
      <c r="F552" s="112"/>
    </row>
    <row r="553" spans="1:6">
      <c r="A553" s="109"/>
      <c r="B553" s="107"/>
      <c r="C553" s="121"/>
      <c r="D553" s="110"/>
      <c r="E553" s="111"/>
      <c r="F553" s="112"/>
    </row>
    <row r="554" spans="1:6">
      <c r="A554" s="109"/>
      <c r="B554" s="107"/>
      <c r="C554" s="121"/>
      <c r="D554" s="110"/>
      <c r="E554" s="111"/>
      <c r="F554" s="112"/>
    </row>
    <row r="555" spans="1:6">
      <c r="A555" s="109"/>
      <c r="B555" s="107"/>
      <c r="C555" s="121"/>
      <c r="D555" s="110"/>
      <c r="E555" s="111"/>
      <c r="F555" s="112"/>
    </row>
    <row r="556" spans="1:6">
      <c r="A556" s="109"/>
      <c r="B556" s="107"/>
      <c r="C556" s="121"/>
      <c r="D556" s="110"/>
      <c r="E556" s="111"/>
      <c r="F556" s="112"/>
    </row>
    <row r="557" spans="1:6">
      <c r="A557" s="109"/>
      <c r="B557" s="107"/>
      <c r="C557" s="121"/>
      <c r="D557" s="110"/>
      <c r="E557" s="111"/>
      <c r="F557" s="112"/>
    </row>
    <row r="558" spans="1:6">
      <c r="A558" s="109"/>
      <c r="B558" s="107"/>
      <c r="C558" s="121"/>
      <c r="D558" s="110"/>
      <c r="E558" s="111"/>
      <c r="F558" s="112"/>
    </row>
    <row r="559" spans="1:6">
      <c r="A559" s="109"/>
      <c r="B559" s="107"/>
      <c r="C559" s="121"/>
      <c r="D559" s="110"/>
      <c r="E559" s="111"/>
      <c r="F559" s="112"/>
    </row>
    <row r="560" spans="1:6">
      <c r="A560" s="109"/>
      <c r="B560" s="107"/>
      <c r="C560" s="121"/>
      <c r="D560" s="110"/>
      <c r="E560" s="111"/>
      <c r="F560" s="112"/>
    </row>
    <row r="561" spans="1:6">
      <c r="A561" s="109"/>
      <c r="B561" s="107"/>
      <c r="C561" s="121"/>
      <c r="D561" s="110"/>
      <c r="E561" s="111"/>
      <c r="F561" s="112"/>
    </row>
    <row r="562" spans="1:6">
      <c r="A562" s="109"/>
      <c r="B562" s="107"/>
      <c r="C562" s="121"/>
      <c r="D562" s="110"/>
      <c r="E562" s="111"/>
      <c r="F562" s="112"/>
    </row>
    <row r="563" spans="1:6">
      <c r="A563" s="109"/>
      <c r="B563" s="107"/>
      <c r="C563" s="121"/>
      <c r="D563" s="110"/>
      <c r="E563" s="111"/>
      <c r="F563" s="112"/>
    </row>
    <row r="564" spans="1:6">
      <c r="A564" s="109"/>
      <c r="B564" s="107"/>
      <c r="C564" s="121"/>
      <c r="D564" s="110"/>
      <c r="E564" s="111"/>
      <c r="F564" s="112"/>
    </row>
    <row r="565" spans="1:6">
      <c r="A565" s="109"/>
      <c r="B565" s="107"/>
      <c r="C565" s="121"/>
      <c r="D565" s="110"/>
      <c r="E565" s="111"/>
      <c r="F565" s="112"/>
    </row>
    <row r="566" spans="1:6">
      <c r="A566" s="109"/>
      <c r="B566" s="107"/>
      <c r="C566" s="121"/>
      <c r="D566" s="110"/>
      <c r="E566" s="111"/>
      <c r="F566" s="112"/>
    </row>
    <row r="567" spans="1:6">
      <c r="A567" s="109"/>
      <c r="B567" s="107"/>
      <c r="C567" s="121"/>
      <c r="D567" s="110"/>
      <c r="E567" s="111"/>
      <c r="F567" s="112"/>
    </row>
    <row r="568" spans="1:6">
      <c r="A568" s="109"/>
      <c r="B568" s="107"/>
      <c r="C568" s="121"/>
      <c r="D568" s="110"/>
      <c r="E568" s="111"/>
      <c r="F568" s="112"/>
    </row>
    <row r="569" spans="1:6">
      <c r="A569" s="109"/>
      <c r="B569" s="107"/>
      <c r="C569" s="121"/>
      <c r="D569" s="110"/>
      <c r="E569" s="111"/>
      <c r="F569" s="112"/>
    </row>
    <row r="570" spans="1:6">
      <c r="A570" s="109"/>
      <c r="B570" s="107"/>
      <c r="C570" s="121"/>
      <c r="D570" s="110"/>
      <c r="E570" s="111"/>
      <c r="F570" s="112"/>
    </row>
    <row r="571" spans="1:6">
      <c r="A571" s="109"/>
      <c r="B571" s="107"/>
      <c r="C571" s="121"/>
      <c r="D571" s="110"/>
      <c r="E571" s="111"/>
      <c r="F571" s="112"/>
    </row>
    <row r="572" spans="1:6">
      <c r="A572" s="109"/>
      <c r="B572" s="107"/>
      <c r="C572" s="121"/>
      <c r="D572" s="110"/>
      <c r="E572" s="111"/>
      <c r="F572" s="112"/>
    </row>
    <row r="573" spans="1:6">
      <c r="A573" s="109"/>
      <c r="B573" s="107"/>
      <c r="C573" s="121"/>
      <c r="D573" s="110"/>
      <c r="E573" s="111"/>
      <c r="F573" s="112"/>
    </row>
    <row r="574" spans="1:6">
      <c r="A574" s="109"/>
      <c r="B574" s="107"/>
      <c r="C574" s="121"/>
      <c r="D574" s="110"/>
      <c r="E574" s="111"/>
      <c r="F574" s="112"/>
    </row>
    <row r="575" spans="1:6">
      <c r="A575" s="109"/>
      <c r="B575" s="107"/>
      <c r="C575" s="121"/>
      <c r="D575" s="110"/>
      <c r="E575" s="111"/>
      <c r="F575" s="112"/>
    </row>
    <row r="576" spans="1:6">
      <c r="A576" s="109"/>
      <c r="B576" s="107"/>
      <c r="C576" s="121"/>
      <c r="D576" s="110"/>
      <c r="E576" s="111"/>
      <c r="F576" s="112"/>
    </row>
    <row r="577" spans="1:6">
      <c r="A577" s="109"/>
      <c r="B577" s="107"/>
      <c r="C577" s="121"/>
      <c r="D577" s="110"/>
      <c r="E577" s="111"/>
      <c r="F577" s="112"/>
    </row>
    <row r="578" spans="1:6">
      <c r="A578" s="109"/>
      <c r="B578" s="107"/>
      <c r="C578" s="121"/>
      <c r="D578" s="110"/>
      <c r="E578" s="111"/>
      <c r="F578" s="112"/>
    </row>
    <row r="579" spans="1:6">
      <c r="A579" s="109"/>
      <c r="B579" s="107"/>
      <c r="C579" s="121"/>
      <c r="D579" s="110"/>
      <c r="E579" s="111"/>
      <c r="F579" s="112"/>
    </row>
    <row r="580" spans="1:6">
      <c r="A580" s="109"/>
      <c r="B580" s="107"/>
      <c r="C580" s="121"/>
      <c r="D580" s="110"/>
      <c r="E580" s="111"/>
      <c r="F580" s="112"/>
    </row>
    <row r="581" spans="1:6">
      <c r="A581" s="109"/>
      <c r="B581" s="107"/>
      <c r="C581" s="121"/>
      <c r="D581" s="110"/>
      <c r="E581" s="111"/>
      <c r="F581" s="112"/>
    </row>
    <row r="582" spans="1:6">
      <c r="A582" s="109"/>
      <c r="B582" s="107"/>
      <c r="C582" s="121"/>
      <c r="D582" s="110"/>
      <c r="E582" s="111"/>
      <c r="F582" s="112"/>
    </row>
    <row r="583" spans="1:6">
      <c r="A583" s="109"/>
      <c r="B583" s="107"/>
      <c r="C583" s="121"/>
      <c r="D583" s="110"/>
      <c r="E583" s="111"/>
      <c r="F583" s="112"/>
    </row>
    <row r="584" spans="1:6">
      <c r="A584" s="109"/>
      <c r="B584" s="107"/>
      <c r="C584" s="121"/>
      <c r="D584" s="110"/>
      <c r="E584" s="111"/>
      <c r="F584" s="112"/>
    </row>
    <row r="585" spans="1:6">
      <c r="A585" s="109"/>
      <c r="B585" s="107"/>
      <c r="C585" s="121"/>
      <c r="D585" s="110"/>
      <c r="E585" s="111"/>
      <c r="F585" s="112"/>
    </row>
    <row r="586" spans="1:6">
      <c r="A586" s="109"/>
      <c r="B586" s="107"/>
      <c r="C586" s="121"/>
      <c r="D586" s="110"/>
      <c r="E586" s="111"/>
      <c r="F586" s="112"/>
    </row>
    <row r="587" spans="1:6">
      <c r="A587" s="109"/>
      <c r="B587" s="107"/>
      <c r="C587" s="121"/>
      <c r="D587" s="110"/>
      <c r="E587" s="111"/>
      <c r="F587" s="112"/>
    </row>
    <row r="588" spans="1:6">
      <c r="A588" s="109"/>
      <c r="B588" s="107"/>
      <c r="C588" s="121"/>
      <c r="D588" s="110"/>
      <c r="E588" s="111"/>
      <c r="F588" s="112"/>
    </row>
    <row r="589" spans="1:6">
      <c r="A589" s="109"/>
      <c r="B589" s="107"/>
      <c r="C589" s="121"/>
      <c r="D589" s="110"/>
      <c r="E589" s="111"/>
      <c r="F589" s="112"/>
    </row>
    <row r="590" spans="1:6">
      <c r="A590" s="109"/>
      <c r="B590" s="107"/>
      <c r="C590" s="121"/>
      <c r="D590" s="110"/>
      <c r="E590" s="111"/>
      <c r="F590" s="112"/>
    </row>
    <row r="591" spans="1:6">
      <c r="A591" s="109"/>
      <c r="B591" s="107"/>
      <c r="C591" s="121"/>
      <c r="D591" s="110"/>
      <c r="E591" s="111"/>
      <c r="F591" s="112"/>
    </row>
    <row r="592" spans="1:6">
      <c r="A592" s="109"/>
      <c r="B592" s="107"/>
      <c r="C592" s="121"/>
      <c r="D592" s="110"/>
      <c r="E592" s="111"/>
      <c r="F592" s="112"/>
    </row>
    <row r="593" spans="1:6">
      <c r="A593" s="109"/>
      <c r="B593" s="107"/>
      <c r="C593" s="121"/>
      <c r="D593" s="110"/>
      <c r="E593" s="111"/>
      <c r="F593" s="112"/>
    </row>
    <row r="594" spans="1:6">
      <c r="A594" s="109"/>
      <c r="B594" s="107"/>
      <c r="C594" s="121"/>
      <c r="D594" s="110"/>
      <c r="E594" s="111"/>
      <c r="F594" s="112"/>
    </row>
    <row r="595" spans="1:6">
      <c r="A595" s="109"/>
      <c r="B595" s="107"/>
      <c r="C595" s="121"/>
      <c r="D595" s="110"/>
      <c r="E595" s="111"/>
      <c r="F595" s="112"/>
    </row>
    <row r="596" spans="1:6">
      <c r="A596" s="109"/>
      <c r="B596" s="107"/>
      <c r="C596" s="121"/>
      <c r="D596" s="110"/>
      <c r="E596" s="111"/>
      <c r="F596" s="112"/>
    </row>
    <row r="597" spans="1:6">
      <c r="A597" s="109"/>
      <c r="B597" s="107"/>
      <c r="C597" s="121"/>
      <c r="D597" s="110"/>
      <c r="E597" s="111"/>
      <c r="F597" s="112"/>
    </row>
    <row r="598" spans="1:6">
      <c r="A598" s="109"/>
      <c r="B598" s="107"/>
      <c r="C598" s="121"/>
      <c r="D598" s="110"/>
      <c r="E598" s="111"/>
      <c r="F598" s="112"/>
    </row>
    <row r="599" spans="1:6">
      <c r="A599" s="109"/>
      <c r="B599" s="107"/>
      <c r="C599" s="121"/>
      <c r="D599" s="110"/>
      <c r="E599" s="111"/>
      <c r="F599" s="112"/>
    </row>
    <row r="600" spans="1:6">
      <c r="A600" s="109"/>
      <c r="B600" s="107"/>
      <c r="C600" s="121"/>
      <c r="D600" s="110"/>
      <c r="E600" s="111"/>
      <c r="F600" s="112"/>
    </row>
    <row r="601" spans="1:6">
      <c r="A601" s="109"/>
      <c r="B601" s="107"/>
      <c r="C601" s="121"/>
      <c r="D601" s="110"/>
      <c r="E601" s="111"/>
      <c r="F601" s="112"/>
    </row>
    <row r="602" spans="1:6">
      <c r="A602" s="109"/>
      <c r="B602" s="107"/>
      <c r="C602" s="121"/>
      <c r="D602" s="110"/>
      <c r="E602" s="111"/>
      <c r="F602" s="112"/>
    </row>
    <row r="603" spans="1:6">
      <c r="A603" s="109"/>
      <c r="B603" s="107"/>
      <c r="C603" s="121"/>
      <c r="D603" s="110"/>
      <c r="E603" s="111"/>
      <c r="F603" s="112"/>
    </row>
    <row r="604" spans="1:6">
      <c r="A604" s="109"/>
      <c r="B604" s="107"/>
      <c r="C604" s="121"/>
      <c r="D604" s="110"/>
      <c r="E604" s="111"/>
      <c r="F604" s="112"/>
    </row>
    <row r="605" spans="1:6">
      <c r="A605" s="109"/>
      <c r="B605" s="107"/>
      <c r="C605" s="121"/>
      <c r="D605" s="110"/>
      <c r="E605" s="111"/>
      <c r="F605" s="112"/>
    </row>
    <row r="606" spans="1:6">
      <c r="A606" s="109"/>
      <c r="B606" s="107"/>
      <c r="C606" s="121"/>
      <c r="D606" s="110"/>
      <c r="E606" s="111"/>
      <c r="F606" s="112"/>
    </row>
    <row r="607" spans="1:6">
      <c r="A607" s="109"/>
      <c r="B607" s="107"/>
      <c r="C607" s="121"/>
      <c r="D607" s="110"/>
      <c r="E607" s="111"/>
      <c r="F607" s="112"/>
    </row>
    <row r="608" spans="1:6">
      <c r="A608" s="109"/>
      <c r="B608" s="107"/>
      <c r="C608" s="121"/>
      <c r="D608" s="110"/>
      <c r="E608" s="111"/>
      <c r="F608" s="112"/>
    </row>
    <row r="609" spans="1:6">
      <c r="A609" s="109"/>
      <c r="B609" s="107"/>
      <c r="C609" s="121"/>
      <c r="D609" s="110"/>
      <c r="E609" s="111"/>
      <c r="F609" s="112"/>
    </row>
    <row r="610" spans="1:6">
      <c r="A610" s="109"/>
      <c r="B610" s="107"/>
      <c r="C610" s="121"/>
      <c r="D610" s="110"/>
      <c r="E610" s="111"/>
      <c r="F610" s="112"/>
    </row>
    <row r="611" spans="1:6">
      <c r="A611" s="109"/>
      <c r="B611" s="107"/>
      <c r="C611" s="121"/>
      <c r="D611" s="110"/>
      <c r="E611" s="111"/>
      <c r="F611" s="112"/>
    </row>
    <row r="612" spans="1:6">
      <c r="A612" s="109"/>
      <c r="B612" s="107"/>
      <c r="C612" s="121"/>
      <c r="D612" s="110"/>
      <c r="E612" s="111"/>
      <c r="F612" s="112"/>
    </row>
    <row r="613" spans="1:6">
      <c r="A613" s="109"/>
      <c r="B613" s="107"/>
      <c r="C613" s="121"/>
      <c r="D613" s="110"/>
      <c r="E613" s="111"/>
      <c r="F613" s="112"/>
    </row>
    <row r="614" spans="1:6">
      <c r="A614" s="109"/>
      <c r="B614" s="107"/>
      <c r="C614" s="121"/>
      <c r="D614" s="110"/>
      <c r="E614" s="111"/>
      <c r="F614" s="112"/>
    </row>
    <row r="615" spans="1:6">
      <c r="A615" s="109"/>
      <c r="B615" s="107"/>
      <c r="C615" s="121"/>
      <c r="D615" s="110"/>
      <c r="E615" s="111"/>
      <c r="F615" s="112"/>
    </row>
    <row r="616" spans="1:6">
      <c r="A616" s="109"/>
      <c r="B616" s="107"/>
      <c r="C616" s="121"/>
      <c r="D616" s="110"/>
      <c r="E616" s="111"/>
      <c r="F616" s="112"/>
    </row>
    <row r="617" spans="1:6">
      <c r="A617" s="109"/>
      <c r="B617" s="107"/>
      <c r="C617" s="121"/>
      <c r="D617" s="110"/>
      <c r="E617" s="111"/>
      <c r="F617" s="112"/>
    </row>
    <row r="618" spans="1:6">
      <c r="A618" s="109"/>
      <c r="B618" s="107"/>
      <c r="C618" s="121"/>
      <c r="D618" s="110"/>
      <c r="E618" s="111"/>
      <c r="F618" s="112"/>
    </row>
    <row r="619" spans="1:6">
      <c r="A619" s="109"/>
      <c r="B619" s="107"/>
      <c r="C619" s="121"/>
      <c r="D619" s="110"/>
      <c r="E619" s="111"/>
      <c r="F619" s="112"/>
    </row>
    <row r="620" spans="1:6">
      <c r="A620" s="109"/>
      <c r="B620" s="107"/>
      <c r="C620" s="121"/>
      <c r="D620" s="110"/>
      <c r="E620" s="111"/>
      <c r="F620" s="112"/>
    </row>
    <row r="621" spans="1:6">
      <c r="A621" s="109"/>
      <c r="B621" s="107"/>
      <c r="C621" s="121"/>
      <c r="D621" s="110"/>
      <c r="E621" s="111"/>
      <c r="F621" s="112"/>
    </row>
    <row r="622" spans="1:6">
      <c r="A622" s="109"/>
      <c r="B622" s="107"/>
      <c r="C622" s="121"/>
      <c r="D622" s="110"/>
      <c r="E622" s="111"/>
      <c r="F622" s="112"/>
    </row>
    <row r="623" spans="1:6">
      <c r="A623" s="109"/>
      <c r="B623" s="107"/>
      <c r="C623" s="121"/>
      <c r="D623" s="110"/>
      <c r="E623" s="111"/>
      <c r="F623" s="112"/>
    </row>
    <row r="624" spans="1:6">
      <c r="A624" s="109"/>
      <c r="B624" s="107"/>
      <c r="C624" s="121"/>
      <c r="D624" s="110"/>
      <c r="E624" s="111"/>
      <c r="F624" s="112"/>
    </row>
    <row r="625" spans="1:6">
      <c r="A625" s="109"/>
      <c r="B625" s="107"/>
      <c r="C625" s="121"/>
      <c r="D625" s="110"/>
      <c r="E625" s="111"/>
      <c r="F625" s="112"/>
    </row>
    <row r="626" spans="1:6">
      <c r="A626" s="109"/>
      <c r="B626" s="107"/>
      <c r="C626" s="121"/>
      <c r="D626" s="110"/>
      <c r="E626" s="111"/>
      <c r="F626" s="112"/>
    </row>
    <row r="627" spans="1:6">
      <c r="A627" s="109"/>
      <c r="B627" s="107"/>
      <c r="C627" s="121"/>
      <c r="D627" s="110"/>
      <c r="E627" s="111"/>
      <c r="F627" s="112"/>
    </row>
    <row r="628" spans="1:6">
      <c r="A628" s="109"/>
      <c r="B628" s="107"/>
      <c r="C628" s="121"/>
      <c r="D628" s="110"/>
      <c r="E628" s="111"/>
      <c r="F628" s="112"/>
    </row>
    <row r="629" spans="1:6">
      <c r="A629" s="109"/>
      <c r="B629" s="107"/>
      <c r="C629" s="121"/>
      <c r="D629" s="110"/>
      <c r="E629" s="111"/>
      <c r="F629" s="112"/>
    </row>
    <row r="630" spans="1:6">
      <c r="A630" s="109"/>
      <c r="B630" s="107"/>
      <c r="C630" s="121"/>
      <c r="D630" s="110"/>
      <c r="E630" s="111"/>
      <c r="F630" s="112"/>
    </row>
    <row r="631" spans="1:6">
      <c r="A631" s="109"/>
      <c r="B631" s="107"/>
      <c r="C631" s="121"/>
      <c r="D631" s="110"/>
      <c r="E631" s="111"/>
      <c r="F631" s="112"/>
    </row>
    <row r="632" spans="1:6">
      <c r="A632" s="109"/>
      <c r="B632" s="107"/>
      <c r="C632" s="121"/>
      <c r="D632" s="110"/>
      <c r="E632" s="111"/>
      <c r="F632" s="112"/>
    </row>
    <row r="633" spans="1:6">
      <c r="A633" s="109"/>
      <c r="B633" s="107"/>
      <c r="C633" s="121"/>
      <c r="D633" s="110"/>
      <c r="E633" s="111"/>
      <c r="F633" s="112"/>
    </row>
    <row r="634" spans="1:6">
      <c r="A634" s="109"/>
      <c r="B634" s="107"/>
      <c r="C634" s="121"/>
      <c r="D634" s="110"/>
      <c r="E634" s="111"/>
      <c r="F634" s="112"/>
    </row>
    <row r="635" spans="1:6">
      <c r="A635" s="109"/>
      <c r="B635" s="107"/>
      <c r="C635" s="121"/>
      <c r="D635" s="110"/>
      <c r="E635" s="111"/>
      <c r="F635" s="112"/>
    </row>
    <row r="636" spans="1:6">
      <c r="A636" s="109"/>
      <c r="B636" s="107"/>
      <c r="C636" s="121"/>
      <c r="D636" s="110"/>
      <c r="E636" s="111"/>
      <c r="F636" s="112"/>
    </row>
    <row r="637" spans="1:6">
      <c r="A637" s="109"/>
      <c r="B637" s="107"/>
      <c r="C637" s="121"/>
      <c r="D637" s="110"/>
      <c r="E637" s="111"/>
      <c r="F637" s="112"/>
    </row>
    <row r="638" spans="1:6">
      <c r="A638" s="109"/>
      <c r="B638" s="107"/>
      <c r="C638" s="121"/>
      <c r="D638" s="110"/>
      <c r="E638" s="111"/>
      <c r="F638" s="112"/>
    </row>
    <row r="639" spans="1:6">
      <c r="A639" s="109"/>
      <c r="B639" s="107"/>
      <c r="C639" s="121"/>
      <c r="D639" s="110"/>
      <c r="E639" s="111"/>
      <c r="F639" s="112"/>
    </row>
    <row r="640" spans="1:6">
      <c r="A640" s="109"/>
      <c r="B640" s="107"/>
      <c r="C640" s="121"/>
      <c r="D640" s="110"/>
      <c r="E640" s="111"/>
      <c r="F640" s="112"/>
    </row>
    <row r="641" spans="1:6">
      <c r="A641" s="109"/>
      <c r="B641" s="107"/>
      <c r="C641" s="121"/>
      <c r="D641" s="110"/>
      <c r="E641" s="111"/>
      <c r="F641" s="112"/>
    </row>
    <row r="642" spans="1:6">
      <c r="A642" s="109"/>
      <c r="B642" s="107"/>
      <c r="C642" s="121"/>
      <c r="D642" s="110"/>
      <c r="E642" s="111"/>
      <c r="F642" s="112"/>
    </row>
    <row r="643" spans="1:6">
      <c r="A643" s="109"/>
      <c r="B643" s="107"/>
      <c r="C643" s="121"/>
      <c r="D643" s="110"/>
      <c r="E643" s="111"/>
      <c r="F643" s="112"/>
    </row>
    <row r="644" spans="1:6">
      <c r="A644" s="109"/>
      <c r="B644" s="107"/>
      <c r="C644" s="121"/>
      <c r="D644" s="110"/>
      <c r="E644" s="111"/>
      <c r="F644" s="112"/>
    </row>
    <row r="645" spans="1:6">
      <c r="A645" s="109"/>
      <c r="B645" s="107"/>
      <c r="C645" s="121"/>
      <c r="D645" s="110"/>
      <c r="E645" s="111"/>
      <c r="F645" s="112"/>
    </row>
    <row r="646" spans="1:6">
      <c r="A646" s="109"/>
      <c r="B646" s="107"/>
      <c r="C646" s="121"/>
      <c r="D646" s="110"/>
      <c r="E646" s="111"/>
      <c r="F646" s="112"/>
    </row>
    <row r="647" spans="1:6">
      <c r="A647" s="109"/>
      <c r="B647" s="107"/>
      <c r="C647" s="121"/>
      <c r="D647" s="110"/>
      <c r="E647" s="111"/>
      <c r="F647" s="112"/>
    </row>
    <row r="648" spans="1:6">
      <c r="A648" s="109"/>
      <c r="B648" s="107"/>
      <c r="C648" s="121"/>
      <c r="D648" s="110"/>
      <c r="E648" s="111"/>
      <c r="F648" s="112"/>
    </row>
    <row r="649" spans="1:6">
      <c r="A649" s="109"/>
      <c r="B649" s="107"/>
      <c r="C649" s="121"/>
      <c r="D649" s="110"/>
      <c r="E649" s="111"/>
      <c r="F649" s="112"/>
    </row>
    <row r="650" spans="1:6">
      <c r="A650" s="109"/>
      <c r="B650" s="107"/>
      <c r="C650" s="121"/>
      <c r="D650" s="110"/>
      <c r="E650" s="111"/>
      <c r="F650" s="112"/>
    </row>
    <row r="651" spans="1:6">
      <c r="A651" s="109"/>
      <c r="B651" s="107"/>
      <c r="C651" s="121"/>
      <c r="D651" s="110"/>
      <c r="E651" s="111"/>
      <c r="F651" s="112"/>
    </row>
    <row r="652" spans="1:6">
      <c r="A652" s="109"/>
      <c r="B652" s="107"/>
      <c r="C652" s="121"/>
      <c r="D652" s="110"/>
      <c r="E652" s="111"/>
      <c r="F652" s="112"/>
    </row>
    <row r="653" spans="1:6">
      <c r="A653" s="109"/>
      <c r="B653" s="107"/>
      <c r="C653" s="121"/>
      <c r="D653" s="110"/>
      <c r="E653" s="111"/>
      <c r="F653" s="112"/>
    </row>
    <row r="654" spans="1:6">
      <c r="A654" s="109"/>
      <c r="B654" s="107"/>
      <c r="C654" s="121"/>
      <c r="D654" s="110"/>
      <c r="E654" s="111"/>
      <c r="F654" s="112"/>
    </row>
    <row r="655" spans="1:6">
      <c r="A655" s="109"/>
      <c r="B655" s="107"/>
      <c r="C655" s="121"/>
      <c r="D655" s="110"/>
      <c r="E655" s="111"/>
      <c r="F655" s="112"/>
    </row>
    <row r="656" spans="1:6">
      <c r="A656" s="109"/>
      <c r="B656" s="107"/>
      <c r="C656" s="121"/>
      <c r="D656" s="110"/>
      <c r="E656" s="111"/>
      <c r="F656" s="112"/>
    </row>
    <row r="657" spans="1:6">
      <c r="A657" s="109"/>
      <c r="B657" s="107"/>
      <c r="C657" s="121"/>
      <c r="D657" s="110"/>
      <c r="E657" s="111"/>
      <c r="F657" s="112"/>
    </row>
    <row r="658" spans="1:6">
      <c r="A658" s="109"/>
      <c r="B658" s="107"/>
      <c r="C658" s="121"/>
      <c r="D658" s="110"/>
      <c r="E658" s="111"/>
      <c r="F658" s="112"/>
    </row>
    <row r="659" spans="1:6">
      <c r="A659" s="109"/>
      <c r="B659" s="107"/>
      <c r="C659" s="121"/>
      <c r="D659" s="110"/>
      <c r="E659" s="111"/>
      <c r="F659" s="112"/>
    </row>
    <row r="660" spans="1:6">
      <c r="A660" s="109"/>
      <c r="B660" s="107"/>
      <c r="C660" s="121"/>
      <c r="D660" s="110"/>
      <c r="E660" s="111"/>
      <c r="F660" s="112"/>
    </row>
    <row r="661" spans="1:6">
      <c r="A661" s="109"/>
      <c r="B661" s="107"/>
      <c r="C661" s="121"/>
      <c r="D661" s="110"/>
      <c r="E661" s="111"/>
      <c r="F661" s="112"/>
    </row>
    <row r="662" spans="1:6">
      <c r="A662" s="109"/>
      <c r="B662" s="107"/>
      <c r="C662" s="121"/>
      <c r="D662" s="110"/>
      <c r="E662" s="111"/>
      <c r="F662" s="112"/>
    </row>
    <row r="663" spans="1:6">
      <c r="A663" s="109"/>
      <c r="B663" s="107"/>
      <c r="C663" s="121"/>
      <c r="D663" s="110"/>
      <c r="E663" s="111"/>
      <c r="F663" s="112"/>
    </row>
    <row r="664" spans="1:6">
      <c r="A664" s="109"/>
      <c r="B664" s="107"/>
      <c r="C664" s="121"/>
      <c r="D664" s="110"/>
      <c r="E664" s="111"/>
      <c r="F664" s="112"/>
    </row>
    <row r="665" spans="1:6">
      <c r="A665" s="109"/>
      <c r="B665" s="107"/>
      <c r="C665" s="121"/>
      <c r="D665" s="110"/>
      <c r="E665" s="111"/>
      <c r="F665" s="112"/>
    </row>
    <row r="666" spans="1:6">
      <c r="A666" s="109"/>
      <c r="B666" s="107"/>
      <c r="C666" s="121"/>
      <c r="D666" s="110"/>
      <c r="E666" s="111"/>
      <c r="F666" s="112"/>
    </row>
    <row r="667" spans="1:6">
      <c r="A667" s="109"/>
      <c r="B667" s="107"/>
      <c r="C667" s="121"/>
      <c r="D667" s="110"/>
      <c r="E667" s="111"/>
      <c r="F667" s="112"/>
    </row>
    <row r="668" spans="1:6">
      <c r="A668" s="109"/>
      <c r="B668" s="107"/>
      <c r="C668" s="121"/>
      <c r="D668" s="110"/>
      <c r="E668" s="111"/>
      <c r="F668" s="112"/>
    </row>
    <row r="669" spans="1:6">
      <c r="A669" s="109"/>
      <c r="B669" s="107"/>
      <c r="C669" s="121"/>
      <c r="D669" s="110"/>
      <c r="E669" s="111"/>
      <c r="F669" s="112"/>
    </row>
    <row r="670" spans="1:6">
      <c r="A670" s="109"/>
      <c r="B670" s="107"/>
      <c r="C670" s="121"/>
      <c r="D670" s="110"/>
      <c r="E670" s="111"/>
      <c r="F670" s="112"/>
    </row>
    <row r="671" spans="1:6">
      <c r="A671" s="109"/>
      <c r="B671" s="107"/>
      <c r="C671" s="121"/>
      <c r="D671" s="110"/>
      <c r="E671" s="111"/>
      <c r="F671" s="112"/>
    </row>
    <row r="672" spans="1:6">
      <c r="A672" s="109"/>
      <c r="B672" s="107"/>
      <c r="C672" s="121"/>
      <c r="D672" s="110"/>
      <c r="E672" s="111"/>
      <c r="F672" s="112"/>
    </row>
    <row r="673" spans="1:6">
      <c r="A673" s="109"/>
      <c r="B673" s="107"/>
      <c r="C673" s="121"/>
      <c r="D673" s="110"/>
      <c r="E673" s="111"/>
      <c r="F673" s="112"/>
    </row>
    <row r="674" spans="1:6">
      <c r="A674" s="109"/>
      <c r="B674" s="107"/>
      <c r="C674" s="121"/>
      <c r="D674" s="110"/>
      <c r="E674" s="111"/>
      <c r="F674" s="112"/>
    </row>
    <row r="675" spans="1:6">
      <c r="A675" s="109"/>
      <c r="B675" s="107"/>
      <c r="C675" s="121"/>
      <c r="D675" s="110"/>
      <c r="E675" s="111"/>
      <c r="F675" s="112"/>
    </row>
    <row r="676" spans="1:6">
      <c r="A676" s="109"/>
      <c r="B676" s="107"/>
      <c r="C676" s="121"/>
      <c r="D676" s="110"/>
      <c r="E676" s="111"/>
      <c r="F676" s="112"/>
    </row>
    <row r="677" spans="1:6">
      <c r="A677" s="109"/>
      <c r="B677" s="107"/>
      <c r="C677" s="121"/>
      <c r="D677" s="110"/>
      <c r="E677" s="111"/>
      <c r="F677" s="112"/>
    </row>
    <row r="678" spans="1:6">
      <c r="A678" s="109"/>
      <c r="B678" s="107"/>
      <c r="C678" s="121"/>
      <c r="D678" s="110"/>
      <c r="E678" s="111"/>
      <c r="F678" s="112"/>
    </row>
    <row r="679" spans="1:6">
      <c r="A679" s="109"/>
      <c r="B679" s="107"/>
      <c r="C679" s="121"/>
      <c r="D679" s="110"/>
      <c r="E679" s="111"/>
      <c r="F679" s="112"/>
    </row>
    <row r="680" spans="1:6">
      <c r="A680" s="109"/>
      <c r="B680" s="107"/>
      <c r="C680" s="121"/>
      <c r="D680" s="110"/>
      <c r="E680" s="111"/>
      <c r="F680" s="112"/>
    </row>
    <row r="681" spans="1:6">
      <c r="A681" s="109"/>
      <c r="B681" s="107"/>
      <c r="C681" s="121"/>
      <c r="D681" s="110"/>
      <c r="E681" s="111"/>
      <c r="F681" s="112"/>
    </row>
    <row r="682" spans="1:6">
      <c r="A682" s="109"/>
      <c r="B682" s="107"/>
      <c r="C682" s="121"/>
      <c r="D682" s="110"/>
      <c r="E682" s="111"/>
      <c r="F682" s="112"/>
    </row>
    <row r="683" spans="1:6">
      <c r="A683" s="109"/>
      <c r="B683" s="107"/>
      <c r="C683" s="121"/>
      <c r="D683" s="110"/>
      <c r="E683" s="111"/>
      <c r="F683" s="112"/>
    </row>
    <row r="684" spans="1:6">
      <c r="A684" s="109"/>
      <c r="B684" s="107"/>
      <c r="C684" s="121"/>
      <c r="D684" s="110"/>
      <c r="E684" s="111"/>
      <c r="F684" s="112"/>
    </row>
    <row r="685" spans="1:6">
      <c r="A685" s="109"/>
      <c r="B685" s="107"/>
      <c r="C685" s="121"/>
      <c r="D685" s="110"/>
      <c r="E685" s="111"/>
      <c r="F685" s="112"/>
    </row>
    <row r="686" spans="1:6">
      <c r="A686" s="109"/>
      <c r="B686" s="107"/>
      <c r="C686" s="121"/>
      <c r="D686" s="110"/>
      <c r="E686" s="111"/>
      <c r="F686" s="112"/>
    </row>
    <row r="687" spans="1:6">
      <c r="A687" s="109"/>
      <c r="B687" s="107"/>
      <c r="C687" s="121"/>
      <c r="D687" s="110"/>
      <c r="E687" s="111"/>
      <c r="F687" s="112"/>
    </row>
    <row r="688" spans="1:6">
      <c r="A688" s="109"/>
      <c r="B688" s="107"/>
      <c r="C688" s="121"/>
      <c r="D688" s="110"/>
      <c r="E688" s="111"/>
      <c r="F688" s="112"/>
    </row>
    <row r="689" spans="1:6">
      <c r="A689" s="109"/>
      <c r="B689" s="107"/>
      <c r="C689" s="121"/>
      <c r="D689" s="110"/>
      <c r="E689" s="111"/>
      <c r="F689" s="112"/>
    </row>
    <row r="690" spans="1:6">
      <c r="A690" s="109"/>
      <c r="B690" s="107"/>
      <c r="C690" s="121"/>
      <c r="D690" s="110"/>
      <c r="E690" s="111"/>
      <c r="F690" s="112"/>
    </row>
    <row r="691" spans="1:6">
      <c r="A691" s="109"/>
      <c r="B691" s="107"/>
      <c r="C691" s="121"/>
      <c r="D691" s="110"/>
      <c r="E691" s="111"/>
      <c r="F691" s="112"/>
    </row>
    <row r="692" spans="1:6">
      <c r="A692" s="109"/>
      <c r="B692" s="107"/>
      <c r="C692" s="121"/>
      <c r="D692" s="110"/>
      <c r="E692" s="111"/>
      <c r="F692" s="112"/>
    </row>
    <row r="693" spans="1:6">
      <c r="A693" s="109"/>
      <c r="B693" s="107"/>
      <c r="C693" s="121"/>
      <c r="D693" s="110"/>
      <c r="E693" s="111"/>
      <c r="F693" s="112"/>
    </row>
    <row r="694" spans="1:6">
      <c r="A694" s="109"/>
      <c r="B694" s="107"/>
      <c r="C694" s="121"/>
      <c r="D694" s="110"/>
      <c r="E694" s="111"/>
      <c r="F694" s="112"/>
    </row>
    <row r="695" spans="1:6">
      <c r="A695" s="109"/>
      <c r="B695" s="107"/>
      <c r="C695" s="121"/>
      <c r="D695" s="110"/>
      <c r="E695" s="111"/>
      <c r="F695" s="112"/>
    </row>
    <row r="696" spans="1:6">
      <c r="A696" s="109"/>
      <c r="B696" s="107"/>
      <c r="C696" s="121"/>
      <c r="D696" s="110"/>
      <c r="E696" s="111"/>
      <c r="F696" s="112"/>
    </row>
    <row r="697" spans="1:6">
      <c r="A697" s="109"/>
      <c r="B697" s="107"/>
      <c r="C697" s="121"/>
      <c r="D697" s="110"/>
      <c r="E697" s="111"/>
      <c r="F697" s="112"/>
    </row>
    <row r="698" spans="1:6">
      <c r="A698" s="109"/>
      <c r="B698" s="107"/>
      <c r="C698" s="121"/>
      <c r="D698" s="110"/>
      <c r="E698" s="111"/>
      <c r="F698" s="112"/>
    </row>
    <row r="699" spans="1:6">
      <c r="A699" s="109"/>
      <c r="B699" s="107"/>
      <c r="C699" s="121"/>
      <c r="D699" s="110"/>
      <c r="E699" s="111"/>
      <c r="F699" s="112"/>
    </row>
    <row r="700" spans="1:6">
      <c r="A700" s="109"/>
      <c r="B700" s="107"/>
      <c r="C700" s="121"/>
      <c r="D700" s="110"/>
      <c r="E700" s="111"/>
      <c r="F700" s="112"/>
    </row>
    <row r="701" spans="1:6">
      <c r="A701" s="109"/>
      <c r="B701" s="107"/>
      <c r="C701" s="121"/>
      <c r="D701" s="110"/>
      <c r="E701" s="111"/>
      <c r="F701" s="112"/>
    </row>
    <row r="702" spans="1:6">
      <c r="A702" s="109"/>
      <c r="B702" s="107"/>
      <c r="C702" s="121"/>
      <c r="D702" s="110"/>
      <c r="E702" s="111"/>
      <c r="F702" s="112"/>
    </row>
    <row r="703" spans="1:6">
      <c r="A703" s="109"/>
      <c r="B703" s="107"/>
      <c r="C703" s="121"/>
      <c r="D703" s="110"/>
      <c r="E703" s="111"/>
      <c r="F703" s="112"/>
    </row>
    <row r="704" spans="1:6">
      <c r="A704" s="109"/>
      <c r="B704" s="107"/>
      <c r="C704" s="121"/>
      <c r="D704" s="110"/>
      <c r="E704" s="111"/>
      <c r="F704" s="112"/>
    </row>
    <row r="705" spans="1:6">
      <c r="A705" s="109"/>
      <c r="B705" s="107"/>
      <c r="C705" s="121"/>
      <c r="D705" s="110"/>
      <c r="E705" s="111"/>
      <c r="F705" s="112"/>
    </row>
    <row r="706" spans="1:6">
      <c r="A706" s="109"/>
      <c r="B706" s="107"/>
      <c r="C706" s="121"/>
      <c r="D706" s="110"/>
      <c r="E706" s="111"/>
      <c r="F706" s="112"/>
    </row>
    <row r="707" spans="1:6">
      <c r="A707" s="109"/>
      <c r="B707" s="107"/>
      <c r="C707" s="121"/>
      <c r="D707" s="110"/>
      <c r="E707" s="111"/>
      <c r="F707" s="112"/>
    </row>
    <row r="708" spans="1:6">
      <c r="A708" s="109"/>
      <c r="B708" s="107"/>
      <c r="C708" s="121"/>
      <c r="D708" s="110"/>
      <c r="E708" s="111"/>
      <c r="F708" s="112"/>
    </row>
    <row r="709" spans="1:6">
      <c r="A709" s="109"/>
      <c r="B709" s="107"/>
      <c r="C709" s="121"/>
      <c r="D709" s="110"/>
      <c r="E709" s="111"/>
      <c r="F709" s="112"/>
    </row>
    <row r="710" spans="1:6">
      <c r="A710" s="109"/>
      <c r="B710" s="107"/>
      <c r="C710" s="121"/>
      <c r="D710" s="110"/>
      <c r="E710" s="111"/>
      <c r="F710" s="112"/>
    </row>
    <row r="711" spans="1:6">
      <c r="A711" s="109"/>
      <c r="B711" s="107"/>
      <c r="C711" s="121"/>
      <c r="D711" s="110"/>
      <c r="E711" s="111"/>
      <c r="F711" s="112"/>
    </row>
    <row r="712" spans="1:6">
      <c r="A712" s="109"/>
      <c r="B712" s="107"/>
      <c r="C712" s="121"/>
      <c r="D712" s="110"/>
      <c r="E712" s="111"/>
      <c r="F712" s="112"/>
    </row>
    <row r="713" spans="1:6">
      <c r="A713" s="109"/>
      <c r="B713" s="107"/>
      <c r="C713" s="121"/>
      <c r="D713" s="110"/>
      <c r="E713" s="111"/>
      <c r="F713" s="112"/>
    </row>
    <row r="714" spans="1:6">
      <c r="A714" s="109"/>
      <c r="B714" s="107"/>
      <c r="C714" s="121"/>
      <c r="D714" s="110"/>
      <c r="E714" s="111"/>
      <c r="F714" s="112"/>
    </row>
    <row r="715" spans="1:6">
      <c r="A715" s="109"/>
      <c r="B715" s="107"/>
      <c r="C715" s="121"/>
      <c r="D715" s="110"/>
      <c r="E715" s="111"/>
      <c r="F715" s="112"/>
    </row>
    <row r="716" spans="1:6">
      <c r="A716" s="109"/>
      <c r="B716" s="107"/>
      <c r="C716" s="121"/>
      <c r="D716" s="110"/>
      <c r="E716" s="111"/>
      <c r="F716" s="112"/>
    </row>
    <row r="717" spans="1:6">
      <c r="A717" s="109"/>
      <c r="B717" s="107"/>
      <c r="C717" s="121"/>
      <c r="D717" s="110"/>
      <c r="E717" s="111"/>
      <c r="F717" s="112"/>
    </row>
    <row r="718" spans="1:6">
      <c r="A718" s="109"/>
      <c r="B718" s="107"/>
      <c r="C718" s="121"/>
      <c r="D718" s="110"/>
      <c r="E718" s="111"/>
      <c r="F718" s="112"/>
    </row>
    <row r="719" spans="1:6">
      <c r="A719" s="109"/>
      <c r="B719" s="107"/>
      <c r="C719" s="121"/>
      <c r="D719" s="110"/>
      <c r="E719" s="111"/>
      <c r="F719" s="112"/>
    </row>
    <row r="720" spans="1:6">
      <c r="A720" s="109"/>
      <c r="B720" s="107"/>
      <c r="C720" s="121"/>
      <c r="D720" s="110"/>
      <c r="E720" s="111"/>
      <c r="F720" s="112"/>
    </row>
    <row r="721" spans="1:6">
      <c r="A721" s="109"/>
      <c r="B721" s="107"/>
      <c r="C721" s="121"/>
      <c r="D721" s="110"/>
      <c r="E721" s="111"/>
      <c r="F721" s="112"/>
    </row>
    <row r="722" spans="1:6">
      <c r="A722" s="109"/>
      <c r="B722" s="107"/>
      <c r="C722" s="121"/>
      <c r="D722" s="110"/>
      <c r="E722" s="111"/>
      <c r="F722" s="112"/>
    </row>
    <row r="723" spans="1:6">
      <c r="A723" s="109"/>
      <c r="B723" s="107"/>
      <c r="C723" s="121"/>
      <c r="D723" s="110"/>
      <c r="E723" s="111"/>
      <c r="F723" s="112"/>
    </row>
    <row r="724" spans="1:6">
      <c r="A724" s="109"/>
      <c r="B724" s="107"/>
      <c r="C724" s="121"/>
      <c r="D724" s="110"/>
      <c r="E724" s="111"/>
      <c r="F724" s="112"/>
    </row>
    <row r="725" spans="1:6">
      <c r="A725" s="109"/>
      <c r="B725" s="107"/>
      <c r="C725" s="121"/>
      <c r="D725" s="110"/>
      <c r="E725" s="111"/>
      <c r="F725" s="112"/>
    </row>
    <row r="726" spans="1:6">
      <c r="A726" s="109"/>
      <c r="B726" s="107"/>
      <c r="C726" s="121"/>
      <c r="D726" s="110"/>
      <c r="E726" s="111"/>
      <c r="F726" s="112"/>
    </row>
    <row r="727" spans="1:6">
      <c r="A727" s="109"/>
      <c r="B727" s="107"/>
      <c r="C727" s="121"/>
      <c r="D727" s="110"/>
      <c r="E727" s="111"/>
      <c r="F727" s="112"/>
    </row>
    <row r="728" spans="1:6">
      <c r="A728" s="109"/>
      <c r="B728" s="107"/>
      <c r="C728" s="121"/>
      <c r="D728" s="110"/>
      <c r="E728" s="111"/>
      <c r="F728" s="112"/>
    </row>
    <row r="729" spans="1:6">
      <c r="A729" s="109"/>
      <c r="B729" s="107"/>
      <c r="C729" s="121"/>
      <c r="D729" s="110"/>
      <c r="E729" s="111"/>
      <c r="F729" s="112"/>
    </row>
    <row r="730" spans="1:6">
      <c r="A730" s="109"/>
      <c r="B730" s="107"/>
      <c r="C730" s="121"/>
      <c r="D730" s="110"/>
      <c r="E730" s="111"/>
      <c r="F730" s="112"/>
    </row>
    <row r="731" spans="1:6">
      <c r="A731" s="109"/>
      <c r="B731" s="107"/>
      <c r="C731" s="121"/>
      <c r="D731" s="110"/>
      <c r="E731" s="111"/>
      <c r="F731" s="112"/>
    </row>
    <row r="732" spans="1:6">
      <c r="A732" s="109"/>
      <c r="B732" s="107"/>
      <c r="C732" s="121"/>
      <c r="D732" s="110"/>
      <c r="E732" s="111"/>
      <c r="F732" s="112"/>
    </row>
    <row r="733" spans="1:6">
      <c r="A733" s="109"/>
      <c r="B733" s="107"/>
      <c r="C733" s="121"/>
      <c r="D733" s="110"/>
      <c r="E733" s="111"/>
      <c r="F733" s="112"/>
    </row>
    <row r="734" spans="1:6">
      <c r="A734" s="109"/>
      <c r="B734" s="107"/>
      <c r="C734" s="121"/>
      <c r="D734" s="110"/>
      <c r="E734" s="111"/>
      <c r="F734" s="112"/>
    </row>
    <row r="735" spans="1:6">
      <c r="A735" s="109"/>
      <c r="B735" s="107"/>
      <c r="C735" s="121"/>
      <c r="D735" s="110"/>
      <c r="E735" s="111"/>
      <c r="F735" s="112"/>
    </row>
    <row r="736" spans="1:6">
      <c r="A736" s="109"/>
      <c r="B736" s="107"/>
      <c r="C736" s="121"/>
      <c r="D736" s="110"/>
      <c r="E736" s="111"/>
      <c r="F736" s="112"/>
    </row>
    <row r="737" spans="1:6">
      <c r="A737" s="109"/>
      <c r="B737" s="107"/>
      <c r="C737" s="121"/>
      <c r="D737" s="110"/>
      <c r="E737" s="111"/>
      <c r="F737" s="112"/>
    </row>
    <row r="738" spans="1:6">
      <c r="A738" s="109"/>
      <c r="B738" s="107"/>
      <c r="C738" s="121"/>
      <c r="D738" s="110"/>
      <c r="E738" s="111"/>
      <c r="F738" s="112"/>
    </row>
    <row r="739" spans="1:6">
      <c r="A739" s="109"/>
      <c r="B739" s="107"/>
      <c r="C739" s="121"/>
      <c r="D739" s="110"/>
      <c r="E739" s="111"/>
      <c r="F739" s="112"/>
    </row>
    <row r="740" spans="1:6">
      <c r="A740" s="109"/>
      <c r="B740" s="107"/>
      <c r="C740" s="121"/>
      <c r="D740" s="110"/>
      <c r="E740" s="111"/>
      <c r="F740" s="112"/>
    </row>
    <row r="741" spans="1:6">
      <c r="A741" s="109"/>
      <c r="B741" s="107"/>
      <c r="C741" s="121"/>
      <c r="D741" s="110"/>
      <c r="E741" s="111"/>
      <c r="F741" s="112"/>
    </row>
    <row r="742" spans="1:6">
      <c r="A742" s="109"/>
      <c r="B742" s="107"/>
      <c r="C742" s="121"/>
      <c r="D742" s="110"/>
      <c r="E742" s="111"/>
      <c r="F742" s="112"/>
    </row>
    <row r="743" spans="1:6">
      <c r="A743" s="109"/>
      <c r="B743" s="107"/>
      <c r="C743" s="121"/>
      <c r="D743" s="110"/>
      <c r="E743" s="111"/>
      <c r="F743" s="112"/>
    </row>
    <row r="744" spans="1:6">
      <c r="A744" s="109"/>
      <c r="B744" s="107"/>
      <c r="C744" s="121"/>
      <c r="D744" s="110"/>
      <c r="E744" s="111"/>
      <c r="F744" s="112"/>
    </row>
    <row r="745" spans="1:6">
      <c r="A745" s="109"/>
      <c r="B745" s="107"/>
      <c r="C745" s="121"/>
      <c r="D745" s="110"/>
      <c r="E745" s="111"/>
      <c r="F745" s="112"/>
    </row>
    <row r="746" spans="1:6">
      <c r="A746" s="109"/>
      <c r="B746" s="107"/>
      <c r="C746" s="121"/>
      <c r="D746" s="110"/>
      <c r="E746" s="111"/>
      <c r="F746" s="112"/>
    </row>
    <row r="747" spans="1:6">
      <c r="A747" s="109"/>
      <c r="B747" s="107"/>
      <c r="C747" s="121"/>
      <c r="D747" s="110"/>
      <c r="E747" s="111"/>
      <c r="F747" s="112"/>
    </row>
    <row r="748" spans="1:6">
      <c r="A748" s="109"/>
      <c r="B748" s="107"/>
      <c r="C748" s="121"/>
      <c r="D748" s="110"/>
      <c r="E748" s="111"/>
      <c r="F748" s="112"/>
    </row>
    <row r="749" spans="1:6">
      <c r="A749" s="109"/>
      <c r="B749" s="107"/>
      <c r="C749" s="121"/>
      <c r="D749" s="110"/>
      <c r="E749" s="111"/>
      <c r="F749" s="112"/>
    </row>
    <row r="750" spans="1:6">
      <c r="A750" s="109"/>
      <c r="B750" s="107"/>
      <c r="C750" s="121"/>
      <c r="D750" s="110"/>
      <c r="E750" s="111"/>
      <c r="F750" s="112"/>
    </row>
    <row r="751" spans="1:6">
      <c r="A751" s="109"/>
      <c r="B751" s="107"/>
      <c r="C751" s="121"/>
      <c r="D751" s="110"/>
      <c r="E751" s="111"/>
      <c r="F751" s="112"/>
    </row>
    <row r="752" spans="1:6">
      <c r="A752" s="109"/>
      <c r="B752" s="107"/>
      <c r="C752" s="121"/>
      <c r="D752" s="110"/>
      <c r="E752" s="111"/>
      <c r="F752" s="112"/>
    </row>
    <row r="753" spans="1:6">
      <c r="A753" s="109"/>
      <c r="B753" s="107"/>
      <c r="C753" s="121"/>
      <c r="D753" s="110"/>
      <c r="E753" s="111"/>
      <c r="F753" s="112"/>
    </row>
    <row r="754" spans="1:6">
      <c r="A754" s="109"/>
      <c r="B754" s="107"/>
      <c r="C754" s="121"/>
      <c r="D754" s="110"/>
      <c r="E754" s="111"/>
      <c r="F754" s="112"/>
    </row>
    <row r="755" spans="1:6">
      <c r="A755" s="109"/>
      <c r="B755" s="107"/>
      <c r="C755" s="121"/>
      <c r="D755" s="110"/>
      <c r="E755" s="111"/>
      <c r="F755" s="112"/>
    </row>
    <row r="756" spans="1:6">
      <c r="A756" s="109"/>
      <c r="B756" s="107"/>
      <c r="C756" s="121"/>
      <c r="D756" s="110"/>
      <c r="E756" s="111"/>
      <c r="F756" s="112"/>
    </row>
    <row r="757" spans="1:6">
      <c r="A757" s="109"/>
      <c r="B757" s="107"/>
      <c r="C757" s="121"/>
      <c r="D757" s="110"/>
      <c r="E757" s="111"/>
      <c r="F757" s="112"/>
    </row>
    <row r="758" spans="1:6">
      <c r="A758" s="109"/>
      <c r="B758" s="107"/>
      <c r="C758" s="121"/>
      <c r="D758" s="110"/>
      <c r="E758" s="111"/>
      <c r="F758" s="112"/>
    </row>
    <row r="759" spans="1:6">
      <c r="A759" s="109"/>
      <c r="B759" s="107"/>
      <c r="C759" s="121"/>
      <c r="D759" s="110"/>
      <c r="E759" s="111"/>
      <c r="F759" s="112"/>
    </row>
    <row r="760" spans="1:6">
      <c r="A760" s="109"/>
      <c r="B760" s="107"/>
      <c r="C760" s="121"/>
      <c r="D760" s="110"/>
      <c r="E760" s="111"/>
      <c r="F760" s="112"/>
    </row>
    <row r="761" spans="1:6">
      <c r="A761" s="109"/>
      <c r="B761" s="107"/>
      <c r="C761" s="121"/>
      <c r="D761" s="110"/>
      <c r="E761" s="111"/>
      <c r="F761" s="112"/>
    </row>
    <row r="762" spans="1:6">
      <c r="A762" s="109"/>
      <c r="B762" s="107"/>
      <c r="C762" s="121"/>
      <c r="D762" s="110"/>
      <c r="E762" s="111"/>
      <c r="F762" s="112"/>
    </row>
    <row r="763" spans="1:6">
      <c r="A763" s="109"/>
      <c r="B763" s="107"/>
      <c r="C763" s="121"/>
      <c r="D763" s="110"/>
      <c r="E763" s="111"/>
      <c r="F763" s="112"/>
    </row>
    <row r="764" spans="1:6">
      <c r="A764" s="109"/>
      <c r="B764" s="107"/>
      <c r="C764" s="121"/>
      <c r="D764" s="110"/>
      <c r="E764" s="111"/>
      <c r="F764" s="112"/>
    </row>
    <row r="765" spans="1:6">
      <c r="A765" s="109"/>
      <c r="B765" s="107"/>
      <c r="C765" s="121"/>
      <c r="D765" s="110"/>
      <c r="E765" s="111"/>
      <c r="F765" s="112"/>
    </row>
    <row r="766" spans="1:6">
      <c r="A766" s="109"/>
      <c r="B766" s="107"/>
      <c r="C766" s="121"/>
      <c r="D766" s="110"/>
      <c r="E766" s="111"/>
      <c r="F766" s="112"/>
    </row>
    <row r="767" spans="1:6">
      <c r="A767" s="109"/>
      <c r="B767" s="107"/>
      <c r="C767" s="121"/>
      <c r="D767" s="110"/>
      <c r="E767" s="111"/>
      <c r="F767" s="112"/>
    </row>
    <row r="768" spans="1:6">
      <c r="A768" s="109"/>
      <c r="B768" s="107"/>
      <c r="C768" s="121"/>
      <c r="D768" s="110"/>
      <c r="E768" s="111"/>
      <c r="F768" s="112"/>
    </row>
    <row r="769" spans="1:6">
      <c r="A769" s="109"/>
      <c r="B769" s="107"/>
      <c r="C769" s="121"/>
      <c r="D769" s="110"/>
      <c r="E769" s="111"/>
      <c r="F769" s="112"/>
    </row>
    <row r="770" spans="1:6">
      <c r="A770" s="109"/>
      <c r="B770" s="107"/>
      <c r="C770" s="121"/>
      <c r="D770" s="110"/>
      <c r="E770" s="111"/>
      <c r="F770" s="112"/>
    </row>
    <row r="771" spans="1:6">
      <c r="A771" s="109"/>
      <c r="B771" s="107"/>
      <c r="C771" s="121"/>
      <c r="D771" s="110"/>
      <c r="E771" s="111"/>
      <c r="F771" s="112"/>
    </row>
    <row r="772" spans="1:6">
      <c r="A772" s="109"/>
      <c r="B772" s="107"/>
      <c r="C772" s="121"/>
      <c r="D772" s="110"/>
      <c r="E772" s="111"/>
      <c r="F772" s="112"/>
    </row>
    <row r="773" spans="1:6">
      <c r="A773" s="109"/>
      <c r="B773" s="107"/>
      <c r="C773" s="121"/>
      <c r="D773" s="110"/>
      <c r="E773" s="111"/>
      <c r="F773" s="112"/>
    </row>
    <row r="774" spans="1:6">
      <c r="A774" s="109"/>
      <c r="B774" s="107"/>
      <c r="C774" s="121"/>
      <c r="D774" s="110"/>
      <c r="E774" s="111"/>
      <c r="F774" s="112"/>
    </row>
    <row r="775" spans="1:6">
      <c r="A775" s="109"/>
      <c r="B775" s="107"/>
      <c r="C775" s="121"/>
      <c r="D775" s="110"/>
      <c r="E775" s="111"/>
      <c r="F775" s="112"/>
    </row>
    <row r="776" spans="1:6">
      <c r="A776" s="109"/>
      <c r="B776" s="107"/>
      <c r="C776" s="121"/>
      <c r="D776" s="110"/>
      <c r="E776" s="111"/>
      <c r="F776" s="112"/>
    </row>
    <row r="777" spans="1:6">
      <c r="A777" s="109"/>
      <c r="B777" s="107"/>
      <c r="C777" s="121"/>
      <c r="D777" s="110"/>
      <c r="E777" s="111"/>
      <c r="F777" s="112"/>
    </row>
    <row r="778" spans="1:6">
      <c r="A778" s="109"/>
      <c r="B778" s="107"/>
      <c r="C778" s="121"/>
      <c r="D778" s="110"/>
      <c r="E778" s="111"/>
      <c r="F778" s="112"/>
    </row>
    <row r="779" spans="1:6">
      <c r="A779" s="109"/>
      <c r="B779" s="107"/>
      <c r="C779" s="121"/>
      <c r="D779" s="110"/>
      <c r="E779" s="111"/>
      <c r="F779" s="112"/>
    </row>
    <row r="780" spans="1:6">
      <c r="A780" s="109"/>
      <c r="B780" s="107"/>
      <c r="C780" s="121"/>
      <c r="D780" s="110"/>
      <c r="E780" s="111"/>
      <c r="F780" s="112"/>
    </row>
    <row r="781" spans="1:6">
      <c r="A781" s="109"/>
      <c r="B781" s="107"/>
      <c r="C781" s="121"/>
      <c r="D781" s="110"/>
      <c r="E781" s="111"/>
      <c r="F781" s="112"/>
    </row>
    <row r="782" spans="1:6">
      <c r="A782" s="109"/>
      <c r="B782" s="107"/>
      <c r="C782" s="121"/>
      <c r="D782" s="110"/>
      <c r="E782" s="111"/>
      <c r="F782" s="112"/>
    </row>
    <row r="783" spans="1:6">
      <c r="A783" s="109"/>
      <c r="B783" s="107"/>
      <c r="C783" s="121"/>
      <c r="D783" s="110"/>
      <c r="E783" s="111"/>
      <c r="F783" s="112"/>
    </row>
    <row r="784" spans="1:6">
      <c r="A784" s="109"/>
      <c r="B784" s="107"/>
      <c r="C784" s="121"/>
      <c r="D784" s="110"/>
      <c r="E784" s="111"/>
      <c r="F784" s="112"/>
    </row>
    <row r="785" spans="1:6">
      <c r="A785" s="109"/>
      <c r="B785" s="107"/>
      <c r="C785" s="121"/>
      <c r="D785" s="110"/>
      <c r="E785" s="111"/>
      <c r="F785" s="112"/>
    </row>
    <row r="786" spans="1:6">
      <c r="A786" s="109"/>
      <c r="B786" s="107"/>
      <c r="C786" s="121"/>
      <c r="D786" s="110"/>
      <c r="E786" s="111"/>
      <c r="F786" s="112"/>
    </row>
    <row r="787" spans="1:6">
      <c r="A787" s="109"/>
      <c r="B787" s="107"/>
      <c r="C787" s="121"/>
      <c r="D787" s="110"/>
      <c r="E787" s="111"/>
      <c r="F787" s="112"/>
    </row>
    <row r="788" spans="1:6">
      <c r="A788" s="109"/>
      <c r="B788" s="107"/>
      <c r="C788" s="121"/>
      <c r="D788" s="110"/>
      <c r="E788" s="111"/>
      <c r="F788" s="112"/>
    </row>
    <row r="789" spans="1:6">
      <c r="A789" s="109"/>
      <c r="B789" s="107"/>
      <c r="C789" s="121"/>
      <c r="D789" s="110"/>
      <c r="E789" s="111"/>
      <c r="F789" s="112"/>
    </row>
    <row r="790" spans="1:6">
      <c r="A790" s="109"/>
      <c r="B790" s="107"/>
      <c r="C790" s="121"/>
      <c r="D790" s="110"/>
      <c r="E790" s="111"/>
      <c r="F790" s="112"/>
    </row>
    <row r="791" spans="1:6">
      <c r="A791" s="109"/>
      <c r="B791" s="107"/>
      <c r="C791" s="121"/>
      <c r="D791" s="110"/>
      <c r="E791" s="111"/>
      <c r="F791" s="112"/>
    </row>
    <row r="792" spans="1:6">
      <c r="A792" s="109"/>
      <c r="B792" s="107"/>
      <c r="C792" s="121"/>
      <c r="D792" s="110"/>
      <c r="E792" s="111"/>
      <c r="F792" s="112"/>
    </row>
    <row r="793" spans="1:6">
      <c r="A793" s="109"/>
      <c r="B793" s="107"/>
      <c r="C793" s="121"/>
      <c r="D793" s="110"/>
      <c r="E793" s="111"/>
      <c r="F793" s="112"/>
    </row>
    <row r="794" spans="1:6">
      <c r="A794" s="109"/>
      <c r="B794" s="107"/>
      <c r="C794" s="121"/>
      <c r="D794" s="110"/>
      <c r="E794" s="111"/>
      <c r="F794" s="112"/>
    </row>
    <row r="795" spans="1:6">
      <c r="A795" s="109"/>
      <c r="B795" s="107"/>
      <c r="C795" s="121"/>
      <c r="D795" s="110"/>
      <c r="E795" s="111"/>
      <c r="F795" s="112"/>
    </row>
    <row r="796" spans="1:6">
      <c r="A796" s="109"/>
      <c r="B796" s="107"/>
      <c r="C796" s="121"/>
      <c r="D796" s="110"/>
      <c r="E796" s="111"/>
      <c r="F796" s="112"/>
    </row>
    <row r="797" spans="1:6">
      <c r="A797" s="109"/>
      <c r="B797" s="107"/>
      <c r="C797" s="121"/>
      <c r="D797" s="110"/>
      <c r="E797" s="111"/>
      <c r="F797" s="112"/>
    </row>
    <row r="798" spans="1:6">
      <c r="A798" s="109"/>
      <c r="B798" s="107"/>
      <c r="C798" s="121"/>
      <c r="D798" s="110"/>
      <c r="E798" s="111"/>
      <c r="F798" s="112"/>
    </row>
    <row r="799" spans="1:6">
      <c r="A799" s="109"/>
      <c r="B799" s="107"/>
      <c r="C799" s="121"/>
      <c r="D799" s="110"/>
      <c r="E799" s="111"/>
      <c r="F799" s="112"/>
    </row>
    <row r="800" spans="1:6">
      <c r="A800" s="109"/>
      <c r="B800" s="107"/>
      <c r="C800" s="121"/>
      <c r="D800" s="110"/>
      <c r="E800" s="111"/>
      <c r="F800" s="112"/>
    </row>
    <row r="801" spans="1:6">
      <c r="A801" s="109"/>
      <c r="B801" s="107"/>
      <c r="C801" s="121"/>
      <c r="D801" s="110"/>
      <c r="E801" s="111"/>
      <c r="F801" s="112"/>
    </row>
    <row r="802" spans="1:6">
      <c r="A802" s="109"/>
      <c r="B802" s="107"/>
      <c r="C802" s="121"/>
      <c r="D802" s="110"/>
      <c r="E802" s="111"/>
      <c r="F802" s="112"/>
    </row>
    <row r="803" spans="1:6">
      <c r="A803" s="109"/>
      <c r="B803" s="107"/>
      <c r="C803" s="121"/>
      <c r="D803" s="110"/>
      <c r="E803" s="111"/>
      <c r="F803" s="112"/>
    </row>
    <row r="804" spans="1:6">
      <c r="A804" s="109"/>
      <c r="B804" s="107"/>
      <c r="C804" s="121"/>
      <c r="D804" s="110"/>
      <c r="E804" s="111"/>
      <c r="F804" s="112"/>
    </row>
    <row r="805" spans="1:6">
      <c r="A805" s="109"/>
      <c r="B805" s="107"/>
      <c r="C805" s="121"/>
      <c r="D805" s="110"/>
      <c r="E805" s="111"/>
      <c r="F805" s="112"/>
    </row>
    <row r="806" spans="1:6">
      <c r="A806" s="109"/>
      <c r="B806" s="107"/>
      <c r="C806" s="121"/>
      <c r="D806" s="110"/>
      <c r="E806" s="111"/>
      <c r="F806" s="112"/>
    </row>
    <row r="807" spans="1:6">
      <c r="A807" s="109"/>
      <c r="B807" s="107"/>
      <c r="C807" s="121"/>
      <c r="D807" s="110"/>
      <c r="E807" s="111"/>
      <c r="F807" s="112"/>
    </row>
    <row r="808" spans="1:6">
      <c r="A808" s="109"/>
      <c r="B808" s="107"/>
      <c r="C808" s="121"/>
      <c r="D808" s="110"/>
      <c r="E808" s="111"/>
      <c r="F808" s="112"/>
    </row>
    <row r="809" spans="1:6">
      <c r="A809" s="109"/>
      <c r="B809" s="107"/>
      <c r="C809" s="121"/>
      <c r="D809" s="110"/>
      <c r="E809" s="111"/>
      <c r="F809" s="112"/>
    </row>
    <row r="810" spans="1:6">
      <c r="A810" s="109"/>
      <c r="B810" s="107"/>
      <c r="C810" s="121"/>
      <c r="D810" s="110"/>
      <c r="E810" s="111"/>
      <c r="F810" s="112"/>
    </row>
    <row r="811" spans="1:6">
      <c r="A811" s="109"/>
      <c r="B811" s="107"/>
      <c r="C811" s="121"/>
      <c r="D811" s="110"/>
      <c r="E811" s="111"/>
      <c r="F811" s="112"/>
    </row>
    <row r="812" spans="1:6">
      <c r="A812" s="109"/>
      <c r="B812" s="107"/>
      <c r="C812" s="121"/>
      <c r="D812" s="110"/>
      <c r="E812" s="111"/>
      <c r="F812" s="112"/>
    </row>
    <row r="813" spans="1:6">
      <c r="A813" s="109"/>
      <c r="B813" s="107"/>
      <c r="C813" s="121"/>
      <c r="D813" s="110"/>
      <c r="E813" s="111"/>
      <c r="F813" s="112"/>
    </row>
    <row r="814" spans="1:6">
      <c r="A814" s="109"/>
      <c r="B814" s="107"/>
      <c r="C814" s="121"/>
      <c r="D814" s="110"/>
      <c r="E814" s="111"/>
      <c r="F814" s="112"/>
    </row>
    <row r="815" spans="1:6">
      <c r="A815" s="109"/>
      <c r="B815" s="107"/>
      <c r="C815" s="121"/>
      <c r="D815" s="110"/>
      <c r="E815" s="111"/>
      <c r="F815" s="112"/>
    </row>
    <row r="816" spans="1:6">
      <c r="A816" s="109"/>
      <c r="B816" s="107"/>
      <c r="C816" s="121"/>
      <c r="D816" s="110"/>
      <c r="E816" s="111"/>
      <c r="F816" s="112"/>
    </row>
    <row r="817" spans="1:6">
      <c r="A817" s="109"/>
      <c r="B817" s="107"/>
      <c r="C817" s="121"/>
      <c r="D817" s="110"/>
      <c r="E817" s="111"/>
      <c r="F817" s="112"/>
    </row>
    <row r="818" spans="1:6">
      <c r="A818" s="109"/>
      <c r="B818" s="107"/>
      <c r="C818" s="121"/>
      <c r="D818" s="110"/>
      <c r="E818" s="111"/>
      <c r="F818" s="112"/>
    </row>
    <row r="819" spans="1:6">
      <c r="A819" s="109"/>
      <c r="B819" s="107"/>
      <c r="C819" s="121"/>
      <c r="D819" s="110"/>
      <c r="E819" s="111"/>
      <c r="F819" s="112"/>
    </row>
    <row r="820" spans="1:6">
      <c r="A820" s="109"/>
      <c r="B820" s="107"/>
      <c r="C820" s="121"/>
      <c r="D820" s="110"/>
      <c r="E820" s="111"/>
      <c r="F820" s="112"/>
    </row>
    <row r="821" spans="1:6">
      <c r="A821" s="109"/>
      <c r="B821" s="107"/>
      <c r="C821" s="121"/>
      <c r="D821" s="110"/>
      <c r="E821" s="111"/>
      <c r="F821" s="112"/>
    </row>
    <row r="822" spans="1:6">
      <c r="A822" s="109"/>
      <c r="B822" s="107"/>
      <c r="C822" s="121"/>
      <c r="D822" s="110"/>
      <c r="E822" s="111"/>
      <c r="F822" s="112"/>
    </row>
    <row r="823" spans="1:6">
      <c r="A823" s="109"/>
      <c r="B823" s="107"/>
      <c r="C823" s="121"/>
      <c r="D823" s="110"/>
      <c r="E823" s="111"/>
      <c r="F823" s="112"/>
    </row>
    <row r="824" spans="1:6">
      <c r="A824" s="109"/>
      <c r="B824" s="107"/>
      <c r="C824" s="121"/>
      <c r="D824" s="110"/>
      <c r="E824" s="111"/>
      <c r="F824" s="112"/>
    </row>
    <row r="825" spans="1:6">
      <c r="A825" s="109"/>
      <c r="B825" s="107"/>
      <c r="C825" s="121"/>
      <c r="D825" s="110"/>
      <c r="E825" s="111"/>
      <c r="F825" s="112"/>
    </row>
    <row r="826" spans="1:6">
      <c r="A826" s="109"/>
      <c r="B826" s="107"/>
      <c r="C826" s="121"/>
      <c r="D826" s="110"/>
      <c r="E826" s="111"/>
      <c r="F826" s="112"/>
    </row>
    <row r="827" spans="1:6">
      <c r="A827" s="109"/>
      <c r="B827" s="107"/>
      <c r="C827" s="121"/>
      <c r="D827" s="110"/>
      <c r="E827" s="111"/>
      <c r="F827" s="112"/>
    </row>
    <row r="828" spans="1:6">
      <c r="A828" s="109"/>
      <c r="B828" s="107"/>
      <c r="C828" s="121"/>
      <c r="D828" s="110"/>
      <c r="E828" s="111"/>
      <c r="F828" s="112"/>
    </row>
    <row r="829" spans="1:6">
      <c r="A829" s="109"/>
      <c r="B829" s="107"/>
      <c r="C829" s="121"/>
      <c r="D829" s="110"/>
      <c r="E829" s="111"/>
      <c r="F829" s="112"/>
    </row>
    <row r="830" spans="1:6">
      <c r="A830" s="109"/>
      <c r="B830" s="107"/>
      <c r="C830" s="121"/>
      <c r="D830" s="110"/>
      <c r="E830" s="111"/>
      <c r="F830" s="112"/>
    </row>
    <row r="831" spans="1:6">
      <c r="A831" s="109"/>
      <c r="B831" s="107"/>
      <c r="C831" s="121"/>
      <c r="D831" s="110"/>
      <c r="E831" s="111"/>
      <c r="F831" s="112"/>
    </row>
    <row r="832" spans="1:6">
      <c r="A832" s="109"/>
      <c r="B832" s="107"/>
      <c r="C832" s="121"/>
      <c r="D832" s="110"/>
      <c r="E832" s="111"/>
      <c r="F832" s="112"/>
    </row>
    <row r="833" spans="1:6">
      <c r="A833" s="109"/>
      <c r="B833" s="107"/>
      <c r="C833" s="121"/>
      <c r="D833" s="110"/>
      <c r="E833" s="111"/>
      <c r="F833" s="112"/>
    </row>
    <row r="834" spans="1:6">
      <c r="A834" s="109"/>
      <c r="B834" s="107"/>
      <c r="C834" s="121"/>
      <c r="D834" s="110"/>
      <c r="E834" s="111"/>
      <c r="F834" s="112"/>
    </row>
    <row r="835" spans="1:6">
      <c r="A835" s="109"/>
      <c r="B835" s="107"/>
      <c r="C835" s="121"/>
      <c r="D835" s="110"/>
      <c r="E835" s="111"/>
      <c r="F835" s="112"/>
    </row>
    <row r="836" spans="1:6">
      <c r="A836" s="109"/>
      <c r="B836" s="107"/>
      <c r="C836" s="121"/>
      <c r="D836" s="110"/>
      <c r="E836" s="111"/>
      <c r="F836" s="112"/>
    </row>
    <row r="837" spans="1:6">
      <c r="A837" s="109"/>
      <c r="B837" s="107"/>
      <c r="C837" s="121"/>
      <c r="D837" s="110"/>
      <c r="E837" s="111"/>
      <c r="F837" s="112"/>
    </row>
    <row r="838" spans="1:6">
      <c r="A838" s="109"/>
      <c r="B838" s="107"/>
      <c r="C838" s="121"/>
      <c r="D838" s="110"/>
      <c r="E838" s="111"/>
      <c r="F838" s="112"/>
    </row>
    <row r="839" spans="1:6">
      <c r="A839" s="109"/>
      <c r="B839" s="107"/>
      <c r="C839" s="121"/>
      <c r="D839" s="110"/>
      <c r="E839" s="111"/>
      <c r="F839" s="112"/>
    </row>
    <row r="840" spans="1:6">
      <c r="A840" s="109"/>
      <c r="B840" s="107"/>
      <c r="C840" s="121"/>
      <c r="D840" s="110"/>
      <c r="E840" s="111"/>
      <c r="F840" s="112"/>
    </row>
    <row r="841" spans="1:6">
      <c r="A841" s="109"/>
      <c r="B841" s="107"/>
      <c r="C841" s="121"/>
      <c r="D841" s="110"/>
      <c r="E841" s="111"/>
      <c r="F841" s="112"/>
    </row>
    <row r="842" spans="1:6">
      <c r="A842" s="109"/>
      <c r="B842" s="107"/>
      <c r="C842" s="121"/>
      <c r="D842" s="110"/>
      <c r="E842" s="111"/>
      <c r="F842" s="112"/>
    </row>
    <row r="843" spans="1:6">
      <c r="A843" s="109"/>
      <c r="B843" s="107"/>
      <c r="C843" s="121"/>
      <c r="D843" s="110"/>
      <c r="E843" s="111"/>
      <c r="F843" s="112"/>
    </row>
    <row r="844" spans="1:6">
      <c r="A844" s="109"/>
      <c r="B844" s="107"/>
      <c r="C844" s="121"/>
      <c r="D844" s="110"/>
      <c r="E844" s="111"/>
      <c r="F844" s="112"/>
    </row>
    <row r="845" spans="1:6">
      <c r="A845" s="109"/>
      <c r="B845" s="107"/>
      <c r="C845" s="121"/>
      <c r="D845" s="110"/>
      <c r="E845" s="111"/>
      <c r="F845" s="112"/>
    </row>
    <row r="846" spans="1:6">
      <c r="A846" s="109"/>
      <c r="B846" s="107"/>
      <c r="C846" s="121"/>
      <c r="D846" s="110"/>
      <c r="E846" s="111"/>
      <c r="F846" s="112"/>
    </row>
    <row r="847" spans="1:6">
      <c r="A847" s="109"/>
      <c r="B847" s="107"/>
      <c r="C847" s="121"/>
      <c r="D847" s="110"/>
      <c r="E847" s="111"/>
      <c r="F847" s="112"/>
    </row>
    <row r="848" spans="1:6">
      <c r="A848" s="109"/>
      <c r="B848" s="107"/>
      <c r="C848" s="121"/>
      <c r="D848" s="110"/>
      <c r="E848" s="111"/>
      <c r="F848" s="112"/>
    </row>
    <row r="849" spans="1:6">
      <c r="A849" s="109"/>
      <c r="B849" s="107"/>
      <c r="C849" s="121"/>
      <c r="D849" s="110"/>
      <c r="E849" s="111"/>
      <c r="F849" s="112"/>
    </row>
    <row r="850" spans="1:6">
      <c r="A850" s="109"/>
      <c r="B850" s="107"/>
      <c r="C850" s="121"/>
      <c r="D850" s="110"/>
      <c r="E850" s="111"/>
      <c r="F850" s="112"/>
    </row>
    <row r="851" spans="1:6">
      <c r="A851" s="109"/>
      <c r="B851" s="107"/>
      <c r="C851" s="121"/>
      <c r="D851" s="110"/>
      <c r="E851" s="111"/>
      <c r="F851" s="112"/>
    </row>
    <row r="852" spans="1:6">
      <c r="A852" s="109"/>
      <c r="B852" s="107"/>
      <c r="C852" s="121"/>
      <c r="D852" s="110"/>
      <c r="E852" s="111"/>
      <c r="F852" s="112"/>
    </row>
    <row r="853" spans="1:6">
      <c r="A853" s="109"/>
      <c r="B853" s="107"/>
      <c r="C853" s="121"/>
      <c r="D853" s="110"/>
      <c r="E853" s="111"/>
      <c r="F853" s="112"/>
    </row>
    <row r="854" spans="1:6">
      <c r="A854" s="109"/>
      <c r="B854" s="107"/>
      <c r="C854" s="121"/>
      <c r="D854" s="110"/>
      <c r="E854" s="111"/>
      <c r="F854" s="112"/>
    </row>
    <row r="855" spans="1:6">
      <c r="A855" s="109"/>
      <c r="B855" s="107"/>
      <c r="C855" s="121"/>
      <c r="D855" s="110"/>
      <c r="E855" s="111"/>
      <c r="F855" s="112"/>
    </row>
    <row r="856" spans="1:6">
      <c r="A856" s="109"/>
      <c r="B856" s="107"/>
      <c r="C856" s="121"/>
      <c r="D856" s="110"/>
      <c r="E856" s="111"/>
      <c r="F856" s="112"/>
    </row>
    <row r="857" spans="1:6">
      <c r="A857" s="109"/>
      <c r="B857" s="107"/>
      <c r="C857" s="121"/>
      <c r="D857" s="110"/>
      <c r="E857" s="111"/>
      <c r="F857" s="112"/>
    </row>
    <row r="858" spans="1:6">
      <c r="A858" s="109"/>
      <c r="B858" s="107"/>
      <c r="C858" s="121"/>
      <c r="D858" s="110"/>
      <c r="E858" s="111"/>
      <c r="F858" s="112"/>
    </row>
    <row r="859" spans="1:6">
      <c r="A859" s="109"/>
      <c r="B859" s="107"/>
      <c r="C859" s="121"/>
      <c r="D859" s="110"/>
      <c r="E859" s="111"/>
      <c r="F859" s="112"/>
    </row>
    <row r="860" spans="1:6">
      <c r="A860" s="109"/>
      <c r="B860" s="107"/>
      <c r="C860" s="121"/>
      <c r="D860" s="110"/>
      <c r="E860" s="111"/>
      <c r="F860" s="112"/>
    </row>
    <row r="861" spans="1:6">
      <c r="A861" s="109"/>
      <c r="B861" s="107"/>
      <c r="C861" s="121"/>
      <c r="D861" s="110"/>
      <c r="E861" s="111"/>
      <c r="F861" s="112"/>
    </row>
    <row r="862" spans="1:6">
      <c r="A862" s="109"/>
      <c r="B862" s="107"/>
      <c r="C862" s="121"/>
      <c r="D862" s="110"/>
      <c r="E862" s="111"/>
      <c r="F862" s="112"/>
    </row>
    <row r="863" spans="1:6">
      <c r="A863" s="109"/>
      <c r="B863" s="107"/>
      <c r="C863" s="121"/>
      <c r="D863" s="110"/>
      <c r="E863" s="111"/>
      <c r="F863" s="112"/>
    </row>
    <row r="864" spans="1:6">
      <c r="A864" s="109"/>
      <c r="B864" s="107"/>
      <c r="C864" s="121"/>
      <c r="D864" s="110"/>
      <c r="E864" s="111"/>
      <c r="F864" s="112"/>
    </row>
    <row r="865" spans="1:6">
      <c r="A865" s="109"/>
      <c r="B865" s="107"/>
      <c r="C865" s="121"/>
      <c r="D865" s="110"/>
      <c r="E865" s="111"/>
      <c r="F865" s="112"/>
    </row>
    <row r="866" spans="1:6">
      <c r="A866" s="109"/>
      <c r="B866" s="107"/>
      <c r="C866" s="121"/>
      <c r="D866" s="110"/>
      <c r="E866" s="111"/>
      <c r="F866" s="112"/>
    </row>
    <row r="867" spans="1:6">
      <c r="A867" s="109"/>
      <c r="B867" s="107"/>
      <c r="C867" s="121"/>
      <c r="D867" s="110"/>
      <c r="E867" s="111"/>
      <c r="F867" s="112"/>
    </row>
    <row r="868" spans="1:6">
      <c r="A868" s="109"/>
      <c r="B868" s="107"/>
      <c r="C868" s="121"/>
      <c r="D868" s="110"/>
      <c r="E868" s="111"/>
      <c r="F868" s="112"/>
    </row>
    <row r="869" spans="1:6">
      <c r="A869" s="109"/>
      <c r="B869" s="107"/>
      <c r="C869" s="121"/>
      <c r="D869" s="110"/>
      <c r="E869" s="111"/>
      <c r="F869" s="112"/>
    </row>
    <row r="870" spans="1:6">
      <c r="A870" s="109"/>
      <c r="B870" s="107"/>
      <c r="C870" s="121"/>
      <c r="D870" s="110"/>
      <c r="E870" s="111"/>
      <c r="F870" s="112"/>
    </row>
    <row r="871" spans="1:6">
      <c r="A871" s="109"/>
      <c r="B871" s="107"/>
      <c r="C871" s="121"/>
      <c r="D871" s="110"/>
      <c r="E871" s="111"/>
      <c r="F871" s="112"/>
    </row>
    <row r="872" spans="1:6">
      <c r="A872" s="109"/>
      <c r="B872" s="107"/>
      <c r="C872" s="121"/>
      <c r="D872" s="110"/>
      <c r="E872" s="111"/>
      <c r="F872" s="112"/>
    </row>
    <row r="873" spans="1:6">
      <c r="A873" s="109"/>
      <c r="B873" s="107"/>
      <c r="C873" s="121"/>
      <c r="D873" s="110"/>
      <c r="E873" s="111"/>
      <c r="F873" s="112"/>
    </row>
    <row r="874" spans="1:6">
      <c r="A874" s="109"/>
      <c r="B874" s="107"/>
      <c r="C874" s="121"/>
      <c r="D874" s="110"/>
      <c r="E874" s="111"/>
      <c r="F874" s="112"/>
    </row>
    <row r="875" spans="1:6">
      <c r="A875" s="109"/>
      <c r="B875" s="107"/>
      <c r="C875" s="121"/>
      <c r="D875" s="110"/>
      <c r="E875" s="111"/>
      <c r="F875" s="112"/>
    </row>
    <row r="876" spans="1:6">
      <c r="A876" s="109"/>
      <c r="B876" s="107"/>
      <c r="C876" s="121"/>
      <c r="D876" s="110"/>
      <c r="E876" s="111"/>
      <c r="F876" s="112"/>
    </row>
    <row r="877" spans="1:6">
      <c r="A877" s="109"/>
      <c r="B877" s="107"/>
      <c r="C877" s="121"/>
      <c r="D877" s="110"/>
      <c r="E877" s="111"/>
      <c r="F877" s="112"/>
    </row>
    <row r="878" spans="1:6">
      <c r="A878" s="109"/>
      <c r="B878" s="107"/>
      <c r="C878" s="121"/>
      <c r="D878" s="110"/>
      <c r="E878" s="111"/>
      <c r="F878" s="112"/>
    </row>
    <row r="879" spans="1:6">
      <c r="A879" s="109"/>
      <c r="B879" s="107"/>
      <c r="C879" s="121"/>
      <c r="D879" s="110"/>
      <c r="E879" s="111"/>
      <c r="F879" s="112"/>
    </row>
    <row r="880" spans="1:6">
      <c r="A880" s="109"/>
      <c r="B880" s="107"/>
      <c r="C880" s="121"/>
      <c r="D880" s="110"/>
      <c r="E880" s="111"/>
      <c r="F880" s="112"/>
    </row>
    <row r="881" spans="1:6">
      <c r="A881" s="109"/>
      <c r="B881" s="107"/>
      <c r="C881" s="121"/>
      <c r="D881" s="110"/>
      <c r="E881" s="111"/>
      <c r="F881" s="112"/>
    </row>
    <row r="882" spans="1:6">
      <c r="A882" s="109"/>
      <c r="B882" s="107"/>
      <c r="C882" s="121"/>
      <c r="D882" s="110"/>
      <c r="E882" s="111"/>
      <c r="F882" s="112"/>
    </row>
    <row r="883" spans="1:6">
      <c r="A883" s="109"/>
      <c r="B883" s="107"/>
      <c r="C883" s="121"/>
      <c r="D883" s="110"/>
      <c r="E883" s="111"/>
      <c r="F883" s="112"/>
    </row>
    <row r="884" spans="1:6">
      <c r="A884" s="109"/>
      <c r="B884" s="107"/>
      <c r="C884" s="121"/>
      <c r="D884" s="110"/>
      <c r="E884" s="111"/>
      <c r="F884" s="112"/>
    </row>
    <row r="885" spans="1:6">
      <c r="A885" s="109"/>
      <c r="B885" s="107"/>
      <c r="C885" s="121"/>
      <c r="D885" s="110"/>
      <c r="E885" s="111"/>
      <c r="F885" s="112"/>
    </row>
    <row r="886" spans="1:6">
      <c r="A886" s="109"/>
      <c r="B886" s="107"/>
      <c r="C886" s="121"/>
      <c r="D886" s="110"/>
      <c r="E886" s="111"/>
      <c r="F886" s="112"/>
    </row>
    <row r="887" spans="1:6">
      <c r="A887" s="109"/>
      <c r="B887" s="107"/>
      <c r="C887" s="121"/>
      <c r="D887" s="110"/>
      <c r="E887" s="111"/>
      <c r="F887" s="112"/>
    </row>
    <row r="888" spans="1:6">
      <c r="A888" s="109"/>
      <c r="B888" s="107"/>
      <c r="C888" s="121"/>
      <c r="D888" s="110"/>
      <c r="E888" s="111"/>
      <c r="F888" s="112"/>
    </row>
    <row r="889" spans="1:6">
      <c r="A889" s="109"/>
      <c r="B889" s="107"/>
      <c r="C889" s="121"/>
      <c r="D889" s="110"/>
      <c r="E889" s="111"/>
      <c r="F889" s="112"/>
    </row>
    <row r="890" spans="1:6">
      <c r="A890" s="109"/>
      <c r="B890" s="107"/>
      <c r="C890" s="121"/>
      <c r="D890" s="110"/>
      <c r="E890" s="111"/>
      <c r="F890" s="112"/>
    </row>
    <row r="891" spans="1:6">
      <c r="A891" s="109"/>
      <c r="B891" s="107"/>
      <c r="C891" s="121"/>
      <c r="D891" s="110"/>
      <c r="E891" s="111"/>
      <c r="F891" s="112"/>
    </row>
    <row r="892" spans="1:6">
      <c r="A892" s="109"/>
      <c r="B892" s="107"/>
      <c r="C892" s="121"/>
      <c r="D892" s="110"/>
      <c r="E892" s="111"/>
      <c r="F892" s="112"/>
    </row>
    <row r="893" spans="1:6">
      <c r="A893" s="109"/>
      <c r="B893" s="107"/>
      <c r="C893" s="121"/>
      <c r="D893" s="110"/>
      <c r="E893" s="111"/>
      <c r="F893" s="112"/>
    </row>
    <row r="894" spans="1:6">
      <c r="A894" s="109"/>
      <c r="B894" s="107"/>
      <c r="C894" s="121"/>
      <c r="D894" s="110"/>
      <c r="E894" s="111"/>
      <c r="F894" s="112"/>
    </row>
    <row r="895" spans="1:6">
      <c r="A895" s="109"/>
      <c r="B895" s="107"/>
      <c r="C895" s="121"/>
      <c r="D895" s="110"/>
      <c r="E895" s="111"/>
      <c r="F895" s="112"/>
    </row>
    <row r="896" spans="1:6">
      <c r="A896" s="109"/>
      <c r="B896" s="107"/>
      <c r="C896" s="121"/>
      <c r="D896" s="110"/>
      <c r="E896" s="111"/>
      <c r="F896" s="112"/>
    </row>
    <row r="897" spans="1:6">
      <c r="A897" s="109"/>
      <c r="B897" s="107"/>
      <c r="C897" s="121"/>
      <c r="D897" s="110"/>
      <c r="E897" s="111"/>
      <c r="F897" s="112"/>
    </row>
    <row r="898" spans="1:6">
      <c r="A898" s="109"/>
      <c r="B898" s="107"/>
      <c r="C898" s="121"/>
      <c r="D898" s="110"/>
      <c r="E898" s="111"/>
      <c r="F898" s="112"/>
    </row>
    <row r="899" spans="1:6">
      <c r="A899" s="109"/>
      <c r="B899" s="107"/>
      <c r="C899" s="121"/>
      <c r="D899" s="110"/>
      <c r="E899" s="111"/>
      <c r="F899" s="112"/>
    </row>
    <row r="900" spans="1:6">
      <c r="A900" s="109"/>
      <c r="B900" s="107"/>
      <c r="C900" s="121"/>
      <c r="D900" s="110"/>
      <c r="E900" s="111"/>
      <c r="F900" s="112"/>
    </row>
    <row r="901" spans="1:6">
      <c r="A901" s="109"/>
      <c r="B901" s="107"/>
      <c r="C901" s="121"/>
      <c r="D901" s="110"/>
      <c r="E901" s="111"/>
      <c r="F901" s="112"/>
    </row>
    <row r="902" spans="1:6">
      <c r="A902" s="109"/>
      <c r="B902" s="107"/>
      <c r="C902" s="121"/>
      <c r="D902" s="110"/>
      <c r="E902" s="111"/>
      <c r="F902" s="112"/>
    </row>
    <row r="903" spans="1:6">
      <c r="A903" s="109"/>
      <c r="B903" s="107"/>
      <c r="C903" s="121"/>
      <c r="D903" s="110"/>
      <c r="E903" s="111"/>
      <c r="F903" s="112"/>
    </row>
    <row r="904" spans="1:6">
      <c r="A904" s="109"/>
      <c r="B904" s="107"/>
      <c r="C904" s="121"/>
      <c r="D904" s="110"/>
      <c r="E904" s="111"/>
      <c r="F904" s="112"/>
    </row>
    <row r="905" spans="1:6">
      <c r="A905" s="109"/>
      <c r="B905" s="107"/>
      <c r="C905" s="121"/>
      <c r="D905" s="110"/>
      <c r="E905" s="111"/>
      <c r="F905" s="112"/>
    </row>
    <row r="906" spans="1:6">
      <c r="A906" s="109"/>
      <c r="B906" s="107"/>
      <c r="C906" s="121"/>
      <c r="D906" s="110"/>
      <c r="E906" s="111"/>
      <c r="F906" s="112"/>
    </row>
    <row r="907" spans="1:6">
      <c r="A907" s="109"/>
      <c r="B907" s="107"/>
      <c r="C907" s="121"/>
      <c r="D907" s="110"/>
      <c r="E907" s="111"/>
      <c r="F907" s="112"/>
    </row>
    <row r="908" spans="1:6">
      <c r="A908" s="109"/>
      <c r="B908" s="107"/>
      <c r="C908" s="121"/>
      <c r="D908" s="110"/>
      <c r="E908" s="111"/>
      <c r="F908" s="112"/>
    </row>
    <row r="909" spans="1:6">
      <c r="A909" s="109"/>
      <c r="B909" s="107"/>
      <c r="C909" s="121"/>
      <c r="D909" s="110"/>
      <c r="E909" s="111"/>
      <c r="F909" s="112"/>
    </row>
    <row r="910" spans="1:6">
      <c r="A910" s="109"/>
      <c r="B910" s="107"/>
      <c r="C910" s="121"/>
      <c r="D910" s="110"/>
      <c r="E910" s="111"/>
      <c r="F910" s="112"/>
    </row>
    <row r="911" spans="1:6">
      <c r="A911" s="109"/>
      <c r="B911" s="107"/>
      <c r="C911" s="121"/>
      <c r="D911" s="110"/>
      <c r="E911" s="111"/>
      <c r="F911" s="112"/>
    </row>
    <row r="912" spans="1:6">
      <c r="A912" s="109"/>
      <c r="B912" s="107"/>
      <c r="C912" s="121"/>
      <c r="D912" s="110"/>
      <c r="E912" s="111"/>
      <c r="F912" s="112"/>
    </row>
    <row r="913" spans="1:6">
      <c r="A913" s="109"/>
      <c r="B913" s="107"/>
      <c r="C913" s="121"/>
      <c r="D913" s="110"/>
      <c r="E913" s="111"/>
      <c r="F913" s="112"/>
    </row>
    <row r="914" spans="1:6">
      <c r="A914" s="109"/>
      <c r="B914" s="107"/>
      <c r="C914" s="121"/>
      <c r="D914" s="110"/>
      <c r="E914" s="111"/>
      <c r="F914" s="112"/>
    </row>
    <row r="915" spans="1:6">
      <c r="A915" s="109"/>
      <c r="B915" s="107"/>
      <c r="C915" s="121"/>
      <c r="D915" s="110"/>
      <c r="E915" s="111"/>
      <c r="F915" s="112"/>
    </row>
    <row r="916" spans="1:6">
      <c r="A916" s="109"/>
      <c r="B916" s="107"/>
      <c r="C916" s="121"/>
      <c r="D916" s="110"/>
      <c r="E916" s="111"/>
      <c r="F916" s="112"/>
    </row>
    <row r="917" spans="1:6">
      <c r="A917" s="109"/>
      <c r="B917" s="107"/>
      <c r="C917" s="121"/>
      <c r="D917" s="110"/>
      <c r="E917" s="111"/>
      <c r="F917" s="112"/>
    </row>
    <row r="918" spans="1:6">
      <c r="A918" s="109"/>
      <c r="B918" s="107"/>
      <c r="C918" s="121"/>
      <c r="D918" s="110"/>
      <c r="E918" s="111"/>
      <c r="F918" s="112"/>
    </row>
    <row r="919" spans="1:6">
      <c r="A919" s="109"/>
      <c r="B919" s="107"/>
      <c r="C919" s="121"/>
      <c r="D919" s="110"/>
      <c r="E919" s="111"/>
      <c r="F919" s="112"/>
    </row>
    <row r="920" spans="1:6">
      <c r="A920" s="109"/>
      <c r="B920" s="107"/>
      <c r="C920" s="121"/>
      <c r="D920" s="110"/>
      <c r="E920" s="111"/>
      <c r="F920" s="112"/>
    </row>
    <row r="921" spans="1:6">
      <c r="A921" s="109"/>
      <c r="B921" s="107"/>
      <c r="C921" s="121"/>
      <c r="D921" s="110"/>
      <c r="E921" s="111"/>
      <c r="F921" s="112"/>
    </row>
    <row r="922" spans="1:6">
      <c r="A922" s="109"/>
      <c r="B922" s="107"/>
      <c r="C922" s="121"/>
      <c r="D922" s="110"/>
      <c r="E922" s="111"/>
      <c r="F922" s="112"/>
    </row>
    <row r="923" spans="1:6">
      <c r="A923" s="109"/>
      <c r="B923" s="107"/>
      <c r="C923" s="121"/>
      <c r="D923" s="110"/>
      <c r="E923" s="111"/>
      <c r="F923" s="112"/>
    </row>
    <row r="924" spans="1:6">
      <c r="A924" s="109"/>
      <c r="B924" s="107"/>
      <c r="C924" s="121"/>
      <c r="D924" s="110"/>
      <c r="E924" s="111"/>
      <c r="F924" s="112"/>
    </row>
    <row r="925" spans="1:6">
      <c r="A925" s="109"/>
      <c r="B925" s="107"/>
      <c r="C925" s="121"/>
      <c r="D925" s="110"/>
      <c r="E925" s="111"/>
      <c r="F925" s="112"/>
    </row>
    <row r="926" spans="1:6">
      <c r="A926" s="109"/>
      <c r="B926" s="107"/>
      <c r="C926" s="121"/>
      <c r="D926" s="110"/>
      <c r="E926" s="111"/>
      <c r="F926" s="112"/>
    </row>
    <row r="927" spans="1:6">
      <c r="A927" s="109"/>
      <c r="B927" s="107"/>
      <c r="C927" s="121"/>
      <c r="D927" s="110"/>
      <c r="E927" s="111"/>
      <c r="F927" s="112"/>
    </row>
    <row r="928" spans="1:6">
      <c r="A928" s="109"/>
      <c r="B928" s="107"/>
      <c r="C928" s="121"/>
      <c r="D928" s="110"/>
      <c r="E928" s="111"/>
      <c r="F928" s="112"/>
    </row>
    <row r="929" spans="1:6">
      <c r="A929" s="109"/>
      <c r="B929" s="107"/>
      <c r="C929" s="121"/>
      <c r="D929" s="110"/>
      <c r="E929" s="111"/>
      <c r="F929" s="112"/>
    </row>
    <row r="930" spans="1:6">
      <c r="A930" s="109"/>
      <c r="B930" s="107"/>
      <c r="C930" s="121"/>
      <c r="D930" s="110"/>
      <c r="E930" s="111"/>
      <c r="F930" s="112"/>
    </row>
    <row r="931" spans="1:6">
      <c r="A931" s="109"/>
      <c r="B931" s="107"/>
      <c r="C931" s="121"/>
      <c r="D931" s="110"/>
      <c r="E931" s="111"/>
      <c r="F931" s="112"/>
    </row>
    <row r="932" spans="1:6">
      <c r="A932" s="109"/>
      <c r="B932" s="107"/>
      <c r="C932" s="121"/>
      <c r="D932" s="110"/>
      <c r="E932" s="111"/>
      <c r="F932" s="112"/>
    </row>
    <row r="933" spans="1:6">
      <c r="A933" s="109"/>
      <c r="B933" s="107"/>
      <c r="C933" s="121"/>
      <c r="D933" s="110"/>
      <c r="E933" s="111"/>
      <c r="F933" s="112"/>
    </row>
    <row r="934" spans="1:6">
      <c r="A934" s="109"/>
      <c r="B934" s="107"/>
      <c r="C934" s="121"/>
      <c r="D934" s="110"/>
      <c r="E934" s="111"/>
      <c r="F934" s="112"/>
    </row>
    <row r="935" spans="1:6">
      <c r="A935" s="109"/>
      <c r="B935" s="107"/>
      <c r="C935" s="121"/>
      <c r="D935" s="110"/>
      <c r="E935" s="111"/>
      <c r="F935" s="112"/>
    </row>
    <row r="936" spans="1:6">
      <c r="A936" s="109"/>
      <c r="B936" s="107"/>
      <c r="C936" s="121"/>
      <c r="D936" s="110"/>
      <c r="E936" s="111"/>
      <c r="F936" s="112"/>
    </row>
    <row r="937" spans="1:6">
      <c r="A937" s="109"/>
      <c r="B937" s="107"/>
      <c r="C937" s="121"/>
      <c r="D937" s="110"/>
      <c r="E937" s="111"/>
      <c r="F937" s="112"/>
    </row>
    <row r="938" spans="1:6">
      <c r="A938" s="109"/>
      <c r="B938" s="107"/>
      <c r="C938" s="121"/>
      <c r="D938" s="110"/>
      <c r="E938" s="111"/>
      <c r="F938" s="112"/>
    </row>
    <row r="939" spans="1:6">
      <c r="A939" s="109"/>
      <c r="B939" s="107"/>
      <c r="C939" s="121"/>
      <c r="D939" s="110"/>
      <c r="E939" s="111"/>
      <c r="F939" s="112"/>
    </row>
    <row r="940" spans="1:6">
      <c r="A940" s="109"/>
      <c r="B940" s="107"/>
      <c r="C940" s="121"/>
      <c r="D940" s="110"/>
      <c r="E940" s="111"/>
      <c r="F940" s="112"/>
    </row>
    <row r="941" spans="1:6">
      <c r="A941" s="109"/>
      <c r="B941" s="107"/>
      <c r="C941" s="121"/>
      <c r="D941" s="110"/>
      <c r="E941" s="111"/>
      <c r="F941" s="112"/>
    </row>
    <row r="942" spans="1:6">
      <c r="A942" s="109"/>
      <c r="B942" s="107"/>
      <c r="C942" s="121"/>
      <c r="D942" s="110"/>
      <c r="E942" s="111"/>
      <c r="F942" s="112"/>
    </row>
    <row r="943" spans="1:6">
      <c r="A943" s="109"/>
      <c r="B943" s="107"/>
      <c r="C943" s="121"/>
      <c r="D943" s="110"/>
      <c r="E943" s="111"/>
      <c r="F943" s="112"/>
    </row>
    <row r="944" spans="1:6">
      <c r="A944" s="109"/>
      <c r="B944" s="107"/>
      <c r="C944" s="121"/>
      <c r="D944" s="110"/>
      <c r="E944" s="111"/>
      <c r="F944" s="112"/>
    </row>
    <row r="945" spans="1:6">
      <c r="A945" s="109"/>
      <c r="B945" s="107"/>
      <c r="C945" s="121"/>
      <c r="D945" s="110"/>
      <c r="E945" s="111"/>
      <c r="F945" s="112"/>
    </row>
    <row r="946" spans="1:6">
      <c r="A946" s="109"/>
      <c r="B946" s="107"/>
      <c r="C946" s="121"/>
      <c r="D946" s="110"/>
      <c r="E946" s="111"/>
      <c r="F946" s="112"/>
    </row>
    <row r="947" spans="1:6">
      <c r="A947" s="109"/>
      <c r="B947" s="107"/>
      <c r="C947" s="121"/>
      <c r="D947" s="110"/>
      <c r="E947" s="111"/>
      <c r="F947" s="112"/>
    </row>
    <row r="948" spans="1:6">
      <c r="A948" s="109"/>
      <c r="B948" s="107"/>
      <c r="C948" s="121"/>
      <c r="D948" s="110"/>
      <c r="E948" s="111"/>
      <c r="F948" s="112"/>
    </row>
    <row r="949" spans="1:6">
      <c r="A949" s="109"/>
      <c r="B949" s="107"/>
      <c r="C949" s="121"/>
      <c r="D949" s="110"/>
      <c r="E949" s="111"/>
      <c r="F949" s="112"/>
    </row>
    <row r="950" spans="1:6">
      <c r="A950" s="109"/>
      <c r="B950" s="107"/>
      <c r="C950" s="121"/>
      <c r="D950" s="110"/>
      <c r="E950" s="111"/>
      <c r="F950" s="112"/>
    </row>
    <row r="951" spans="1:6">
      <c r="A951" s="109"/>
      <c r="B951" s="107"/>
      <c r="C951" s="121"/>
      <c r="D951" s="110"/>
      <c r="E951" s="111"/>
      <c r="F951" s="112"/>
    </row>
    <row r="952" spans="1:6">
      <c r="A952" s="109"/>
      <c r="B952" s="107"/>
      <c r="C952" s="121"/>
      <c r="D952" s="110"/>
      <c r="E952" s="111"/>
      <c r="F952" s="112"/>
    </row>
    <row r="953" spans="1:6">
      <c r="A953" s="109"/>
      <c r="B953" s="107"/>
      <c r="C953" s="121"/>
      <c r="D953" s="110"/>
      <c r="E953" s="111"/>
      <c r="F953" s="112"/>
    </row>
    <row r="954" spans="1:6">
      <c r="A954" s="109"/>
      <c r="B954" s="107"/>
      <c r="C954" s="121"/>
      <c r="D954" s="110"/>
      <c r="E954" s="111"/>
      <c r="F954" s="112"/>
    </row>
    <row r="955" spans="1:6">
      <c r="A955" s="109"/>
      <c r="B955" s="107"/>
      <c r="C955" s="121"/>
      <c r="D955" s="110"/>
      <c r="E955" s="111"/>
      <c r="F955" s="112"/>
    </row>
    <row r="956" spans="1:6">
      <c r="A956" s="109"/>
      <c r="B956" s="107"/>
      <c r="C956" s="121"/>
      <c r="D956" s="110"/>
      <c r="E956" s="111"/>
      <c r="F956" s="112"/>
    </row>
    <row r="957" spans="1:6">
      <c r="A957" s="109"/>
      <c r="B957" s="107"/>
      <c r="C957" s="121"/>
      <c r="D957" s="110"/>
      <c r="E957" s="111"/>
      <c r="F957" s="112"/>
    </row>
    <row r="958" spans="1:6">
      <c r="A958" s="109"/>
      <c r="B958" s="107"/>
      <c r="C958" s="121"/>
      <c r="D958" s="110"/>
      <c r="E958" s="111"/>
      <c r="F958" s="112"/>
    </row>
    <row r="959" spans="1:6">
      <c r="A959" s="109"/>
      <c r="B959" s="107"/>
      <c r="C959" s="121"/>
      <c r="D959" s="110"/>
      <c r="E959" s="111"/>
      <c r="F959" s="112"/>
    </row>
    <row r="960" spans="1:6">
      <c r="A960" s="109"/>
      <c r="B960" s="107"/>
      <c r="C960" s="121"/>
      <c r="D960" s="110"/>
      <c r="E960" s="111"/>
      <c r="F960" s="112"/>
    </row>
    <row r="961" spans="1:6">
      <c r="A961" s="109"/>
      <c r="B961" s="107"/>
      <c r="C961" s="121"/>
      <c r="D961" s="110"/>
      <c r="E961" s="111"/>
      <c r="F961" s="112"/>
    </row>
    <row r="962" spans="1:6">
      <c r="A962" s="109"/>
      <c r="B962" s="107"/>
      <c r="C962" s="121"/>
      <c r="D962" s="110"/>
      <c r="E962" s="111"/>
      <c r="F962" s="112"/>
    </row>
    <row r="963" spans="1:6">
      <c r="A963" s="109"/>
      <c r="B963" s="107"/>
      <c r="C963" s="121"/>
      <c r="D963" s="110"/>
      <c r="E963" s="111"/>
      <c r="F963" s="112"/>
    </row>
    <row r="964" spans="1:6">
      <c r="A964" s="109"/>
      <c r="B964" s="107"/>
      <c r="C964" s="121"/>
      <c r="D964" s="110"/>
      <c r="E964" s="111"/>
      <c r="F964" s="112"/>
    </row>
    <row r="965" spans="1:6">
      <c r="A965" s="109"/>
      <c r="B965" s="107"/>
      <c r="C965" s="121"/>
      <c r="D965" s="110"/>
      <c r="E965" s="111"/>
      <c r="F965" s="112"/>
    </row>
    <row r="966" spans="1:6">
      <c r="A966" s="109"/>
      <c r="B966" s="107"/>
      <c r="C966" s="121"/>
      <c r="D966" s="110"/>
      <c r="E966" s="111"/>
      <c r="F966" s="112"/>
    </row>
    <row r="967" spans="1:6">
      <c r="A967" s="109"/>
      <c r="B967" s="107"/>
      <c r="C967" s="121"/>
      <c r="D967" s="110"/>
      <c r="E967" s="111"/>
      <c r="F967" s="112"/>
    </row>
    <row r="968" spans="1:6">
      <c r="A968" s="109"/>
      <c r="B968" s="107"/>
      <c r="C968" s="121"/>
      <c r="D968" s="110"/>
      <c r="E968" s="111"/>
      <c r="F968" s="112"/>
    </row>
    <row r="969" spans="1:6">
      <c r="A969" s="109"/>
      <c r="B969" s="107"/>
      <c r="C969" s="121"/>
      <c r="D969" s="110"/>
      <c r="E969" s="111"/>
      <c r="F969" s="112"/>
    </row>
    <row r="970" spans="1:6">
      <c r="A970" s="109"/>
      <c r="B970" s="107"/>
      <c r="C970" s="121"/>
      <c r="D970" s="110"/>
      <c r="E970" s="111"/>
      <c r="F970" s="112"/>
    </row>
    <row r="971" spans="1:6">
      <c r="A971" s="109"/>
      <c r="B971" s="107"/>
      <c r="C971" s="121"/>
      <c r="D971" s="110"/>
      <c r="E971" s="111"/>
      <c r="F971" s="112"/>
    </row>
    <row r="972" spans="1:6">
      <c r="A972" s="109"/>
      <c r="B972" s="107"/>
      <c r="C972" s="121"/>
      <c r="D972" s="110"/>
      <c r="E972" s="111"/>
      <c r="F972" s="112"/>
    </row>
    <row r="973" spans="1:6">
      <c r="A973" s="109"/>
      <c r="B973" s="107"/>
      <c r="C973" s="121"/>
      <c r="D973" s="110"/>
      <c r="E973" s="111"/>
      <c r="F973" s="112"/>
    </row>
    <row r="974" spans="1:6">
      <c r="A974" s="109"/>
      <c r="B974" s="107"/>
      <c r="C974" s="121"/>
      <c r="D974" s="110"/>
      <c r="E974" s="111"/>
      <c r="F974" s="112"/>
    </row>
    <row r="975" spans="1:6">
      <c r="A975" s="109"/>
      <c r="B975" s="107"/>
      <c r="C975" s="121"/>
      <c r="D975" s="110"/>
      <c r="E975" s="111"/>
      <c r="F975" s="112"/>
    </row>
    <row r="976" spans="1:6">
      <c r="A976" s="109"/>
      <c r="B976" s="107"/>
      <c r="C976" s="121"/>
      <c r="D976" s="110"/>
      <c r="E976" s="111"/>
      <c r="F976" s="112"/>
    </row>
    <row r="977" spans="1:6">
      <c r="A977" s="109"/>
      <c r="B977" s="107"/>
      <c r="C977" s="121"/>
      <c r="D977" s="110"/>
      <c r="E977" s="111"/>
      <c r="F977" s="112"/>
    </row>
    <row r="978" spans="1:6">
      <c r="A978" s="109"/>
      <c r="B978" s="107"/>
      <c r="C978" s="121"/>
      <c r="D978" s="110"/>
      <c r="E978" s="111"/>
      <c r="F978" s="112"/>
    </row>
    <row r="979" spans="1:6">
      <c r="A979" s="109"/>
      <c r="B979" s="107"/>
      <c r="C979" s="121"/>
      <c r="D979" s="110"/>
      <c r="E979" s="111"/>
      <c r="F979" s="112"/>
    </row>
    <row r="980" spans="1:6">
      <c r="A980" s="109"/>
      <c r="B980" s="107"/>
      <c r="C980" s="121"/>
      <c r="D980" s="110"/>
      <c r="E980" s="111"/>
      <c r="F980" s="112"/>
    </row>
    <row r="981" spans="1:6">
      <c r="A981" s="109"/>
      <c r="B981" s="107"/>
      <c r="C981" s="121"/>
      <c r="D981" s="110"/>
      <c r="E981" s="111"/>
      <c r="F981" s="112"/>
    </row>
    <row r="982" spans="1:6">
      <c r="A982" s="109"/>
      <c r="B982" s="107"/>
      <c r="C982" s="121"/>
      <c r="D982" s="110"/>
      <c r="E982" s="111"/>
      <c r="F982" s="112"/>
    </row>
    <row r="983" spans="1:6">
      <c r="A983" s="109"/>
      <c r="B983" s="107"/>
      <c r="C983" s="121"/>
      <c r="D983" s="110"/>
      <c r="E983" s="111"/>
      <c r="F983" s="112"/>
    </row>
    <row r="984" spans="1:6">
      <c r="A984" s="109"/>
      <c r="B984" s="107"/>
      <c r="C984" s="121"/>
      <c r="D984" s="110"/>
      <c r="E984" s="111"/>
      <c r="F984" s="112"/>
    </row>
    <row r="985" spans="1:6">
      <c r="A985" s="109"/>
      <c r="B985" s="107"/>
      <c r="C985" s="121"/>
      <c r="D985" s="110"/>
      <c r="E985" s="111"/>
      <c r="F985" s="112"/>
    </row>
    <row r="986" spans="1:6">
      <c r="A986" s="109"/>
      <c r="B986" s="107"/>
      <c r="C986" s="121"/>
      <c r="D986" s="110"/>
      <c r="E986" s="111"/>
      <c r="F986" s="112"/>
    </row>
    <row r="987" spans="1:6">
      <c r="A987" s="109"/>
      <c r="B987" s="107"/>
      <c r="C987" s="121"/>
      <c r="D987" s="110"/>
      <c r="E987" s="111"/>
      <c r="F987" s="112"/>
    </row>
    <row r="988" spans="1:6">
      <c r="A988" s="109"/>
      <c r="B988" s="107"/>
      <c r="C988" s="121"/>
      <c r="D988" s="110"/>
      <c r="E988" s="111"/>
      <c r="F988" s="112"/>
    </row>
    <row r="989" spans="1:6">
      <c r="A989" s="109"/>
      <c r="B989" s="107"/>
      <c r="C989" s="121"/>
      <c r="D989" s="110"/>
      <c r="E989" s="111"/>
      <c r="F989" s="112"/>
    </row>
    <row r="990" spans="1:6">
      <c r="A990" s="109"/>
      <c r="B990" s="107"/>
      <c r="C990" s="121"/>
      <c r="D990" s="110"/>
      <c r="E990" s="111"/>
      <c r="F990" s="112"/>
    </row>
    <row r="991" spans="1:6">
      <c r="A991" s="109"/>
      <c r="B991" s="107"/>
      <c r="C991" s="121"/>
      <c r="D991" s="110"/>
      <c r="E991" s="111"/>
      <c r="F991" s="112"/>
    </row>
    <row r="992" spans="1:6">
      <c r="A992" s="109"/>
      <c r="B992" s="107"/>
      <c r="C992" s="121"/>
      <c r="D992" s="110"/>
      <c r="E992" s="111"/>
      <c r="F992" s="112"/>
    </row>
    <row r="993" spans="1:6">
      <c r="A993" s="109"/>
      <c r="B993" s="107"/>
      <c r="C993" s="121"/>
      <c r="D993" s="110"/>
      <c r="E993" s="111"/>
      <c r="F993" s="112"/>
    </row>
    <row r="994" spans="1:6">
      <c r="A994" s="109"/>
      <c r="B994" s="107"/>
      <c r="C994" s="121"/>
      <c r="D994" s="110"/>
      <c r="E994" s="111"/>
      <c r="F994" s="112"/>
    </row>
    <row r="995" spans="1:6">
      <c r="A995" s="109"/>
      <c r="B995" s="107"/>
      <c r="C995" s="121"/>
      <c r="D995" s="110"/>
      <c r="E995" s="111"/>
      <c r="F995" s="112"/>
    </row>
    <row r="996" spans="1:6">
      <c r="A996" s="109"/>
      <c r="B996" s="107"/>
      <c r="C996" s="121"/>
      <c r="D996" s="110"/>
      <c r="E996" s="111"/>
      <c r="F996" s="112"/>
    </row>
    <row r="997" spans="1:6">
      <c r="A997" s="109"/>
      <c r="B997" s="107"/>
      <c r="C997" s="121"/>
      <c r="D997" s="110"/>
      <c r="E997" s="111"/>
      <c r="F997" s="112"/>
    </row>
    <row r="998" spans="1:6">
      <c r="A998" s="109"/>
      <c r="B998" s="107"/>
      <c r="C998" s="121"/>
      <c r="D998" s="110"/>
      <c r="E998" s="111"/>
      <c r="F998" s="112"/>
    </row>
    <row r="999" spans="1:6">
      <c r="A999" s="109"/>
      <c r="B999" s="107"/>
      <c r="C999" s="121"/>
      <c r="D999" s="110"/>
      <c r="E999" s="111"/>
      <c r="F999" s="112"/>
    </row>
    <row r="1000" spans="1:6">
      <c r="A1000" s="109"/>
      <c r="B1000" s="107"/>
      <c r="C1000" s="121"/>
      <c r="D1000" s="110"/>
      <c r="E1000" s="111"/>
      <c r="F1000" s="112"/>
    </row>
    <row r="1001" spans="1:6">
      <c r="A1001" s="109"/>
      <c r="B1001" s="107"/>
      <c r="C1001" s="121"/>
      <c r="D1001" s="110"/>
      <c r="E1001" s="111"/>
      <c r="F1001" s="112"/>
    </row>
    <row r="1002" spans="1:6">
      <c r="A1002" s="109"/>
      <c r="B1002" s="107"/>
      <c r="C1002" s="121"/>
      <c r="D1002" s="110"/>
      <c r="E1002" s="111"/>
      <c r="F1002" s="112"/>
    </row>
    <row r="1003" spans="1:6">
      <c r="A1003" s="109"/>
      <c r="B1003" s="107"/>
      <c r="C1003" s="121"/>
      <c r="D1003" s="110"/>
      <c r="E1003" s="111"/>
      <c r="F1003" s="112"/>
    </row>
    <row r="1004" spans="1:6">
      <c r="A1004" s="109"/>
      <c r="B1004" s="107"/>
      <c r="C1004" s="121"/>
      <c r="D1004" s="110"/>
      <c r="E1004" s="111"/>
      <c r="F1004" s="112"/>
    </row>
    <row r="1005" spans="1:6">
      <c r="A1005" s="109"/>
      <c r="B1005" s="107"/>
      <c r="C1005" s="121"/>
      <c r="D1005" s="110"/>
      <c r="E1005" s="111"/>
      <c r="F1005" s="112"/>
    </row>
    <row r="1006" spans="1:6">
      <c r="A1006" s="109"/>
      <c r="B1006" s="107"/>
      <c r="C1006" s="121"/>
      <c r="D1006" s="110"/>
      <c r="E1006" s="111"/>
      <c r="F1006" s="112"/>
    </row>
    <row r="1007" spans="1:6">
      <c r="A1007" s="109"/>
      <c r="B1007" s="107"/>
      <c r="C1007" s="121"/>
      <c r="D1007" s="110"/>
      <c r="E1007" s="111"/>
      <c r="F1007" s="112"/>
    </row>
    <row r="1008" spans="1:6">
      <c r="A1008" s="109"/>
      <c r="B1008" s="107"/>
      <c r="C1008" s="121"/>
      <c r="D1008" s="110"/>
      <c r="E1008" s="111"/>
      <c r="F1008" s="112"/>
    </row>
    <row r="1009" spans="1:6">
      <c r="A1009" s="109"/>
      <c r="B1009" s="107"/>
      <c r="C1009" s="121"/>
      <c r="D1009" s="110"/>
      <c r="E1009" s="111"/>
      <c r="F1009" s="112"/>
    </row>
    <row r="1010" spans="1:6">
      <c r="A1010" s="109"/>
      <c r="B1010" s="107"/>
      <c r="C1010" s="121"/>
      <c r="D1010" s="110"/>
      <c r="E1010" s="111"/>
      <c r="F1010" s="112"/>
    </row>
    <row r="1011" spans="1:6">
      <c r="A1011" s="109"/>
      <c r="B1011" s="107"/>
      <c r="C1011" s="121"/>
      <c r="D1011" s="110"/>
      <c r="E1011" s="111"/>
      <c r="F1011" s="112"/>
    </row>
    <row r="1012" spans="1:6">
      <c r="A1012" s="109"/>
      <c r="B1012" s="107"/>
      <c r="C1012" s="121"/>
      <c r="D1012" s="110"/>
      <c r="E1012" s="111"/>
      <c r="F1012" s="112"/>
    </row>
    <row r="1013" spans="1:6">
      <c r="A1013" s="109"/>
      <c r="B1013" s="107"/>
      <c r="C1013" s="121"/>
      <c r="D1013" s="110"/>
      <c r="E1013" s="111"/>
      <c r="F1013" s="112"/>
    </row>
    <row r="1014" spans="1:6">
      <c r="A1014" s="109"/>
      <c r="B1014" s="107"/>
      <c r="C1014" s="121"/>
      <c r="D1014" s="110"/>
      <c r="E1014" s="111"/>
      <c r="F1014" s="112"/>
    </row>
    <row r="1015" spans="1:6">
      <c r="A1015" s="109"/>
      <c r="B1015" s="107"/>
      <c r="C1015" s="121"/>
      <c r="D1015" s="110"/>
      <c r="E1015" s="111"/>
      <c r="F1015" s="112"/>
    </row>
    <row r="1016" spans="1:6">
      <c r="A1016" s="109"/>
      <c r="B1016" s="107"/>
      <c r="C1016" s="121"/>
      <c r="D1016" s="110"/>
      <c r="E1016" s="111"/>
      <c r="F1016" s="112"/>
    </row>
    <row r="1017" spans="1:6">
      <c r="A1017" s="109"/>
      <c r="B1017" s="107"/>
      <c r="C1017" s="121"/>
      <c r="D1017" s="110"/>
      <c r="E1017" s="111"/>
      <c r="F1017" s="112"/>
    </row>
    <row r="1018" spans="1:6">
      <c r="A1018" s="109"/>
      <c r="B1018" s="107"/>
      <c r="C1018" s="121"/>
      <c r="D1018" s="110"/>
      <c r="E1018" s="111"/>
      <c r="F1018" s="112"/>
    </row>
    <row r="1019" spans="1:6">
      <c r="A1019" s="109"/>
      <c r="B1019" s="107"/>
      <c r="C1019" s="121"/>
      <c r="D1019" s="110"/>
      <c r="E1019" s="111"/>
      <c r="F1019" s="112"/>
    </row>
    <row r="1020" spans="1:6">
      <c r="A1020" s="109"/>
      <c r="B1020" s="107"/>
      <c r="C1020" s="121"/>
      <c r="D1020" s="110"/>
      <c r="E1020" s="111"/>
      <c r="F1020" s="112"/>
    </row>
    <row r="1021" spans="1:6">
      <c r="A1021" s="109"/>
      <c r="B1021" s="107"/>
      <c r="C1021" s="121"/>
      <c r="D1021" s="110"/>
      <c r="E1021" s="111"/>
      <c r="F1021" s="112"/>
    </row>
    <row r="1022" spans="1:6">
      <c r="A1022" s="109"/>
      <c r="B1022" s="107"/>
      <c r="C1022" s="121"/>
      <c r="D1022" s="110"/>
      <c r="E1022" s="111"/>
      <c r="F1022" s="112"/>
    </row>
    <row r="1023" spans="1:6">
      <c r="A1023" s="109"/>
      <c r="B1023" s="107"/>
      <c r="C1023" s="121"/>
      <c r="D1023" s="110"/>
      <c r="E1023" s="111"/>
      <c r="F1023" s="112"/>
    </row>
    <row r="1024" spans="1:6">
      <c r="A1024" s="109"/>
      <c r="B1024" s="107"/>
      <c r="C1024" s="121"/>
      <c r="D1024" s="110"/>
      <c r="E1024" s="111"/>
      <c r="F1024" s="112"/>
    </row>
    <row r="1025" spans="1:6">
      <c r="A1025" s="109"/>
      <c r="B1025" s="107"/>
      <c r="C1025" s="121"/>
      <c r="D1025" s="110"/>
      <c r="E1025" s="111"/>
      <c r="F1025" s="112"/>
    </row>
    <row r="1026" spans="1:6">
      <c r="A1026" s="109"/>
      <c r="B1026" s="107"/>
      <c r="C1026" s="121"/>
      <c r="D1026" s="110"/>
      <c r="E1026" s="111"/>
      <c r="F1026" s="112"/>
    </row>
    <row r="1027" spans="1:6">
      <c r="A1027" s="109"/>
      <c r="B1027" s="107"/>
      <c r="C1027" s="121"/>
      <c r="D1027" s="110"/>
      <c r="E1027" s="111"/>
      <c r="F1027" s="112"/>
    </row>
    <row r="1028" spans="1:6">
      <c r="A1028" s="109"/>
      <c r="B1028" s="107"/>
      <c r="C1028" s="121"/>
      <c r="D1028" s="110"/>
      <c r="E1028" s="111"/>
      <c r="F1028" s="112"/>
    </row>
    <row r="1029" spans="1:6">
      <c r="A1029" s="109"/>
      <c r="B1029" s="107"/>
      <c r="C1029" s="121"/>
      <c r="D1029" s="110"/>
      <c r="E1029" s="111"/>
      <c r="F1029" s="112"/>
    </row>
    <row r="1030" spans="1:6">
      <c r="A1030" s="109"/>
      <c r="B1030" s="107"/>
      <c r="C1030" s="121"/>
      <c r="D1030" s="110"/>
      <c r="E1030" s="111"/>
      <c r="F1030" s="112"/>
    </row>
    <row r="1031" spans="1:6">
      <c r="A1031" s="109"/>
      <c r="B1031" s="107"/>
      <c r="C1031" s="121"/>
      <c r="D1031" s="110"/>
      <c r="E1031" s="111"/>
      <c r="F1031" s="112"/>
    </row>
    <row r="1032" spans="1:6">
      <c r="A1032" s="109"/>
      <c r="B1032" s="107"/>
      <c r="C1032" s="121"/>
      <c r="D1032" s="110"/>
      <c r="E1032" s="111"/>
      <c r="F1032" s="112"/>
    </row>
    <row r="1033" spans="1:6">
      <c r="A1033" s="109"/>
      <c r="B1033" s="107"/>
      <c r="C1033" s="121"/>
      <c r="D1033" s="110"/>
      <c r="E1033" s="111"/>
      <c r="F1033" s="112"/>
    </row>
    <row r="1034" spans="1:6">
      <c r="A1034" s="109"/>
      <c r="B1034" s="107"/>
      <c r="C1034" s="121"/>
      <c r="D1034" s="110"/>
      <c r="E1034" s="111"/>
      <c r="F1034" s="112"/>
    </row>
    <row r="1035" spans="1:6">
      <c r="A1035" s="109"/>
      <c r="B1035" s="107"/>
      <c r="C1035" s="121"/>
      <c r="D1035" s="110"/>
      <c r="E1035" s="111"/>
      <c r="F1035" s="112"/>
    </row>
    <row r="1036" spans="1:6">
      <c r="A1036" s="109"/>
      <c r="B1036" s="107"/>
      <c r="C1036" s="121"/>
      <c r="D1036" s="110"/>
      <c r="E1036" s="111"/>
      <c r="F1036" s="112"/>
    </row>
    <row r="1037" spans="1:6">
      <c r="A1037" s="109"/>
      <c r="B1037" s="107"/>
      <c r="C1037" s="121"/>
      <c r="D1037" s="110"/>
      <c r="E1037" s="111"/>
      <c r="F1037" s="112"/>
    </row>
    <row r="1038" spans="1:6">
      <c r="A1038" s="109"/>
      <c r="B1038" s="107"/>
      <c r="C1038" s="121"/>
      <c r="D1038" s="110"/>
      <c r="E1038" s="111"/>
      <c r="F1038" s="112"/>
    </row>
    <row r="1039" spans="1:6">
      <c r="A1039" s="109"/>
      <c r="B1039" s="107"/>
      <c r="C1039" s="121"/>
      <c r="D1039" s="110"/>
      <c r="E1039" s="111"/>
      <c r="F1039" s="112"/>
    </row>
    <row r="1040" spans="1:6">
      <c r="A1040" s="109"/>
      <c r="B1040" s="107"/>
      <c r="C1040" s="121"/>
      <c r="D1040" s="110"/>
      <c r="E1040" s="111"/>
      <c r="F1040" s="112"/>
    </row>
    <row r="1041" spans="1:6">
      <c r="A1041" s="109"/>
      <c r="B1041" s="107"/>
      <c r="C1041" s="121"/>
      <c r="D1041" s="110"/>
      <c r="E1041" s="111"/>
      <c r="F1041" s="112"/>
    </row>
    <row r="1042" spans="1:6">
      <c r="A1042" s="109"/>
      <c r="B1042" s="107"/>
      <c r="C1042" s="121"/>
      <c r="D1042" s="110"/>
      <c r="E1042" s="111"/>
      <c r="F1042" s="112"/>
    </row>
    <row r="1043" spans="1:6">
      <c r="A1043" s="109"/>
      <c r="B1043" s="107"/>
      <c r="C1043" s="121"/>
      <c r="D1043" s="110"/>
      <c r="E1043" s="111"/>
      <c r="F1043" s="112"/>
    </row>
    <row r="1044" spans="1:6">
      <c r="A1044" s="109"/>
      <c r="B1044" s="107"/>
      <c r="C1044" s="121"/>
      <c r="D1044" s="110"/>
      <c r="E1044" s="111"/>
      <c r="F1044" s="112"/>
    </row>
    <row r="1045" spans="1:6">
      <c r="A1045" s="109"/>
      <c r="B1045" s="107"/>
      <c r="C1045" s="121"/>
      <c r="D1045" s="110"/>
      <c r="E1045" s="111"/>
      <c r="F1045" s="112"/>
    </row>
    <row r="1046" spans="1:6">
      <c r="A1046" s="109"/>
      <c r="B1046" s="107"/>
      <c r="C1046" s="121"/>
      <c r="D1046" s="110"/>
      <c r="E1046" s="111"/>
      <c r="F1046" s="112"/>
    </row>
    <row r="1047" spans="1:6">
      <c r="A1047" s="109"/>
      <c r="B1047" s="107"/>
      <c r="C1047" s="121"/>
      <c r="D1047" s="110"/>
      <c r="E1047" s="111"/>
      <c r="F1047" s="112"/>
    </row>
    <row r="1048" spans="1:6">
      <c r="A1048" s="109"/>
      <c r="B1048" s="107"/>
      <c r="C1048" s="121"/>
      <c r="D1048" s="110"/>
      <c r="E1048" s="111"/>
      <c r="F1048" s="112"/>
    </row>
    <row r="1049" spans="1:6">
      <c r="A1049" s="109"/>
      <c r="B1049" s="107"/>
      <c r="C1049" s="121"/>
      <c r="D1049" s="110"/>
      <c r="E1049" s="111"/>
      <c r="F1049" s="112"/>
    </row>
    <row r="1050" spans="1:6">
      <c r="A1050" s="109"/>
      <c r="B1050" s="107"/>
      <c r="C1050" s="121"/>
      <c r="D1050" s="110"/>
      <c r="E1050" s="111"/>
      <c r="F1050" s="112"/>
    </row>
    <row r="1051" spans="1:6">
      <c r="A1051" s="109"/>
      <c r="B1051" s="107"/>
      <c r="C1051" s="121"/>
      <c r="D1051" s="110"/>
      <c r="E1051" s="111"/>
      <c r="F1051" s="112"/>
    </row>
    <row r="1052" spans="1:6">
      <c r="A1052" s="109"/>
      <c r="B1052" s="107"/>
      <c r="C1052" s="121"/>
      <c r="D1052" s="110"/>
      <c r="E1052" s="111"/>
      <c r="F1052" s="112"/>
    </row>
    <row r="1053" spans="1:6">
      <c r="A1053" s="109"/>
      <c r="B1053" s="107"/>
      <c r="C1053" s="121"/>
      <c r="D1053" s="110"/>
      <c r="E1053" s="111"/>
      <c r="F1053" s="112"/>
    </row>
    <row r="1054" spans="1:6">
      <c r="A1054" s="109"/>
      <c r="B1054" s="107"/>
      <c r="C1054" s="121"/>
      <c r="D1054" s="110"/>
      <c r="E1054" s="111"/>
      <c r="F1054" s="112"/>
    </row>
    <row r="1055" spans="1:6">
      <c r="A1055" s="109"/>
      <c r="B1055" s="107"/>
      <c r="C1055" s="121"/>
      <c r="D1055" s="110"/>
      <c r="E1055" s="111"/>
      <c r="F1055" s="112"/>
    </row>
    <row r="1056" spans="1:6">
      <c r="A1056" s="109"/>
      <c r="B1056" s="107"/>
      <c r="C1056" s="121"/>
      <c r="D1056" s="110"/>
      <c r="E1056" s="111"/>
      <c r="F1056" s="112"/>
    </row>
    <row r="1057" spans="1:6">
      <c r="A1057" s="109"/>
      <c r="B1057" s="107"/>
      <c r="C1057" s="121"/>
      <c r="D1057" s="110"/>
      <c r="E1057" s="111"/>
      <c r="F1057" s="112"/>
    </row>
    <row r="1058" spans="1:6">
      <c r="A1058" s="109"/>
      <c r="B1058" s="107"/>
      <c r="C1058" s="121"/>
      <c r="D1058" s="110"/>
      <c r="E1058" s="111"/>
      <c r="F1058" s="112"/>
    </row>
    <row r="1059" spans="1:6">
      <c r="A1059" s="109"/>
      <c r="B1059" s="107"/>
      <c r="C1059" s="121"/>
      <c r="D1059" s="110"/>
      <c r="E1059" s="111"/>
      <c r="F1059" s="112"/>
    </row>
    <row r="1060" spans="1:6">
      <c r="A1060" s="109"/>
      <c r="B1060" s="107"/>
      <c r="C1060" s="121"/>
      <c r="D1060" s="110"/>
      <c r="E1060" s="111"/>
      <c r="F1060" s="112"/>
    </row>
    <row r="1061" spans="1:6">
      <c r="A1061" s="109"/>
      <c r="B1061" s="107"/>
      <c r="C1061" s="121"/>
      <c r="D1061" s="110"/>
      <c r="E1061" s="111"/>
      <c r="F1061" s="112"/>
    </row>
    <row r="1062" spans="1:6">
      <c r="A1062" s="109"/>
      <c r="B1062" s="107"/>
      <c r="C1062" s="121"/>
      <c r="D1062" s="110"/>
      <c r="E1062" s="111"/>
      <c r="F1062" s="112"/>
    </row>
    <row r="1063" spans="1:6">
      <c r="A1063" s="109"/>
      <c r="B1063" s="107"/>
      <c r="C1063" s="121"/>
      <c r="D1063" s="110"/>
      <c r="E1063" s="111"/>
      <c r="F1063" s="112"/>
    </row>
    <row r="1064" spans="1:6">
      <c r="A1064" s="109"/>
      <c r="B1064" s="107"/>
      <c r="C1064" s="121"/>
      <c r="D1064" s="110"/>
      <c r="E1064" s="111"/>
      <c r="F1064" s="112"/>
    </row>
    <row r="1065" spans="1:6">
      <c r="A1065" s="109"/>
      <c r="B1065" s="107"/>
      <c r="C1065" s="121"/>
      <c r="D1065" s="110"/>
      <c r="E1065" s="111"/>
      <c r="F1065" s="112"/>
    </row>
    <row r="1066" spans="1:6">
      <c r="A1066" s="109"/>
      <c r="B1066" s="107"/>
      <c r="C1066" s="121"/>
      <c r="D1066" s="110"/>
      <c r="E1066" s="111"/>
      <c r="F1066" s="112"/>
    </row>
    <row r="1067" spans="1:6">
      <c r="A1067" s="109"/>
      <c r="B1067" s="107"/>
      <c r="C1067" s="121"/>
      <c r="D1067" s="110"/>
      <c r="E1067" s="111"/>
      <c r="F1067" s="112"/>
    </row>
    <row r="1068" spans="1:6">
      <c r="A1068" s="109"/>
      <c r="B1068" s="107"/>
      <c r="C1068" s="121"/>
      <c r="D1068" s="110"/>
      <c r="E1068" s="111"/>
      <c r="F1068" s="112"/>
    </row>
    <row r="1069" spans="1:6">
      <c r="A1069" s="109"/>
      <c r="B1069" s="107"/>
      <c r="C1069" s="121"/>
      <c r="D1069" s="110"/>
      <c r="E1069" s="111"/>
      <c r="F1069" s="112"/>
    </row>
    <row r="1070" spans="1:6">
      <c r="A1070" s="109"/>
      <c r="B1070" s="107"/>
      <c r="C1070" s="121"/>
      <c r="D1070" s="110"/>
      <c r="E1070" s="111"/>
      <c r="F1070" s="112"/>
    </row>
    <row r="1071" spans="1:6">
      <c r="A1071" s="109"/>
      <c r="B1071" s="107"/>
      <c r="C1071" s="121"/>
      <c r="D1071" s="110"/>
      <c r="E1071" s="111"/>
      <c r="F1071" s="112"/>
    </row>
    <row r="1072" spans="1:6">
      <c r="A1072" s="109"/>
      <c r="B1072" s="107"/>
      <c r="C1072" s="121"/>
      <c r="D1072" s="110"/>
      <c r="E1072" s="111"/>
      <c r="F1072" s="112"/>
    </row>
    <row r="1073" spans="1:6">
      <c r="A1073" s="109"/>
      <c r="B1073" s="107"/>
      <c r="C1073" s="121"/>
      <c r="D1073" s="110"/>
      <c r="E1073" s="111"/>
      <c r="F1073" s="112"/>
    </row>
    <row r="1074" spans="1:6">
      <c r="A1074" s="109"/>
      <c r="B1074" s="107"/>
      <c r="C1074" s="121"/>
      <c r="D1074" s="110"/>
      <c r="E1074" s="111"/>
      <c r="F1074" s="112"/>
    </row>
    <row r="1075" spans="1:6">
      <c r="A1075" s="109"/>
      <c r="B1075" s="107"/>
      <c r="C1075" s="121"/>
      <c r="D1075" s="110"/>
      <c r="E1075" s="111"/>
      <c r="F1075" s="112"/>
    </row>
    <row r="1076" spans="1:6">
      <c r="A1076" s="109"/>
      <c r="B1076" s="107"/>
      <c r="C1076" s="121"/>
      <c r="D1076" s="110"/>
      <c r="E1076" s="111"/>
      <c r="F1076" s="112"/>
    </row>
    <row r="1077" spans="1:6">
      <c r="A1077" s="109"/>
      <c r="B1077" s="107"/>
      <c r="C1077" s="121"/>
      <c r="D1077" s="110"/>
      <c r="E1077" s="111"/>
      <c r="F1077" s="112"/>
    </row>
    <row r="1078" spans="1:6">
      <c r="A1078" s="109"/>
      <c r="B1078" s="107"/>
      <c r="C1078" s="121"/>
      <c r="D1078" s="110"/>
      <c r="E1078" s="111"/>
      <c r="F1078" s="112"/>
    </row>
    <row r="1079" spans="1:6">
      <c r="A1079" s="109"/>
      <c r="B1079" s="107"/>
      <c r="C1079" s="121"/>
      <c r="D1079" s="110"/>
      <c r="E1079" s="111"/>
      <c r="F1079" s="112"/>
    </row>
    <row r="1080" spans="1:6">
      <c r="A1080" s="109"/>
      <c r="B1080" s="107"/>
      <c r="C1080" s="121"/>
      <c r="D1080" s="110"/>
      <c r="E1080" s="111"/>
      <c r="F1080" s="112"/>
    </row>
    <row r="1081" spans="1:6">
      <c r="A1081" s="109"/>
      <c r="B1081" s="107"/>
      <c r="C1081" s="121"/>
      <c r="D1081" s="110"/>
      <c r="E1081" s="111"/>
      <c r="F1081" s="112"/>
    </row>
    <row r="1082" spans="1:6">
      <c r="A1082" s="109"/>
      <c r="B1082" s="107"/>
      <c r="C1082" s="121"/>
      <c r="D1082" s="110"/>
      <c r="E1082" s="111"/>
      <c r="F1082" s="112"/>
    </row>
    <row r="1083" spans="1:6">
      <c r="A1083" s="109"/>
      <c r="B1083" s="107"/>
      <c r="C1083" s="121"/>
      <c r="D1083" s="110"/>
      <c r="E1083" s="111"/>
      <c r="F1083" s="112"/>
    </row>
    <row r="1084" spans="1:6">
      <c r="A1084" s="109"/>
      <c r="B1084" s="107"/>
      <c r="C1084" s="121"/>
      <c r="D1084" s="110"/>
      <c r="E1084" s="111"/>
      <c r="F1084" s="112"/>
    </row>
    <row r="1085" spans="1:6">
      <c r="A1085" s="109"/>
      <c r="B1085" s="107"/>
      <c r="C1085" s="121"/>
      <c r="D1085" s="110"/>
      <c r="E1085" s="111"/>
      <c r="F1085" s="112"/>
    </row>
    <row r="1086" spans="1:6">
      <c r="A1086" s="109"/>
      <c r="B1086" s="107"/>
      <c r="C1086" s="121"/>
      <c r="D1086" s="110"/>
      <c r="E1086" s="111"/>
      <c r="F1086" s="112"/>
    </row>
    <row r="1087" spans="1:6">
      <c r="A1087" s="109"/>
      <c r="B1087" s="107"/>
      <c r="C1087" s="121"/>
      <c r="D1087" s="110"/>
      <c r="E1087" s="111"/>
      <c r="F1087" s="112"/>
    </row>
    <row r="1088" spans="1:6">
      <c r="A1088" s="109"/>
      <c r="B1088" s="107"/>
      <c r="C1088" s="121"/>
      <c r="D1088" s="110"/>
      <c r="E1088" s="111"/>
      <c r="F1088" s="112"/>
    </row>
    <row r="1089" spans="1:6">
      <c r="A1089" s="109"/>
      <c r="B1089" s="107"/>
      <c r="C1089" s="121"/>
      <c r="D1089" s="110"/>
      <c r="E1089" s="111"/>
      <c r="F1089" s="112"/>
    </row>
    <row r="1090" spans="1:6">
      <c r="A1090" s="109"/>
      <c r="B1090" s="107"/>
      <c r="C1090" s="121"/>
      <c r="D1090" s="110"/>
      <c r="E1090" s="111"/>
      <c r="F1090" s="112"/>
    </row>
    <row r="1091" spans="1:6">
      <c r="A1091" s="109"/>
      <c r="B1091" s="107"/>
      <c r="C1091" s="121"/>
      <c r="D1091" s="110"/>
      <c r="E1091" s="111"/>
      <c r="F1091" s="112"/>
    </row>
    <row r="1092" spans="1:6">
      <c r="A1092" s="109"/>
      <c r="B1092" s="107"/>
      <c r="C1092" s="121"/>
      <c r="D1092" s="110"/>
      <c r="E1092" s="111"/>
      <c r="F1092" s="112"/>
    </row>
    <row r="1093" spans="1:6">
      <c r="A1093" s="109"/>
      <c r="B1093" s="107"/>
      <c r="C1093" s="121"/>
      <c r="D1093" s="110"/>
      <c r="E1093" s="111"/>
      <c r="F1093" s="112"/>
    </row>
    <row r="1094" spans="1:6">
      <c r="A1094" s="109"/>
      <c r="B1094" s="107"/>
      <c r="C1094" s="121"/>
      <c r="D1094" s="110"/>
      <c r="E1094" s="111"/>
      <c r="F1094" s="112"/>
    </row>
    <row r="1095" spans="1:6">
      <c r="A1095" s="109"/>
      <c r="B1095" s="107"/>
      <c r="C1095" s="121"/>
      <c r="D1095" s="110"/>
      <c r="E1095" s="111"/>
      <c r="F1095" s="112"/>
    </row>
    <row r="1096" spans="1:6">
      <c r="A1096" s="109"/>
      <c r="B1096" s="107"/>
      <c r="C1096" s="121"/>
      <c r="D1096" s="110"/>
      <c r="E1096" s="111"/>
      <c r="F1096" s="112"/>
    </row>
    <row r="1097" spans="1:6">
      <c r="A1097" s="109"/>
      <c r="B1097" s="107"/>
      <c r="C1097" s="121"/>
      <c r="D1097" s="110"/>
      <c r="E1097" s="111"/>
      <c r="F1097" s="112"/>
    </row>
    <row r="1098" spans="1:6">
      <c r="A1098" s="109"/>
      <c r="B1098" s="107"/>
      <c r="C1098" s="121"/>
      <c r="D1098" s="110"/>
      <c r="E1098" s="111"/>
      <c r="F1098" s="112"/>
    </row>
    <row r="1099" spans="1:6">
      <c r="A1099" s="109"/>
      <c r="B1099" s="107"/>
      <c r="C1099" s="121"/>
      <c r="D1099" s="110"/>
      <c r="E1099" s="111"/>
      <c r="F1099" s="112"/>
    </row>
    <row r="1100" spans="1:6">
      <c r="A1100" s="109"/>
      <c r="B1100" s="107"/>
      <c r="C1100" s="121"/>
      <c r="D1100" s="110"/>
      <c r="E1100" s="111"/>
      <c r="F1100" s="112"/>
    </row>
    <row r="1101" spans="1:6">
      <c r="A1101" s="109"/>
      <c r="B1101" s="107"/>
      <c r="C1101" s="121"/>
      <c r="D1101" s="110"/>
      <c r="E1101" s="111"/>
      <c r="F1101" s="112"/>
    </row>
    <row r="1102" spans="1:6">
      <c r="A1102" s="109"/>
      <c r="B1102" s="107"/>
      <c r="C1102" s="121"/>
      <c r="D1102" s="110"/>
      <c r="E1102" s="111"/>
      <c r="F1102" s="112"/>
    </row>
    <row r="1103" spans="1:6">
      <c r="A1103" s="109"/>
      <c r="B1103" s="107"/>
      <c r="C1103" s="121"/>
      <c r="D1103" s="110"/>
      <c r="E1103" s="111"/>
      <c r="F1103" s="112"/>
    </row>
    <row r="1104" spans="1:6">
      <c r="A1104" s="109"/>
      <c r="B1104" s="107"/>
      <c r="C1104" s="121"/>
      <c r="D1104" s="110"/>
      <c r="E1104" s="111"/>
      <c r="F1104" s="112"/>
    </row>
    <row r="1105" spans="1:6">
      <c r="A1105" s="109"/>
      <c r="B1105" s="107"/>
      <c r="C1105" s="121"/>
      <c r="D1105" s="110"/>
      <c r="E1105" s="111"/>
      <c r="F1105" s="112"/>
    </row>
    <row r="1106" spans="1:6">
      <c r="A1106" s="109"/>
      <c r="B1106" s="107"/>
      <c r="C1106" s="121"/>
      <c r="D1106" s="110"/>
      <c r="E1106" s="111"/>
      <c r="F1106" s="112"/>
    </row>
    <row r="1107" spans="1:6">
      <c r="A1107" s="109"/>
      <c r="B1107" s="107"/>
      <c r="C1107" s="121"/>
      <c r="D1107" s="110"/>
      <c r="E1107" s="111"/>
      <c r="F1107" s="112"/>
    </row>
    <row r="1108" spans="1:6">
      <c r="A1108" s="109"/>
      <c r="B1108" s="107"/>
      <c r="C1108" s="121"/>
      <c r="D1108" s="110"/>
      <c r="E1108" s="111"/>
      <c r="F1108" s="112"/>
    </row>
    <row r="1109" spans="1:6">
      <c r="A1109" s="109"/>
      <c r="B1109" s="107"/>
      <c r="C1109" s="121"/>
      <c r="D1109" s="110"/>
      <c r="E1109" s="111"/>
      <c r="F1109" s="112"/>
    </row>
    <row r="1110" spans="1:6">
      <c r="A1110" s="109"/>
      <c r="B1110" s="107"/>
      <c r="C1110" s="121"/>
      <c r="D1110" s="110"/>
      <c r="E1110" s="111"/>
      <c r="F1110" s="112"/>
    </row>
    <row r="1111" spans="1:6">
      <c r="A1111" s="109"/>
      <c r="B1111" s="107"/>
      <c r="C1111" s="121"/>
      <c r="D1111" s="110"/>
      <c r="E1111" s="111"/>
      <c r="F1111" s="112"/>
    </row>
    <row r="1112" spans="1:6">
      <c r="A1112" s="109"/>
      <c r="B1112" s="107"/>
      <c r="C1112" s="121"/>
      <c r="D1112" s="110"/>
      <c r="E1112" s="111"/>
      <c r="F1112" s="112"/>
    </row>
    <row r="1113" spans="1:6">
      <c r="A1113" s="109"/>
      <c r="B1113" s="107"/>
      <c r="C1113" s="121"/>
      <c r="D1113" s="110"/>
      <c r="E1113" s="111"/>
      <c r="F1113" s="112"/>
    </row>
    <row r="1114" spans="1:6">
      <c r="A1114" s="109"/>
      <c r="B1114" s="107"/>
      <c r="C1114" s="121"/>
      <c r="D1114" s="110"/>
      <c r="E1114" s="111"/>
      <c r="F1114" s="112"/>
    </row>
    <row r="1115" spans="1:6">
      <c r="A1115" s="109"/>
      <c r="B1115" s="107"/>
      <c r="C1115" s="121"/>
      <c r="D1115" s="110"/>
      <c r="E1115" s="111"/>
      <c r="F1115" s="112"/>
    </row>
    <row r="1116" spans="1:6">
      <c r="A1116" s="109"/>
      <c r="B1116" s="107"/>
      <c r="C1116" s="121"/>
      <c r="D1116" s="110"/>
      <c r="E1116" s="111"/>
      <c r="F1116" s="112"/>
    </row>
    <row r="1117" spans="1:6">
      <c r="A1117" s="109"/>
      <c r="B1117" s="107"/>
      <c r="C1117" s="121"/>
      <c r="D1117" s="110"/>
      <c r="E1117" s="111"/>
      <c r="F1117" s="112"/>
    </row>
    <row r="1118" spans="1:6">
      <c r="A1118" s="109"/>
      <c r="B1118" s="107"/>
      <c r="C1118" s="121"/>
      <c r="D1118" s="110"/>
      <c r="E1118" s="111"/>
      <c r="F1118" s="112"/>
    </row>
    <row r="1119" spans="1:6">
      <c r="A1119" s="109"/>
      <c r="B1119" s="107"/>
      <c r="C1119" s="121"/>
      <c r="D1119" s="110"/>
      <c r="E1119" s="111"/>
      <c r="F1119" s="112"/>
    </row>
    <row r="1120" spans="1:6">
      <c r="A1120" s="109"/>
      <c r="B1120" s="107"/>
      <c r="C1120" s="121"/>
      <c r="D1120" s="110"/>
      <c r="E1120" s="111"/>
      <c r="F1120" s="112"/>
    </row>
    <row r="1121" spans="1:6">
      <c r="A1121" s="109"/>
      <c r="B1121" s="107"/>
      <c r="C1121" s="121"/>
      <c r="D1121" s="110"/>
      <c r="E1121" s="111"/>
      <c r="F1121" s="112"/>
    </row>
    <row r="1122" spans="1:6">
      <c r="A1122" s="109"/>
      <c r="B1122" s="107"/>
      <c r="C1122" s="121"/>
      <c r="D1122" s="110"/>
      <c r="E1122" s="111"/>
      <c r="F1122" s="112"/>
    </row>
    <row r="1123" spans="1:6">
      <c r="A1123" s="109"/>
      <c r="B1123" s="107"/>
      <c r="C1123" s="121"/>
      <c r="D1123" s="110"/>
      <c r="E1123" s="111"/>
      <c r="F1123" s="112"/>
    </row>
    <row r="1124" spans="1:6">
      <c r="A1124" s="109"/>
      <c r="B1124" s="107"/>
      <c r="C1124" s="121"/>
      <c r="D1124" s="110"/>
      <c r="E1124" s="111"/>
      <c r="F1124" s="112"/>
    </row>
    <row r="1125" spans="1:6">
      <c r="A1125" s="109"/>
      <c r="B1125" s="107"/>
      <c r="C1125" s="121"/>
      <c r="D1125" s="110"/>
      <c r="E1125" s="111"/>
      <c r="F1125" s="112"/>
    </row>
    <row r="1126" spans="1:6">
      <c r="A1126" s="109"/>
      <c r="B1126" s="107"/>
      <c r="C1126" s="121"/>
      <c r="D1126" s="110"/>
      <c r="E1126" s="111"/>
      <c r="F1126" s="112"/>
    </row>
    <row r="1127" spans="1:6">
      <c r="A1127" s="109"/>
      <c r="B1127" s="107"/>
      <c r="C1127" s="121"/>
      <c r="D1127" s="110"/>
      <c r="E1127" s="111"/>
      <c r="F1127" s="112"/>
    </row>
    <row r="1128" spans="1:6">
      <c r="A1128" s="109"/>
      <c r="B1128" s="107"/>
      <c r="C1128" s="121"/>
      <c r="D1128" s="110"/>
      <c r="E1128" s="111"/>
      <c r="F1128" s="112"/>
    </row>
    <row r="1129" spans="1:6">
      <c r="A1129" s="109"/>
      <c r="B1129" s="107"/>
      <c r="C1129" s="121"/>
      <c r="D1129" s="110"/>
      <c r="E1129" s="111"/>
      <c r="F1129" s="112"/>
    </row>
    <row r="1130" spans="1:6">
      <c r="A1130" s="109"/>
      <c r="B1130" s="107"/>
      <c r="C1130" s="121"/>
      <c r="D1130" s="110"/>
      <c r="E1130" s="111"/>
      <c r="F1130" s="112"/>
    </row>
    <row r="1131" spans="1:6">
      <c r="A1131" s="109"/>
      <c r="B1131" s="107"/>
      <c r="C1131" s="121"/>
      <c r="D1131" s="110"/>
      <c r="E1131" s="111"/>
      <c r="F1131" s="112"/>
    </row>
    <row r="1132" spans="1:6">
      <c r="A1132" s="109"/>
      <c r="B1132" s="107"/>
      <c r="C1132" s="121"/>
      <c r="D1132" s="110"/>
      <c r="E1132" s="111"/>
      <c r="F1132" s="112"/>
    </row>
    <row r="1133" spans="1:6">
      <c r="A1133" s="109"/>
      <c r="B1133" s="107"/>
      <c r="C1133" s="121"/>
      <c r="D1133" s="110"/>
      <c r="E1133" s="111"/>
      <c r="F1133" s="112"/>
    </row>
    <row r="1134" spans="1:6">
      <c r="A1134" s="109"/>
      <c r="B1134" s="107"/>
      <c r="C1134" s="121"/>
      <c r="D1134" s="110"/>
      <c r="E1134" s="111"/>
      <c r="F1134" s="112"/>
    </row>
    <row r="1135" spans="1:6">
      <c r="A1135" s="109"/>
      <c r="B1135" s="107"/>
      <c r="C1135" s="121"/>
      <c r="D1135" s="110"/>
      <c r="E1135" s="111"/>
      <c r="F1135" s="112"/>
    </row>
    <row r="1136" spans="1:6">
      <c r="A1136" s="109"/>
      <c r="B1136" s="107"/>
      <c r="C1136" s="121"/>
      <c r="D1136" s="110"/>
      <c r="E1136" s="111"/>
      <c r="F1136" s="112"/>
    </row>
    <row r="1137" spans="1:6">
      <c r="A1137" s="109"/>
      <c r="B1137" s="107"/>
      <c r="C1137" s="121"/>
      <c r="D1137" s="110"/>
      <c r="E1137" s="111"/>
      <c r="F1137" s="112"/>
    </row>
    <row r="1138" spans="1:6">
      <c r="A1138" s="109"/>
      <c r="B1138" s="107"/>
      <c r="C1138" s="121"/>
      <c r="D1138" s="110"/>
      <c r="E1138" s="111"/>
      <c r="F1138" s="112"/>
    </row>
    <row r="1139" spans="1:6">
      <c r="A1139" s="109"/>
      <c r="B1139" s="107"/>
      <c r="C1139" s="121"/>
      <c r="D1139" s="110"/>
      <c r="E1139" s="111"/>
      <c r="F1139" s="112"/>
    </row>
    <row r="1140" spans="1:6">
      <c r="A1140" s="109"/>
      <c r="B1140" s="107"/>
      <c r="C1140" s="121"/>
      <c r="D1140" s="110"/>
      <c r="E1140" s="111"/>
      <c r="F1140" s="112"/>
    </row>
    <row r="1141" spans="1:6">
      <c r="A1141" s="109"/>
      <c r="B1141" s="107"/>
      <c r="C1141" s="121"/>
      <c r="D1141" s="110"/>
      <c r="E1141" s="111"/>
      <c r="F1141" s="112"/>
    </row>
    <row r="1142" spans="1:6">
      <c r="A1142" s="109"/>
      <c r="B1142" s="107"/>
      <c r="C1142" s="121"/>
      <c r="D1142" s="110"/>
      <c r="E1142" s="111"/>
      <c r="F1142" s="112"/>
    </row>
    <row r="1143" spans="1:6">
      <c r="A1143" s="109"/>
      <c r="B1143" s="107"/>
      <c r="C1143" s="121"/>
      <c r="D1143" s="110"/>
      <c r="E1143" s="111"/>
      <c r="F1143" s="112"/>
    </row>
    <row r="1144" spans="1:6">
      <c r="A1144" s="109"/>
      <c r="B1144" s="107"/>
      <c r="C1144" s="121"/>
      <c r="D1144" s="110"/>
      <c r="E1144" s="111"/>
      <c r="F1144" s="112"/>
    </row>
    <row r="1145" spans="1:6">
      <c r="A1145" s="109"/>
      <c r="B1145" s="107"/>
      <c r="C1145" s="121"/>
      <c r="D1145" s="110"/>
      <c r="E1145" s="111"/>
      <c r="F1145" s="112"/>
    </row>
    <row r="1146" spans="1:6">
      <c r="A1146" s="109"/>
      <c r="B1146" s="107"/>
      <c r="C1146" s="121"/>
      <c r="D1146" s="110"/>
      <c r="E1146" s="111"/>
      <c r="F1146" s="112"/>
    </row>
    <row r="1147" spans="1:6">
      <c r="A1147" s="109"/>
      <c r="B1147" s="107"/>
      <c r="C1147" s="121"/>
      <c r="D1147" s="110"/>
      <c r="E1147" s="111"/>
      <c r="F1147" s="112"/>
    </row>
    <row r="1148" spans="1:6">
      <c r="A1148" s="109"/>
      <c r="B1148" s="107"/>
      <c r="C1148" s="121"/>
      <c r="D1148" s="110"/>
      <c r="E1148" s="111"/>
      <c r="F1148" s="112"/>
    </row>
    <row r="1149" spans="1:6">
      <c r="A1149" s="109"/>
      <c r="B1149" s="107"/>
      <c r="C1149" s="121"/>
      <c r="D1149" s="110"/>
      <c r="E1149" s="111"/>
      <c r="F1149" s="112"/>
    </row>
    <row r="1150" spans="1:6">
      <c r="A1150" s="109"/>
      <c r="B1150" s="107"/>
      <c r="C1150" s="121"/>
      <c r="D1150" s="110"/>
      <c r="E1150" s="111"/>
      <c r="F1150" s="112"/>
    </row>
    <row r="1151" spans="1:6">
      <c r="A1151" s="109"/>
      <c r="B1151" s="107"/>
      <c r="C1151" s="121"/>
      <c r="D1151" s="110"/>
      <c r="E1151" s="111"/>
      <c r="F1151" s="112"/>
    </row>
    <row r="1152" spans="1:6">
      <c r="A1152" s="109"/>
      <c r="B1152" s="107"/>
      <c r="C1152" s="121"/>
      <c r="D1152" s="110"/>
      <c r="E1152" s="111"/>
      <c r="F1152" s="112"/>
    </row>
    <row r="1153" spans="1:6">
      <c r="A1153" s="109"/>
      <c r="B1153" s="107"/>
      <c r="C1153" s="121"/>
      <c r="D1153" s="110"/>
      <c r="E1153" s="111"/>
      <c r="F1153" s="112"/>
    </row>
    <row r="1154" spans="1:6">
      <c r="A1154" s="109"/>
      <c r="B1154" s="107"/>
      <c r="C1154" s="121"/>
      <c r="D1154" s="110"/>
      <c r="E1154" s="111"/>
      <c r="F1154" s="112"/>
    </row>
    <row r="1155" spans="1:6">
      <c r="A1155" s="109"/>
      <c r="B1155" s="107"/>
      <c r="C1155" s="121"/>
      <c r="D1155" s="110"/>
      <c r="E1155" s="111"/>
      <c r="F1155" s="112"/>
    </row>
    <row r="1156" spans="1:6">
      <c r="A1156" s="109"/>
      <c r="B1156" s="107"/>
      <c r="C1156" s="121"/>
      <c r="D1156" s="110"/>
      <c r="E1156" s="111"/>
      <c r="F1156" s="112"/>
    </row>
    <row r="1157" spans="1:6">
      <c r="A1157" s="109"/>
      <c r="B1157" s="107"/>
      <c r="C1157" s="121"/>
      <c r="D1157" s="110"/>
      <c r="E1157" s="111"/>
      <c r="F1157" s="112"/>
    </row>
    <row r="1158" spans="1:6">
      <c r="A1158" s="109"/>
      <c r="B1158" s="107"/>
      <c r="C1158" s="121"/>
      <c r="D1158" s="110"/>
      <c r="E1158" s="111"/>
      <c r="F1158" s="112"/>
    </row>
    <row r="1159" spans="1:6">
      <c r="A1159" s="109"/>
      <c r="B1159" s="107"/>
      <c r="C1159" s="121"/>
      <c r="D1159" s="110"/>
      <c r="E1159" s="111"/>
      <c r="F1159" s="112"/>
    </row>
    <row r="1160" spans="1:6">
      <c r="A1160" s="109"/>
      <c r="B1160" s="107"/>
      <c r="C1160" s="121"/>
      <c r="D1160" s="110"/>
      <c r="E1160" s="111"/>
      <c r="F1160" s="112"/>
    </row>
    <row r="1161" spans="1:6">
      <c r="A1161" s="109"/>
      <c r="B1161" s="107"/>
      <c r="C1161" s="121"/>
      <c r="D1161" s="110"/>
      <c r="E1161" s="111"/>
      <c r="F1161" s="112"/>
    </row>
    <row r="1162" spans="1:6">
      <c r="A1162" s="109"/>
      <c r="B1162" s="107"/>
      <c r="C1162" s="121"/>
      <c r="D1162" s="110"/>
      <c r="E1162" s="111"/>
      <c r="F1162" s="112"/>
    </row>
    <row r="1163" spans="1:6">
      <c r="A1163" s="109"/>
      <c r="B1163" s="107"/>
      <c r="C1163" s="121"/>
      <c r="D1163" s="110"/>
      <c r="E1163" s="111"/>
      <c r="F1163" s="112"/>
    </row>
    <row r="1164" spans="1:6">
      <c r="A1164" s="109"/>
      <c r="B1164" s="107"/>
      <c r="C1164" s="121"/>
      <c r="D1164" s="110"/>
      <c r="E1164" s="111"/>
      <c r="F1164" s="112"/>
    </row>
    <row r="1165" spans="1:6">
      <c r="A1165" s="109"/>
      <c r="B1165" s="107"/>
      <c r="C1165" s="121"/>
      <c r="D1165" s="110"/>
      <c r="E1165" s="111"/>
      <c r="F1165" s="112"/>
    </row>
    <row r="1166" spans="1:6">
      <c r="A1166" s="109"/>
      <c r="B1166" s="107"/>
      <c r="C1166" s="121"/>
      <c r="D1166" s="110"/>
      <c r="E1166" s="111"/>
      <c r="F1166" s="112"/>
    </row>
    <row r="1167" spans="1:6">
      <c r="A1167" s="109"/>
      <c r="B1167" s="107"/>
      <c r="C1167" s="121"/>
      <c r="D1167" s="110"/>
      <c r="E1167" s="111"/>
      <c r="F1167" s="112"/>
    </row>
    <row r="1168" spans="1:6">
      <c r="A1168" s="109"/>
      <c r="B1168" s="107"/>
      <c r="C1168" s="121"/>
      <c r="D1168" s="110"/>
      <c r="E1168" s="111"/>
      <c r="F1168" s="112"/>
    </row>
    <row r="1169" spans="1:6">
      <c r="A1169" s="109"/>
      <c r="B1169" s="107"/>
      <c r="C1169" s="121"/>
      <c r="D1169" s="110"/>
      <c r="E1169" s="111"/>
      <c r="F1169" s="112"/>
    </row>
    <row r="1170" spans="1:6">
      <c r="A1170" s="109"/>
      <c r="B1170" s="107"/>
      <c r="C1170" s="121"/>
      <c r="D1170" s="110"/>
      <c r="E1170" s="111"/>
      <c r="F1170" s="112"/>
    </row>
    <row r="1171" spans="1:6">
      <c r="A1171" s="109"/>
      <c r="B1171" s="107"/>
      <c r="C1171" s="121"/>
      <c r="D1171" s="110"/>
      <c r="E1171" s="111"/>
      <c r="F1171" s="112"/>
    </row>
    <row r="1172" spans="1:6">
      <c r="A1172" s="109"/>
      <c r="B1172" s="107"/>
      <c r="C1172" s="121"/>
      <c r="D1172" s="110"/>
      <c r="E1172" s="111"/>
      <c r="F1172" s="112"/>
    </row>
    <row r="1173" spans="1:6">
      <c r="A1173" s="109"/>
      <c r="B1173" s="107"/>
      <c r="C1173" s="121"/>
      <c r="D1173" s="110"/>
      <c r="E1173" s="111"/>
      <c r="F1173" s="112"/>
    </row>
    <row r="1174" spans="1:6">
      <c r="A1174" s="109"/>
      <c r="B1174" s="107"/>
      <c r="C1174" s="121"/>
      <c r="D1174" s="110"/>
      <c r="E1174" s="111"/>
      <c r="F1174" s="112"/>
    </row>
    <row r="1175" spans="1:6">
      <c r="A1175" s="109"/>
      <c r="B1175" s="107"/>
      <c r="C1175" s="121"/>
      <c r="D1175" s="110"/>
      <c r="E1175" s="111"/>
      <c r="F1175" s="112"/>
    </row>
    <row r="1176" spans="1:6">
      <c r="A1176" s="109"/>
      <c r="B1176" s="107"/>
      <c r="C1176" s="121"/>
      <c r="D1176" s="110"/>
      <c r="E1176" s="111"/>
      <c r="F1176" s="112"/>
    </row>
    <row r="1177" spans="1:6">
      <c r="A1177" s="109"/>
      <c r="B1177" s="107"/>
      <c r="C1177" s="121"/>
      <c r="D1177" s="110"/>
      <c r="E1177" s="111"/>
      <c r="F1177" s="112"/>
    </row>
    <row r="1178" spans="1:6">
      <c r="A1178" s="109"/>
      <c r="B1178" s="107"/>
      <c r="C1178" s="121"/>
      <c r="D1178" s="110"/>
      <c r="E1178" s="111"/>
      <c r="F1178" s="112"/>
    </row>
    <row r="1179" spans="1:6">
      <c r="A1179" s="109"/>
      <c r="B1179" s="107"/>
      <c r="C1179" s="121"/>
      <c r="D1179" s="110"/>
      <c r="E1179" s="111"/>
      <c r="F1179" s="112"/>
    </row>
    <row r="1180" spans="1:6">
      <c r="A1180" s="109"/>
      <c r="B1180" s="107"/>
      <c r="C1180" s="121"/>
      <c r="D1180" s="110"/>
      <c r="E1180" s="111"/>
      <c r="F1180" s="112"/>
    </row>
    <row r="1181" spans="1:6">
      <c r="A1181" s="109"/>
      <c r="B1181" s="107"/>
      <c r="C1181" s="121"/>
      <c r="D1181" s="110"/>
      <c r="E1181" s="111"/>
      <c r="F1181" s="112"/>
    </row>
    <row r="1182" spans="1:6">
      <c r="A1182" s="109"/>
      <c r="B1182" s="107"/>
      <c r="C1182" s="121"/>
      <c r="D1182" s="110"/>
      <c r="E1182" s="111"/>
      <c r="F1182" s="112"/>
    </row>
    <row r="1183" spans="1:6">
      <c r="A1183" s="109"/>
      <c r="B1183" s="107"/>
      <c r="C1183" s="121"/>
      <c r="D1183" s="110"/>
      <c r="E1183" s="111"/>
      <c r="F1183" s="112"/>
    </row>
    <row r="1184" spans="1:6">
      <c r="A1184" s="109"/>
      <c r="B1184" s="107"/>
      <c r="C1184" s="121"/>
      <c r="D1184" s="110"/>
      <c r="E1184" s="111"/>
      <c r="F1184" s="112"/>
    </row>
    <row r="1185" spans="1:6">
      <c r="A1185" s="109"/>
      <c r="B1185" s="107"/>
      <c r="C1185" s="121"/>
      <c r="D1185" s="110"/>
      <c r="E1185" s="111"/>
      <c r="F1185" s="112"/>
    </row>
    <row r="1186" spans="1:6">
      <c r="A1186" s="109"/>
      <c r="B1186" s="107"/>
      <c r="C1186" s="121"/>
      <c r="D1186" s="110"/>
      <c r="E1186" s="111"/>
      <c r="F1186" s="112"/>
    </row>
    <row r="1187" spans="1:6">
      <c r="A1187" s="109"/>
      <c r="B1187" s="107"/>
      <c r="C1187" s="121"/>
      <c r="D1187" s="110"/>
      <c r="E1187" s="111"/>
      <c r="F1187" s="112"/>
    </row>
    <row r="1188" spans="1:6">
      <c r="A1188" s="109"/>
      <c r="B1188" s="107"/>
      <c r="C1188" s="121"/>
      <c r="D1188" s="110"/>
      <c r="E1188" s="111"/>
      <c r="F1188" s="112"/>
    </row>
    <row r="1189" spans="1:6">
      <c r="A1189" s="109"/>
      <c r="B1189" s="107"/>
      <c r="C1189" s="121"/>
      <c r="D1189" s="110"/>
      <c r="E1189" s="111"/>
      <c r="F1189" s="112"/>
    </row>
    <row r="1190" spans="1:6">
      <c r="A1190" s="109"/>
      <c r="B1190" s="107"/>
      <c r="C1190" s="121"/>
      <c r="D1190" s="110"/>
      <c r="E1190" s="111"/>
      <c r="F1190" s="112"/>
    </row>
    <row r="1191" spans="1:6">
      <c r="A1191" s="109"/>
      <c r="B1191" s="107"/>
      <c r="C1191" s="121"/>
      <c r="D1191" s="110"/>
      <c r="E1191" s="111"/>
      <c r="F1191" s="112"/>
    </row>
    <row r="1192" spans="1:6">
      <c r="A1192" s="109"/>
      <c r="B1192" s="107"/>
      <c r="C1192" s="121"/>
      <c r="D1192" s="110"/>
      <c r="E1192" s="111"/>
      <c r="F1192" s="112"/>
    </row>
    <row r="1193" spans="1:6">
      <c r="A1193" s="109"/>
      <c r="B1193" s="107"/>
      <c r="C1193" s="121"/>
      <c r="D1193" s="110"/>
      <c r="E1193" s="111"/>
      <c r="F1193" s="112"/>
    </row>
    <row r="1194" spans="1:6">
      <c r="A1194" s="109"/>
      <c r="B1194" s="107"/>
      <c r="C1194" s="121"/>
      <c r="D1194" s="110"/>
      <c r="E1194" s="111"/>
      <c r="F1194" s="112"/>
    </row>
    <row r="1195" spans="1:6">
      <c r="A1195" s="109"/>
      <c r="B1195" s="107"/>
      <c r="C1195" s="121"/>
      <c r="D1195" s="110"/>
      <c r="E1195" s="111"/>
      <c r="F1195" s="112"/>
    </row>
    <row r="1196" spans="1:6">
      <c r="A1196" s="109"/>
      <c r="B1196" s="107"/>
      <c r="C1196" s="121"/>
      <c r="D1196" s="110"/>
      <c r="E1196" s="111"/>
      <c r="F1196" s="112"/>
    </row>
    <row r="1197" spans="1:6">
      <c r="A1197" s="109"/>
      <c r="B1197" s="107"/>
      <c r="C1197" s="121"/>
      <c r="D1197" s="110"/>
      <c r="E1197" s="111"/>
      <c r="F1197" s="112"/>
    </row>
    <row r="1198" spans="1:6">
      <c r="A1198" s="109"/>
      <c r="B1198" s="107"/>
      <c r="C1198" s="121"/>
      <c r="D1198" s="110"/>
      <c r="E1198" s="111"/>
      <c r="F1198" s="112"/>
    </row>
    <row r="1199" spans="1:6">
      <c r="A1199" s="109"/>
      <c r="B1199" s="107"/>
      <c r="C1199" s="121"/>
      <c r="D1199" s="110"/>
      <c r="E1199" s="111"/>
      <c r="F1199" s="112"/>
    </row>
    <row r="1200" spans="1:6">
      <c r="A1200" s="109"/>
      <c r="B1200" s="107"/>
      <c r="C1200" s="121"/>
      <c r="D1200" s="110"/>
      <c r="E1200" s="111"/>
      <c r="F1200" s="112"/>
    </row>
    <row r="1201" spans="1:6">
      <c r="A1201" s="109"/>
      <c r="B1201" s="107"/>
      <c r="C1201" s="121"/>
      <c r="D1201" s="110"/>
      <c r="E1201" s="111"/>
      <c r="F1201" s="112"/>
    </row>
    <row r="1202" spans="1:6">
      <c r="A1202" s="109"/>
      <c r="B1202" s="107"/>
      <c r="C1202" s="121"/>
      <c r="D1202" s="110"/>
      <c r="E1202" s="111"/>
      <c r="F1202" s="112"/>
    </row>
    <row r="1203" spans="1:6">
      <c r="A1203" s="109"/>
      <c r="B1203" s="107"/>
      <c r="C1203" s="121"/>
      <c r="D1203" s="110"/>
      <c r="E1203" s="111"/>
      <c r="F1203" s="112"/>
    </row>
    <row r="1204" spans="1:6">
      <c r="A1204" s="109"/>
      <c r="B1204" s="107"/>
      <c r="C1204" s="121"/>
      <c r="D1204" s="110"/>
      <c r="E1204" s="111"/>
      <c r="F1204" s="112"/>
    </row>
    <row r="1205" spans="1:6">
      <c r="A1205" s="109"/>
      <c r="B1205" s="107"/>
      <c r="C1205" s="121"/>
      <c r="D1205" s="110"/>
      <c r="E1205" s="111"/>
      <c r="F1205" s="112"/>
    </row>
    <row r="1206" spans="1:6">
      <c r="A1206" s="109"/>
      <c r="B1206" s="107"/>
      <c r="C1206" s="121"/>
      <c r="D1206" s="110"/>
      <c r="E1206" s="111"/>
      <c r="F1206" s="112"/>
    </row>
    <row r="1207" spans="1:6">
      <c r="A1207" s="109"/>
      <c r="B1207" s="107"/>
      <c r="C1207" s="121"/>
      <c r="D1207" s="110"/>
      <c r="E1207" s="111"/>
      <c r="F1207" s="112"/>
    </row>
    <row r="1208" spans="1:6">
      <c r="A1208" s="109"/>
      <c r="B1208" s="107"/>
      <c r="C1208" s="121"/>
      <c r="D1208" s="110"/>
      <c r="E1208" s="111"/>
      <c r="F1208" s="112"/>
    </row>
    <row r="1209" spans="1:6">
      <c r="A1209" s="109"/>
      <c r="B1209" s="107"/>
      <c r="C1209" s="121"/>
      <c r="D1209" s="110"/>
      <c r="E1209" s="111"/>
      <c r="F1209" s="112"/>
    </row>
    <row r="1210" spans="1:6">
      <c r="A1210" s="109"/>
      <c r="B1210" s="107"/>
      <c r="C1210" s="121"/>
      <c r="D1210" s="110"/>
      <c r="E1210" s="111"/>
      <c r="F1210" s="112"/>
    </row>
    <row r="1211" spans="1:6">
      <c r="A1211" s="109"/>
      <c r="B1211" s="107"/>
      <c r="C1211" s="121"/>
      <c r="D1211" s="110"/>
      <c r="E1211" s="111"/>
      <c r="F1211" s="112"/>
    </row>
    <row r="1212" spans="1:6">
      <c r="A1212" s="109"/>
      <c r="B1212" s="107"/>
      <c r="C1212" s="121"/>
      <c r="D1212" s="110"/>
      <c r="E1212" s="111"/>
      <c r="F1212" s="112"/>
    </row>
    <row r="1213" spans="1:6">
      <c r="A1213" s="109"/>
      <c r="B1213" s="107"/>
      <c r="C1213" s="121"/>
      <c r="D1213" s="110"/>
      <c r="E1213" s="111"/>
      <c r="F1213" s="112"/>
    </row>
    <row r="1214" spans="1:6">
      <c r="A1214" s="109"/>
      <c r="B1214" s="107"/>
      <c r="C1214" s="121"/>
      <c r="D1214" s="110"/>
      <c r="E1214" s="111"/>
      <c r="F1214" s="112"/>
    </row>
    <row r="1215" spans="1:6">
      <c r="A1215" s="109"/>
      <c r="B1215" s="107"/>
      <c r="C1215" s="121"/>
      <c r="D1215" s="110"/>
      <c r="E1215" s="111"/>
      <c r="F1215" s="112"/>
    </row>
    <row r="1216" spans="1:6">
      <c r="A1216" s="109"/>
      <c r="B1216" s="107"/>
      <c r="C1216" s="121"/>
      <c r="D1216" s="110"/>
      <c r="E1216" s="111"/>
      <c r="F1216" s="112"/>
    </row>
    <row r="1217" spans="1:6">
      <c r="A1217" s="109"/>
      <c r="B1217" s="107"/>
      <c r="C1217" s="121"/>
      <c r="D1217" s="110"/>
      <c r="E1217" s="111"/>
      <c r="F1217" s="112"/>
    </row>
    <row r="1218" spans="1:6">
      <c r="A1218" s="109"/>
      <c r="B1218" s="107"/>
      <c r="C1218" s="121"/>
      <c r="D1218" s="110"/>
      <c r="E1218" s="111"/>
      <c r="F1218" s="112"/>
    </row>
    <row r="1219" spans="1:6">
      <c r="A1219" s="109"/>
      <c r="B1219" s="107"/>
      <c r="C1219" s="121"/>
      <c r="D1219" s="110"/>
      <c r="E1219" s="111"/>
      <c r="F1219" s="112"/>
    </row>
    <row r="1220" spans="1:6">
      <c r="A1220" s="109"/>
      <c r="B1220" s="107"/>
      <c r="C1220" s="121"/>
      <c r="D1220" s="110"/>
      <c r="E1220" s="111"/>
      <c r="F1220" s="112"/>
    </row>
    <row r="1221" spans="1:6">
      <c r="A1221" s="109"/>
      <c r="B1221" s="107"/>
      <c r="C1221" s="121"/>
      <c r="D1221" s="110"/>
      <c r="E1221" s="111"/>
      <c r="F1221" s="112"/>
    </row>
    <row r="1222" spans="1:6">
      <c r="A1222" s="109"/>
      <c r="B1222" s="107"/>
      <c r="C1222" s="121"/>
      <c r="D1222" s="110"/>
      <c r="E1222" s="111"/>
      <c r="F1222" s="112"/>
    </row>
    <row r="1223" spans="1:6">
      <c r="A1223" s="109"/>
      <c r="B1223" s="107"/>
      <c r="C1223" s="121"/>
      <c r="D1223" s="110"/>
      <c r="E1223" s="111"/>
      <c r="F1223" s="112"/>
    </row>
    <row r="1224" spans="1:6">
      <c r="A1224" s="109"/>
      <c r="B1224" s="107"/>
      <c r="C1224" s="121"/>
      <c r="D1224" s="110"/>
      <c r="E1224" s="111"/>
      <c r="F1224" s="112"/>
    </row>
    <row r="1225" spans="1:6">
      <c r="A1225" s="109"/>
      <c r="B1225" s="107"/>
      <c r="C1225" s="121"/>
      <c r="D1225" s="110"/>
      <c r="E1225" s="111"/>
      <c r="F1225" s="112"/>
    </row>
    <row r="1226" spans="1:6">
      <c r="A1226" s="109"/>
      <c r="B1226" s="107"/>
      <c r="C1226" s="121"/>
      <c r="D1226" s="110"/>
      <c r="E1226" s="111"/>
      <c r="F1226" s="112"/>
    </row>
    <row r="1227" spans="1:6">
      <c r="A1227" s="109"/>
      <c r="B1227" s="107"/>
      <c r="C1227" s="121"/>
      <c r="D1227" s="110"/>
      <c r="E1227" s="111"/>
      <c r="F1227" s="112"/>
    </row>
    <row r="1228" spans="1:6">
      <c r="A1228" s="109"/>
      <c r="B1228" s="107"/>
      <c r="C1228" s="121"/>
      <c r="D1228" s="110"/>
      <c r="E1228" s="111"/>
      <c r="F1228" s="112"/>
    </row>
    <row r="1229" spans="1:6">
      <c r="A1229" s="109"/>
      <c r="B1229" s="107"/>
      <c r="C1229" s="121"/>
      <c r="D1229" s="110"/>
      <c r="E1229" s="111"/>
      <c r="F1229" s="112"/>
    </row>
    <row r="1230" spans="1:6">
      <c r="A1230" s="109"/>
      <c r="B1230" s="107"/>
      <c r="C1230" s="121"/>
      <c r="D1230" s="110"/>
      <c r="E1230" s="111"/>
      <c r="F1230" s="112"/>
    </row>
    <row r="1231" spans="1:6">
      <c r="A1231" s="109"/>
      <c r="B1231" s="107"/>
      <c r="C1231" s="121"/>
      <c r="D1231" s="110"/>
      <c r="E1231" s="111"/>
      <c r="F1231" s="112"/>
    </row>
    <row r="1232" spans="1:6">
      <c r="A1232" s="109"/>
      <c r="B1232" s="107"/>
      <c r="C1232" s="121"/>
      <c r="D1232" s="110"/>
      <c r="E1232" s="111"/>
      <c r="F1232" s="112"/>
    </row>
    <row r="1233" spans="1:6">
      <c r="A1233" s="109"/>
      <c r="B1233" s="107"/>
      <c r="C1233" s="121"/>
      <c r="D1233" s="110"/>
      <c r="E1233" s="111"/>
      <c r="F1233" s="112"/>
    </row>
    <row r="1234" spans="1:6">
      <c r="A1234" s="109"/>
      <c r="B1234" s="107"/>
      <c r="C1234" s="121"/>
      <c r="D1234" s="110"/>
      <c r="E1234" s="111"/>
      <c r="F1234" s="112"/>
    </row>
    <row r="1235" spans="1:6">
      <c r="A1235" s="109"/>
      <c r="B1235" s="107"/>
      <c r="C1235" s="121"/>
      <c r="D1235" s="110"/>
      <c r="E1235" s="111"/>
      <c r="F1235" s="112"/>
    </row>
    <row r="1236" spans="1:6">
      <c r="A1236" s="109"/>
      <c r="B1236" s="107"/>
      <c r="C1236" s="121"/>
      <c r="D1236" s="110"/>
      <c r="E1236" s="111"/>
      <c r="F1236" s="112"/>
    </row>
    <row r="1237" spans="1:6">
      <c r="A1237" s="109"/>
      <c r="B1237" s="107"/>
      <c r="C1237" s="121"/>
      <c r="D1237" s="110"/>
      <c r="E1237" s="111"/>
      <c r="F1237" s="112"/>
    </row>
    <row r="1238" spans="1:6">
      <c r="A1238" s="109"/>
      <c r="B1238" s="107"/>
      <c r="C1238" s="121"/>
      <c r="D1238" s="110"/>
      <c r="E1238" s="111"/>
      <c r="F1238" s="112"/>
    </row>
    <row r="1239" spans="1:6">
      <c r="A1239" s="109"/>
      <c r="B1239" s="107"/>
      <c r="C1239" s="121"/>
      <c r="D1239" s="110"/>
      <c r="E1239" s="111"/>
      <c r="F1239" s="112"/>
    </row>
    <row r="1240" spans="1:6">
      <c r="A1240" s="109"/>
      <c r="B1240" s="107"/>
      <c r="C1240" s="121"/>
      <c r="D1240" s="110"/>
      <c r="E1240" s="111"/>
      <c r="F1240" s="112"/>
    </row>
    <row r="1241" spans="1:6">
      <c r="A1241" s="109"/>
      <c r="B1241" s="107"/>
      <c r="C1241" s="121"/>
      <c r="D1241" s="110"/>
      <c r="E1241" s="111"/>
      <c r="F1241" s="112"/>
    </row>
    <row r="1242" spans="1:6">
      <c r="A1242" s="109"/>
      <c r="B1242" s="107"/>
      <c r="C1242" s="121"/>
      <c r="D1242" s="110"/>
      <c r="E1242" s="111"/>
      <c r="F1242" s="112"/>
    </row>
    <row r="1243" spans="1:6">
      <c r="A1243" s="109"/>
      <c r="B1243" s="107"/>
      <c r="C1243" s="121"/>
      <c r="D1243" s="110"/>
      <c r="E1243" s="111"/>
      <c r="F1243" s="112"/>
    </row>
    <row r="1244" spans="1:6">
      <c r="A1244" s="109"/>
      <c r="B1244" s="107"/>
      <c r="C1244" s="121"/>
      <c r="D1244" s="110"/>
      <c r="E1244" s="111"/>
      <c r="F1244" s="112"/>
    </row>
    <row r="1245" spans="1:6">
      <c r="A1245" s="109"/>
      <c r="B1245" s="107"/>
      <c r="C1245" s="121"/>
      <c r="D1245" s="110"/>
      <c r="E1245" s="111"/>
      <c r="F1245" s="112"/>
    </row>
    <row r="1246" spans="1:6">
      <c r="A1246" s="109"/>
      <c r="B1246" s="107"/>
      <c r="C1246" s="121"/>
      <c r="D1246" s="110"/>
      <c r="E1246" s="111"/>
      <c r="F1246" s="112"/>
    </row>
    <row r="1247" spans="1:6">
      <c r="A1247" s="109"/>
      <c r="B1247" s="107"/>
      <c r="C1247" s="121"/>
      <c r="D1247" s="110"/>
      <c r="E1247" s="111"/>
      <c r="F1247" s="112"/>
    </row>
    <row r="1248" spans="1:6">
      <c r="A1248" s="109"/>
      <c r="B1248" s="107"/>
      <c r="C1248" s="121"/>
      <c r="D1248" s="110"/>
      <c r="E1248" s="111"/>
      <c r="F1248" s="112"/>
    </row>
    <row r="1249" spans="1:6">
      <c r="A1249" s="109"/>
      <c r="B1249" s="107"/>
      <c r="C1249" s="121"/>
      <c r="D1249" s="110"/>
      <c r="E1249" s="111"/>
      <c r="F1249" s="112"/>
    </row>
    <row r="1250" spans="1:6">
      <c r="A1250" s="109"/>
      <c r="B1250" s="107"/>
      <c r="C1250" s="121"/>
      <c r="D1250" s="110"/>
      <c r="E1250" s="111"/>
      <c r="F1250" s="112"/>
    </row>
    <row r="1251" spans="1:6">
      <c r="A1251" s="109"/>
      <c r="B1251" s="107"/>
      <c r="C1251" s="121"/>
      <c r="D1251" s="110"/>
      <c r="E1251" s="111"/>
      <c r="F1251" s="112"/>
    </row>
    <row r="1252" spans="1:6">
      <c r="A1252" s="109"/>
      <c r="B1252" s="107"/>
      <c r="C1252" s="121"/>
      <c r="D1252" s="110"/>
      <c r="E1252" s="111"/>
      <c r="F1252" s="112"/>
    </row>
    <row r="1253" spans="1:6">
      <c r="A1253" s="109"/>
      <c r="B1253" s="107"/>
      <c r="C1253" s="121"/>
      <c r="D1253" s="110"/>
      <c r="E1253" s="111"/>
      <c r="F1253" s="112"/>
    </row>
    <row r="1254" spans="1:6">
      <c r="A1254" s="109"/>
      <c r="B1254" s="107"/>
      <c r="C1254" s="121"/>
      <c r="D1254" s="110"/>
      <c r="E1254" s="111"/>
      <c r="F1254" s="112"/>
    </row>
    <row r="1255" spans="1:6">
      <c r="A1255" s="109"/>
      <c r="B1255" s="107"/>
      <c r="C1255" s="121"/>
      <c r="D1255" s="110"/>
      <c r="E1255" s="111"/>
      <c r="F1255" s="112"/>
    </row>
    <row r="1256" spans="1:6">
      <c r="A1256" s="109"/>
      <c r="B1256" s="107"/>
      <c r="C1256" s="121"/>
      <c r="D1256" s="110"/>
      <c r="E1256" s="111"/>
      <c r="F1256" s="112"/>
    </row>
    <row r="1257" spans="1:6">
      <c r="A1257" s="109"/>
      <c r="B1257" s="107"/>
      <c r="C1257" s="121"/>
      <c r="D1257" s="110"/>
      <c r="E1257" s="111"/>
      <c r="F1257" s="112"/>
    </row>
    <row r="1258" spans="1:6">
      <c r="A1258" s="109"/>
      <c r="B1258" s="107"/>
      <c r="C1258" s="121"/>
      <c r="D1258" s="110"/>
      <c r="E1258" s="111"/>
      <c r="F1258" s="112"/>
    </row>
    <row r="1259" spans="1:6">
      <c r="A1259" s="109"/>
      <c r="B1259" s="107"/>
      <c r="C1259" s="121"/>
      <c r="D1259" s="110"/>
      <c r="E1259" s="111"/>
      <c r="F1259" s="112"/>
    </row>
    <row r="1260" spans="1:6">
      <c r="A1260" s="109"/>
      <c r="B1260" s="107"/>
      <c r="C1260" s="121"/>
      <c r="D1260" s="110"/>
      <c r="E1260" s="111"/>
      <c r="F1260" s="112"/>
    </row>
    <row r="1261" spans="1:6">
      <c r="A1261" s="109"/>
      <c r="B1261" s="107"/>
      <c r="C1261" s="121"/>
      <c r="D1261" s="110"/>
      <c r="E1261" s="111"/>
      <c r="F1261" s="112"/>
    </row>
    <row r="1262" spans="1:6">
      <c r="A1262" s="109"/>
      <c r="B1262" s="107"/>
      <c r="C1262" s="121"/>
      <c r="D1262" s="110"/>
      <c r="E1262" s="111"/>
      <c r="F1262" s="112"/>
    </row>
    <row r="1263" spans="1:6">
      <c r="A1263" s="109"/>
      <c r="B1263" s="107"/>
      <c r="C1263" s="121"/>
      <c r="D1263" s="110"/>
      <c r="E1263" s="111"/>
      <c r="F1263" s="112"/>
    </row>
    <row r="1264" spans="1:6">
      <c r="A1264" s="109"/>
      <c r="B1264" s="107"/>
      <c r="C1264" s="121"/>
      <c r="D1264" s="110"/>
      <c r="E1264" s="111"/>
      <c r="F1264" s="112"/>
    </row>
    <row r="1265" spans="1:6">
      <c r="A1265" s="109"/>
      <c r="B1265" s="107"/>
      <c r="C1265" s="121"/>
      <c r="D1265" s="110"/>
      <c r="E1265" s="111"/>
      <c r="F1265" s="112"/>
    </row>
    <row r="1266" spans="1:6">
      <c r="A1266" s="109"/>
      <c r="B1266" s="107"/>
      <c r="C1266" s="121"/>
      <c r="D1266" s="110"/>
      <c r="E1266" s="111"/>
      <c r="F1266" s="112"/>
    </row>
    <row r="1267" spans="1:6">
      <c r="A1267" s="109"/>
      <c r="B1267" s="107"/>
      <c r="C1267" s="121"/>
      <c r="D1267" s="110"/>
      <c r="E1267" s="111"/>
      <c r="F1267" s="112"/>
    </row>
    <row r="1268" spans="1:6">
      <c r="A1268" s="109"/>
      <c r="B1268" s="107"/>
      <c r="C1268" s="121"/>
      <c r="D1268" s="110"/>
      <c r="E1268" s="111"/>
      <c r="F1268" s="112"/>
    </row>
    <row r="1269" spans="1:6">
      <c r="A1269" s="109"/>
      <c r="B1269" s="107"/>
      <c r="C1269" s="121"/>
      <c r="D1269" s="110"/>
      <c r="E1269" s="111"/>
      <c r="F1269" s="112"/>
    </row>
    <row r="1270" spans="1:6">
      <c r="A1270" s="109"/>
      <c r="B1270" s="107"/>
      <c r="C1270" s="121"/>
      <c r="D1270" s="110"/>
      <c r="E1270" s="111"/>
      <c r="F1270" s="112"/>
    </row>
    <row r="1271" spans="1:6">
      <c r="A1271" s="109"/>
      <c r="B1271" s="107"/>
      <c r="C1271" s="121"/>
      <c r="D1271" s="110"/>
      <c r="E1271" s="111"/>
      <c r="F1271" s="112"/>
    </row>
    <row r="1272" spans="1:6">
      <c r="A1272" s="109"/>
      <c r="B1272" s="107"/>
      <c r="C1272" s="121"/>
      <c r="D1272" s="110"/>
      <c r="E1272" s="111"/>
      <c r="F1272" s="112"/>
    </row>
    <row r="1273" spans="1:6">
      <c r="A1273" s="109"/>
      <c r="B1273" s="107"/>
      <c r="C1273" s="121"/>
      <c r="D1273" s="110"/>
      <c r="E1273" s="111"/>
      <c r="F1273" s="112"/>
    </row>
    <row r="1274" spans="1:6">
      <c r="A1274" s="109"/>
      <c r="B1274" s="107"/>
      <c r="C1274" s="121"/>
      <c r="D1274" s="110"/>
      <c r="E1274" s="111"/>
      <c r="F1274" s="112"/>
    </row>
    <row r="1275" spans="1:6">
      <c r="A1275" s="109"/>
      <c r="B1275" s="107"/>
      <c r="C1275" s="121"/>
      <c r="D1275" s="110"/>
      <c r="E1275" s="111"/>
      <c r="F1275" s="112"/>
    </row>
    <row r="1276" spans="1:6">
      <c r="A1276" s="109"/>
      <c r="B1276" s="107"/>
      <c r="C1276" s="121"/>
      <c r="D1276" s="110"/>
      <c r="E1276" s="111"/>
      <c r="F1276" s="112"/>
    </row>
    <row r="1277" spans="1:6">
      <c r="A1277" s="109"/>
      <c r="B1277" s="107"/>
      <c r="C1277" s="121"/>
      <c r="D1277" s="110"/>
      <c r="E1277" s="111"/>
      <c r="F1277" s="112"/>
    </row>
    <row r="1278" spans="1:6">
      <c r="A1278" s="109"/>
      <c r="B1278" s="107"/>
      <c r="C1278" s="121"/>
      <c r="D1278" s="110"/>
      <c r="E1278" s="111"/>
      <c r="F1278" s="112"/>
    </row>
    <row r="1279" spans="1:6">
      <c r="A1279" s="109"/>
      <c r="B1279" s="107"/>
      <c r="C1279" s="121"/>
      <c r="D1279" s="110"/>
      <c r="E1279" s="111"/>
      <c r="F1279" s="112"/>
    </row>
    <row r="1280" spans="1:6">
      <c r="A1280" s="109"/>
      <c r="B1280" s="107"/>
      <c r="C1280" s="121"/>
      <c r="D1280" s="110"/>
      <c r="E1280" s="111"/>
      <c r="F1280" s="112"/>
    </row>
    <row r="1281" spans="1:6">
      <c r="A1281" s="109"/>
      <c r="B1281" s="107"/>
      <c r="C1281" s="121"/>
      <c r="D1281" s="110"/>
      <c r="E1281" s="111"/>
      <c r="F1281" s="112"/>
    </row>
    <row r="1282" spans="1:6">
      <c r="A1282" s="109"/>
      <c r="B1282" s="107"/>
      <c r="C1282" s="121"/>
      <c r="D1282" s="110"/>
      <c r="E1282" s="111"/>
      <c r="F1282" s="112"/>
    </row>
    <row r="1283" spans="1:6">
      <c r="A1283" s="109"/>
      <c r="B1283" s="107"/>
      <c r="C1283" s="121"/>
      <c r="D1283" s="110"/>
      <c r="E1283" s="111"/>
      <c r="F1283" s="112"/>
    </row>
    <row r="1284" spans="1:6">
      <c r="A1284" s="109"/>
      <c r="B1284" s="107"/>
      <c r="C1284" s="121"/>
      <c r="D1284" s="110"/>
      <c r="E1284" s="111"/>
      <c r="F1284" s="112"/>
    </row>
    <row r="1285" spans="1:6">
      <c r="A1285" s="109"/>
      <c r="B1285" s="107"/>
      <c r="C1285" s="121"/>
      <c r="D1285" s="110"/>
      <c r="E1285" s="111"/>
      <c r="F1285" s="112"/>
    </row>
    <row r="1286" spans="1:6">
      <c r="A1286" s="109"/>
      <c r="B1286" s="107"/>
      <c r="C1286" s="121"/>
      <c r="D1286" s="110"/>
      <c r="E1286" s="111"/>
      <c r="F1286" s="112"/>
    </row>
    <row r="1287" spans="1:6">
      <c r="A1287" s="109"/>
      <c r="B1287" s="107"/>
      <c r="C1287" s="121"/>
      <c r="D1287" s="110"/>
      <c r="E1287" s="111"/>
      <c r="F1287" s="112"/>
    </row>
    <row r="1288" spans="1:6">
      <c r="A1288" s="109"/>
      <c r="B1288" s="107"/>
      <c r="C1288" s="121"/>
      <c r="D1288" s="110"/>
      <c r="E1288" s="111"/>
      <c r="F1288" s="112"/>
    </row>
    <row r="1289" spans="1:6">
      <c r="A1289" s="109"/>
      <c r="B1289" s="107"/>
      <c r="C1289" s="121"/>
      <c r="D1289" s="110"/>
      <c r="E1289" s="111"/>
      <c r="F1289" s="112"/>
    </row>
    <row r="1290" spans="1:6">
      <c r="A1290" s="109"/>
      <c r="B1290" s="107"/>
      <c r="C1290" s="121"/>
      <c r="D1290" s="110"/>
      <c r="E1290" s="111"/>
      <c r="F1290" s="112"/>
    </row>
    <row r="1291" spans="1:6">
      <c r="A1291" s="109"/>
      <c r="B1291" s="107"/>
      <c r="C1291" s="121"/>
      <c r="D1291" s="110"/>
      <c r="E1291" s="111"/>
      <c r="F1291" s="112"/>
    </row>
    <row r="1292" spans="1:6">
      <c r="A1292" s="109"/>
      <c r="B1292" s="107"/>
      <c r="C1292" s="121"/>
      <c r="D1292" s="110"/>
      <c r="E1292" s="111"/>
      <c r="F1292" s="112"/>
    </row>
    <row r="1293" spans="1:6">
      <c r="A1293" s="109"/>
      <c r="B1293" s="107"/>
      <c r="C1293" s="121"/>
      <c r="D1293" s="110"/>
      <c r="E1293" s="111"/>
      <c r="F1293" s="112"/>
    </row>
    <row r="1294" spans="1:6">
      <c r="A1294" s="109"/>
      <c r="B1294" s="107"/>
      <c r="C1294" s="121"/>
      <c r="D1294" s="110"/>
      <c r="E1294" s="111"/>
      <c r="F1294" s="112"/>
    </row>
    <row r="1295" spans="1:6">
      <c r="A1295" s="109"/>
      <c r="B1295" s="107"/>
      <c r="C1295" s="121"/>
      <c r="D1295" s="110"/>
      <c r="E1295" s="111"/>
      <c r="F1295" s="112"/>
    </row>
    <row r="1296" spans="1:6">
      <c r="A1296" s="109"/>
      <c r="B1296" s="107"/>
      <c r="C1296" s="121"/>
      <c r="D1296" s="110"/>
      <c r="E1296" s="111"/>
      <c r="F1296" s="112"/>
    </row>
    <row r="1297" spans="1:6">
      <c r="A1297" s="109"/>
      <c r="B1297" s="107"/>
      <c r="C1297" s="121"/>
      <c r="D1297" s="110"/>
      <c r="E1297" s="111"/>
      <c r="F1297" s="112"/>
    </row>
    <row r="1298" spans="1:6">
      <c r="A1298" s="109"/>
      <c r="B1298" s="107"/>
      <c r="C1298" s="121"/>
      <c r="D1298" s="110"/>
      <c r="E1298" s="111"/>
      <c r="F1298" s="112"/>
    </row>
    <row r="1299" spans="1:6">
      <c r="A1299" s="109"/>
      <c r="B1299" s="107"/>
      <c r="C1299" s="121"/>
      <c r="D1299" s="110"/>
      <c r="E1299" s="111"/>
      <c r="F1299" s="112"/>
    </row>
    <row r="1300" spans="1:6">
      <c r="A1300" s="109"/>
      <c r="B1300" s="107"/>
      <c r="C1300" s="121"/>
      <c r="D1300" s="110"/>
      <c r="E1300" s="111"/>
      <c r="F1300" s="112"/>
    </row>
    <row r="1301" spans="1:6">
      <c r="A1301" s="109"/>
      <c r="B1301" s="107"/>
      <c r="C1301" s="121"/>
      <c r="D1301" s="110"/>
      <c r="E1301" s="111"/>
      <c r="F1301" s="112"/>
    </row>
    <row r="1302" spans="1:6">
      <c r="A1302" s="109"/>
      <c r="B1302" s="107"/>
      <c r="C1302" s="121"/>
      <c r="D1302" s="110"/>
      <c r="E1302" s="111"/>
      <c r="F1302" s="112"/>
    </row>
    <row r="1303" spans="1:6">
      <c r="A1303" s="109"/>
      <c r="B1303" s="107"/>
      <c r="C1303" s="121"/>
      <c r="D1303" s="110"/>
      <c r="E1303" s="111"/>
      <c r="F1303" s="112"/>
    </row>
    <row r="1304" spans="1:6">
      <c r="A1304" s="109"/>
      <c r="B1304" s="107"/>
      <c r="C1304" s="121"/>
      <c r="D1304" s="110"/>
      <c r="E1304" s="111"/>
      <c r="F1304" s="112"/>
    </row>
    <row r="1305" spans="1:6">
      <c r="A1305" s="109"/>
      <c r="B1305" s="107"/>
      <c r="C1305" s="121"/>
      <c r="D1305" s="110"/>
      <c r="E1305" s="111"/>
      <c r="F1305" s="112"/>
    </row>
    <row r="1306" spans="1:6">
      <c r="A1306" s="109"/>
      <c r="B1306" s="107"/>
      <c r="C1306" s="121"/>
      <c r="D1306" s="110"/>
      <c r="E1306" s="111"/>
      <c r="F1306" s="112"/>
    </row>
    <row r="1307" spans="1:6">
      <c r="A1307" s="109"/>
      <c r="B1307" s="107"/>
      <c r="C1307" s="121"/>
      <c r="D1307" s="110"/>
      <c r="E1307" s="111"/>
      <c r="F1307" s="112"/>
    </row>
    <row r="1308" spans="1:6">
      <c r="A1308" s="109"/>
      <c r="B1308" s="107"/>
      <c r="C1308" s="121"/>
      <c r="D1308" s="110"/>
      <c r="E1308" s="111"/>
      <c r="F1308" s="112"/>
    </row>
    <row r="1309" spans="1:6">
      <c r="A1309" s="109"/>
      <c r="B1309" s="107"/>
      <c r="C1309" s="121"/>
      <c r="D1309" s="110"/>
      <c r="E1309" s="111"/>
      <c r="F1309" s="112"/>
    </row>
    <row r="1310" spans="1:6">
      <c r="A1310" s="109"/>
      <c r="B1310" s="107"/>
      <c r="C1310" s="121"/>
      <c r="D1310" s="110"/>
      <c r="E1310" s="111"/>
      <c r="F1310" s="112"/>
    </row>
    <row r="1311" spans="1:6">
      <c r="A1311" s="109"/>
      <c r="B1311" s="107"/>
      <c r="C1311" s="121"/>
      <c r="D1311" s="110"/>
      <c r="E1311" s="111"/>
      <c r="F1311" s="112"/>
    </row>
    <row r="1312" spans="1:6">
      <c r="A1312" s="109"/>
      <c r="B1312" s="107"/>
      <c r="C1312" s="121"/>
      <c r="D1312" s="110"/>
      <c r="E1312" s="111"/>
      <c r="F1312" s="112"/>
    </row>
    <row r="1313" spans="1:6">
      <c r="A1313" s="109"/>
      <c r="B1313" s="107"/>
      <c r="C1313" s="121"/>
      <c r="D1313" s="110"/>
      <c r="E1313" s="111"/>
      <c r="F1313" s="112"/>
    </row>
    <row r="1314" spans="1:6">
      <c r="A1314" s="109"/>
      <c r="B1314" s="107"/>
      <c r="C1314" s="121"/>
      <c r="D1314" s="110"/>
      <c r="E1314" s="111"/>
      <c r="F1314" s="112"/>
    </row>
    <row r="1315" spans="1:6">
      <c r="A1315" s="109"/>
      <c r="B1315" s="107"/>
      <c r="C1315" s="121"/>
      <c r="D1315" s="110"/>
      <c r="E1315" s="111"/>
      <c r="F1315" s="112"/>
    </row>
    <row r="1316" spans="1:6">
      <c r="A1316" s="109"/>
      <c r="B1316" s="107"/>
      <c r="C1316" s="121"/>
      <c r="D1316" s="110"/>
      <c r="E1316" s="111"/>
      <c r="F1316" s="112"/>
    </row>
    <row r="1317" spans="1:6">
      <c r="A1317" s="109"/>
      <c r="B1317" s="107"/>
      <c r="C1317" s="121"/>
      <c r="D1317" s="110"/>
      <c r="E1317" s="111"/>
      <c r="F1317" s="112"/>
    </row>
    <row r="1318" spans="1:6">
      <c r="A1318" s="109"/>
      <c r="B1318" s="107"/>
      <c r="C1318" s="121"/>
      <c r="D1318" s="110"/>
      <c r="E1318" s="111"/>
      <c r="F1318" s="112"/>
    </row>
    <row r="1319" spans="1:6">
      <c r="A1319" s="109"/>
      <c r="B1319" s="107"/>
      <c r="C1319" s="121"/>
      <c r="D1319" s="110"/>
      <c r="E1319" s="111"/>
      <c r="F1319" s="112"/>
    </row>
    <row r="1320" spans="1:6">
      <c r="A1320" s="109"/>
      <c r="B1320" s="107"/>
      <c r="C1320" s="121"/>
      <c r="D1320" s="110"/>
      <c r="E1320" s="111"/>
      <c r="F1320" s="112"/>
    </row>
    <row r="1321" spans="1:6">
      <c r="A1321" s="109"/>
      <c r="B1321" s="107"/>
      <c r="C1321" s="121"/>
      <c r="D1321" s="110"/>
      <c r="E1321" s="111"/>
      <c r="F1321" s="112"/>
    </row>
    <row r="1322" spans="1:6">
      <c r="A1322" s="109"/>
      <c r="B1322" s="107"/>
      <c r="C1322" s="121"/>
      <c r="D1322" s="110"/>
      <c r="E1322" s="111"/>
      <c r="F1322" s="112"/>
    </row>
    <row r="1323" spans="1:6">
      <c r="A1323" s="109"/>
      <c r="B1323" s="107"/>
      <c r="C1323" s="121"/>
      <c r="D1323" s="110"/>
      <c r="E1323" s="111"/>
      <c r="F1323" s="112"/>
    </row>
    <row r="1324" spans="1:6">
      <c r="A1324" s="109"/>
      <c r="B1324" s="107"/>
      <c r="C1324" s="121"/>
      <c r="D1324" s="110"/>
      <c r="E1324" s="111"/>
      <c r="F1324" s="112"/>
    </row>
    <row r="1325" spans="1:6">
      <c r="A1325" s="109"/>
      <c r="B1325" s="107"/>
      <c r="C1325" s="121"/>
      <c r="D1325" s="110"/>
      <c r="E1325" s="111"/>
      <c r="F1325" s="112"/>
    </row>
    <row r="1326" spans="1:6">
      <c r="A1326" s="109"/>
      <c r="B1326" s="107"/>
      <c r="C1326" s="121"/>
      <c r="D1326" s="110"/>
      <c r="E1326" s="111"/>
      <c r="F1326" s="112"/>
    </row>
    <row r="1327" spans="1:6">
      <c r="A1327" s="109"/>
      <c r="B1327" s="107"/>
      <c r="C1327" s="121"/>
      <c r="D1327" s="110"/>
      <c r="E1327" s="111"/>
      <c r="F1327" s="112"/>
    </row>
    <row r="1328" spans="1:6">
      <c r="A1328" s="109"/>
      <c r="B1328" s="107"/>
      <c r="C1328" s="121"/>
      <c r="D1328" s="110"/>
      <c r="E1328" s="111"/>
      <c r="F1328" s="112"/>
    </row>
    <row r="1329" spans="1:6">
      <c r="A1329" s="109"/>
      <c r="B1329" s="107"/>
      <c r="C1329" s="121"/>
      <c r="D1329" s="110"/>
      <c r="E1329" s="111"/>
      <c r="F1329" s="112"/>
    </row>
    <row r="1330" spans="1:6">
      <c r="A1330" s="109"/>
      <c r="B1330" s="107"/>
      <c r="C1330" s="121"/>
      <c r="D1330" s="110"/>
      <c r="E1330" s="111"/>
      <c r="F1330" s="112"/>
    </row>
    <row r="1331" spans="1:6">
      <c r="A1331" s="109"/>
      <c r="B1331" s="107"/>
      <c r="C1331" s="121"/>
      <c r="D1331" s="110"/>
      <c r="E1331" s="111"/>
      <c r="F1331" s="112"/>
    </row>
    <row r="1332" spans="1:6">
      <c r="A1332" s="109"/>
      <c r="B1332" s="107"/>
      <c r="C1332" s="121"/>
      <c r="D1332" s="110"/>
      <c r="E1332" s="111"/>
      <c r="F1332" s="112"/>
    </row>
    <row r="1333" spans="1:6">
      <c r="A1333" s="109"/>
      <c r="B1333" s="107"/>
      <c r="C1333" s="121"/>
      <c r="D1333" s="110"/>
      <c r="E1333" s="111"/>
      <c r="F1333" s="112"/>
    </row>
    <row r="1334" spans="1:6">
      <c r="A1334" s="109"/>
      <c r="B1334" s="107"/>
      <c r="C1334" s="121"/>
      <c r="D1334" s="110"/>
      <c r="E1334" s="111"/>
      <c r="F1334" s="112"/>
    </row>
    <row r="1335" spans="1:6">
      <c r="A1335" s="109"/>
      <c r="B1335" s="107"/>
      <c r="C1335" s="121"/>
      <c r="D1335" s="110"/>
      <c r="E1335" s="111"/>
      <c r="F1335" s="112"/>
    </row>
    <row r="1336" spans="1:6">
      <c r="A1336" s="109"/>
      <c r="B1336" s="107"/>
      <c r="C1336" s="121"/>
      <c r="D1336" s="110"/>
      <c r="E1336" s="111"/>
      <c r="F1336" s="112"/>
    </row>
    <row r="1337" spans="1:6">
      <c r="A1337" s="109"/>
      <c r="B1337" s="107"/>
      <c r="C1337" s="121"/>
      <c r="D1337" s="110"/>
      <c r="E1337" s="111"/>
      <c r="F1337" s="112"/>
    </row>
    <row r="1338" spans="1:6">
      <c r="A1338" s="109"/>
      <c r="B1338" s="107"/>
      <c r="C1338" s="121"/>
      <c r="D1338" s="110"/>
      <c r="E1338" s="111"/>
      <c r="F1338" s="112"/>
    </row>
    <row r="1339" spans="1:6">
      <c r="A1339" s="109"/>
      <c r="B1339" s="107"/>
      <c r="C1339" s="121"/>
      <c r="D1339" s="110"/>
      <c r="E1339" s="111"/>
      <c r="F1339" s="112"/>
    </row>
    <row r="1340" spans="1:6">
      <c r="A1340" s="109"/>
      <c r="B1340" s="107"/>
      <c r="C1340" s="121"/>
      <c r="D1340" s="110"/>
      <c r="E1340" s="111"/>
      <c r="F1340" s="112"/>
    </row>
    <row r="1341" spans="1:6">
      <c r="A1341" s="109"/>
      <c r="B1341" s="107"/>
      <c r="C1341" s="121"/>
      <c r="D1341" s="110"/>
      <c r="E1341" s="111"/>
      <c r="F1341" s="112"/>
    </row>
    <row r="1342" spans="1:6">
      <c r="A1342" s="109"/>
      <c r="B1342" s="107"/>
      <c r="C1342" s="121"/>
      <c r="D1342" s="110"/>
      <c r="E1342" s="111"/>
      <c r="F1342" s="112"/>
    </row>
    <row r="1343" spans="1:6">
      <c r="A1343" s="109"/>
      <c r="B1343" s="107"/>
      <c r="C1343" s="121"/>
      <c r="D1343" s="110"/>
      <c r="E1343" s="111"/>
      <c r="F1343" s="112"/>
    </row>
    <row r="1344" spans="1:6">
      <c r="A1344" s="109"/>
      <c r="B1344" s="107"/>
      <c r="C1344" s="121"/>
      <c r="D1344" s="110"/>
      <c r="E1344" s="111"/>
      <c r="F1344" s="112"/>
    </row>
    <row r="1345" spans="1:6">
      <c r="A1345" s="109"/>
      <c r="B1345" s="107"/>
      <c r="C1345" s="121"/>
      <c r="D1345" s="110"/>
      <c r="E1345" s="111"/>
      <c r="F1345" s="112"/>
    </row>
    <row r="1346" spans="1:6">
      <c r="A1346" s="109"/>
      <c r="B1346" s="107"/>
      <c r="C1346" s="121"/>
      <c r="D1346" s="110"/>
      <c r="E1346" s="111"/>
      <c r="F1346" s="112"/>
    </row>
    <row r="1347" spans="1:6">
      <c r="A1347" s="109"/>
      <c r="B1347" s="107"/>
      <c r="C1347" s="121"/>
      <c r="D1347" s="110"/>
      <c r="E1347" s="111"/>
      <c r="F1347" s="112"/>
    </row>
    <row r="1348" spans="1:6">
      <c r="A1348" s="109"/>
      <c r="B1348" s="107"/>
      <c r="C1348" s="121"/>
      <c r="D1348" s="110"/>
      <c r="E1348" s="111"/>
      <c r="F1348" s="112"/>
    </row>
    <row r="1349" spans="1:6">
      <c r="A1349" s="109"/>
      <c r="B1349" s="107"/>
      <c r="C1349" s="121"/>
      <c r="D1349" s="110"/>
      <c r="E1349" s="111"/>
      <c r="F1349" s="112"/>
    </row>
    <row r="1350" spans="1:6">
      <c r="A1350" s="109"/>
      <c r="B1350" s="107"/>
      <c r="C1350" s="121"/>
      <c r="D1350" s="110"/>
      <c r="E1350" s="111"/>
      <c r="F1350" s="112"/>
    </row>
    <row r="1351" spans="1:6">
      <c r="A1351" s="109"/>
      <c r="B1351" s="107"/>
      <c r="C1351" s="121"/>
      <c r="D1351" s="110"/>
      <c r="E1351" s="111"/>
      <c r="F1351" s="112"/>
    </row>
    <row r="1352" spans="1:6">
      <c r="A1352" s="109"/>
      <c r="B1352" s="107"/>
      <c r="C1352" s="121"/>
      <c r="D1352" s="110"/>
      <c r="E1352" s="111"/>
      <c r="F1352" s="112"/>
    </row>
    <row r="1353" spans="1:6">
      <c r="A1353" s="109"/>
      <c r="B1353" s="107"/>
      <c r="C1353" s="121"/>
      <c r="D1353" s="110"/>
      <c r="E1353" s="111"/>
      <c r="F1353" s="112"/>
    </row>
    <row r="1354" spans="1:6">
      <c r="A1354" s="109"/>
      <c r="B1354" s="107"/>
      <c r="C1354" s="121"/>
      <c r="D1354" s="110"/>
      <c r="E1354" s="111"/>
      <c r="F1354" s="112"/>
    </row>
    <row r="1355" spans="1:6">
      <c r="A1355" s="109"/>
      <c r="B1355" s="107"/>
      <c r="C1355" s="121"/>
      <c r="D1355" s="110"/>
      <c r="E1355" s="111"/>
      <c r="F1355" s="112"/>
    </row>
    <row r="1356" spans="1:6">
      <c r="A1356" s="109"/>
      <c r="B1356" s="107"/>
      <c r="C1356" s="121"/>
      <c r="D1356" s="110"/>
      <c r="E1356" s="111"/>
      <c r="F1356" s="112"/>
    </row>
    <row r="1357" spans="1:6">
      <c r="A1357" s="109"/>
      <c r="B1357" s="107"/>
      <c r="C1357" s="121"/>
      <c r="D1357" s="110"/>
      <c r="E1357" s="111"/>
      <c r="F1357" s="112"/>
    </row>
    <row r="1358" spans="1:6">
      <c r="A1358" s="109"/>
      <c r="B1358" s="107"/>
      <c r="C1358" s="121"/>
      <c r="D1358" s="110"/>
      <c r="E1358" s="111"/>
      <c r="F1358" s="112"/>
    </row>
    <row r="1359" spans="1:6">
      <c r="A1359" s="109"/>
      <c r="B1359" s="107"/>
      <c r="C1359" s="121"/>
      <c r="D1359" s="110"/>
      <c r="E1359" s="111"/>
      <c r="F1359" s="112"/>
    </row>
    <row r="1360" spans="1:6">
      <c r="A1360" s="109"/>
      <c r="B1360" s="107"/>
      <c r="C1360" s="121"/>
      <c r="D1360" s="110"/>
      <c r="E1360" s="111"/>
      <c r="F1360" s="112"/>
    </row>
    <row r="1361" spans="1:6">
      <c r="A1361" s="109"/>
      <c r="B1361" s="107"/>
      <c r="C1361" s="121"/>
      <c r="D1361" s="110"/>
      <c r="E1361" s="111"/>
      <c r="F1361" s="112"/>
    </row>
    <row r="1362" spans="1:6">
      <c r="A1362" s="109"/>
      <c r="B1362" s="107"/>
      <c r="C1362" s="121"/>
      <c r="D1362" s="110"/>
      <c r="E1362" s="111"/>
      <c r="F1362" s="112"/>
    </row>
    <row r="1363" spans="1:6">
      <c r="A1363" s="109"/>
      <c r="B1363" s="107"/>
      <c r="C1363" s="121"/>
      <c r="D1363" s="110"/>
      <c r="E1363" s="111"/>
      <c r="F1363" s="112"/>
    </row>
    <row r="1364" spans="1:6">
      <c r="A1364" s="109"/>
      <c r="B1364" s="107"/>
      <c r="C1364" s="121"/>
      <c r="D1364" s="110"/>
      <c r="E1364" s="111"/>
      <c r="F1364" s="112"/>
    </row>
    <row r="1365" spans="1:6">
      <c r="A1365" s="109"/>
      <c r="B1365" s="107"/>
      <c r="C1365" s="121"/>
      <c r="D1365" s="110"/>
      <c r="E1365" s="111"/>
      <c r="F1365" s="112"/>
    </row>
    <row r="1366" spans="1:6">
      <c r="A1366" s="109"/>
      <c r="B1366" s="107"/>
      <c r="C1366" s="121"/>
      <c r="D1366" s="110"/>
      <c r="E1366" s="111"/>
      <c r="F1366" s="112"/>
    </row>
    <row r="1367" spans="1:6">
      <c r="A1367" s="109"/>
      <c r="B1367" s="107"/>
      <c r="C1367" s="121"/>
      <c r="D1367" s="110"/>
      <c r="E1367" s="111"/>
      <c r="F1367" s="112"/>
    </row>
    <row r="1368" spans="1:6">
      <c r="A1368" s="109"/>
      <c r="B1368" s="107"/>
      <c r="C1368" s="121"/>
      <c r="D1368" s="110"/>
      <c r="E1368" s="111"/>
      <c r="F1368" s="112"/>
    </row>
    <row r="1369" spans="1:6">
      <c r="A1369" s="109"/>
      <c r="B1369" s="107"/>
      <c r="C1369" s="121"/>
      <c r="D1369" s="110"/>
      <c r="E1369" s="111"/>
      <c r="F1369" s="112"/>
    </row>
    <row r="1370" spans="1:6">
      <c r="A1370" s="109"/>
      <c r="B1370" s="107"/>
      <c r="C1370" s="121"/>
      <c r="D1370" s="110"/>
      <c r="E1370" s="111"/>
      <c r="F1370" s="112"/>
    </row>
    <row r="1371" spans="1:6">
      <c r="A1371" s="109"/>
      <c r="B1371" s="107"/>
      <c r="C1371" s="121"/>
      <c r="D1371" s="110"/>
      <c r="E1371" s="111"/>
      <c r="F1371" s="112"/>
    </row>
    <row r="1372" spans="1:6">
      <c r="A1372" s="109"/>
      <c r="B1372" s="107"/>
      <c r="C1372" s="121"/>
      <c r="D1372" s="110"/>
      <c r="E1372" s="111"/>
      <c r="F1372" s="112"/>
    </row>
    <row r="1373" spans="1:6">
      <c r="A1373" s="109"/>
      <c r="B1373" s="107"/>
      <c r="C1373" s="121"/>
      <c r="D1373" s="110"/>
      <c r="E1373" s="111"/>
      <c r="F1373" s="112"/>
    </row>
    <row r="1374" spans="1:6">
      <c r="A1374" s="109"/>
      <c r="B1374" s="107"/>
      <c r="C1374" s="121"/>
      <c r="D1374" s="110"/>
      <c r="E1374" s="111"/>
      <c r="F1374" s="112"/>
    </row>
    <row r="1375" spans="1:6">
      <c r="A1375" s="109"/>
      <c r="B1375" s="107"/>
      <c r="C1375" s="121"/>
      <c r="D1375" s="110"/>
      <c r="E1375" s="111"/>
      <c r="F1375" s="112"/>
    </row>
    <row r="1376" spans="1:6">
      <c r="A1376" s="109"/>
      <c r="B1376" s="107"/>
      <c r="C1376" s="121"/>
      <c r="D1376" s="110"/>
      <c r="E1376" s="111"/>
      <c r="F1376" s="112"/>
    </row>
    <row r="1377" spans="1:6">
      <c r="A1377" s="109"/>
      <c r="B1377" s="107"/>
      <c r="C1377" s="121"/>
      <c r="D1377" s="110"/>
      <c r="E1377" s="111"/>
      <c r="F1377" s="112"/>
    </row>
    <row r="1378" spans="1:6">
      <c r="A1378" s="109"/>
      <c r="B1378" s="107"/>
      <c r="C1378" s="121"/>
      <c r="D1378" s="110"/>
      <c r="E1378" s="111"/>
      <c r="F1378" s="112"/>
    </row>
    <row r="1379" spans="1:6">
      <c r="A1379" s="109"/>
      <c r="B1379" s="107"/>
      <c r="C1379" s="121"/>
      <c r="D1379" s="110"/>
      <c r="E1379" s="111"/>
      <c r="F1379" s="112"/>
    </row>
    <row r="1380" spans="1:6">
      <c r="A1380" s="109"/>
      <c r="B1380" s="107"/>
      <c r="C1380" s="121"/>
      <c r="D1380" s="110"/>
      <c r="E1380" s="111"/>
      <c r="F1380" s="112"/>
    </row>
    <row r="1381" spans="1:6">
      <c r="A1381" s="109"/>
      <c r="B1381" s="107"/>
      <c r="C1381" s="121"/>
      <c r="D1381" s="110"/>
      <c r="E1381" s="111"/>
      <c r="F1381" s="112"/>
    </row>
    <row r="1382" spans="1:6">
      <c r="A1382" s="109"/>
      <c r="B1382" s="107"/>
      <c r="C1382" s="121"/>
      <c r="D1382" s="110"/>
      <c r="E1382" s="111"/>
      <c r="F1382" s="112"/>
    </row>
    <row r="1383" spans="1:6">
      <c r="A1383" s="109"/>
      <c r="B1383" s="107"/>
      <c r="C1383" s="121"/>
      <c r="D1383" s="110"/>
      <c r="E1383" s="111"/>
      <c r="F1383" s="112"/>
    </row>
    <row r="1384" spans="1:6">
      <c r="A1384" s="109"/>
      <c r="B1384" s="107"/>
      <c r="C1384" s="121"/>
      <c r="D1384" s="110"/>
      <c r="E1384" s="111"/>
      <c r="F1384" s="112"/>
    </row>
    <row r="1385" spans="1:6">
      <c r="A1385" s="109"/>
      <c r="B1385" s="107"/>
      <c r="C1385" s="121"/>
      <c r="D1385" s="110"/>
      <c r="E1385" s="111"/>
      <c r="F1385" s="112"/>
    </row>
    <row r="1386" spans="1:6">
      <c r="A1386" s="109"/>
      <c r="B1386" s="107"/>
      <c r="C1386" s="121"/>
      <c r="D1386" s="110"/>
      <c r="E1386" s="111"/>
      <c r="F1386" s="112"/>
    </row>
    <row r="1387" spans="1:6">
      <c r="A1387" s="109"/>
      <c r="B1387" s="107"/>
      <c r="C1387" s="121"/>
      <c r="D1387" s="110"/>
      <c r="E1387" s="111"/>
      <c r="F1387" s="112"/>
    </row>
    <row r="1388" spans="1:6">
      <c r="A1388" s="109"/>
      <c r="B1388" s="107"/>
      <c r="C1388" s="121"/>
      <c r="D1388" s="110"/>
      <c r="E1388" s="111"/>
      <c r="F1388" s="112"/>
    </row>
    <row r="1389" spans="1:6">
      <c r="A1389" s="109"/>
      <c r="B1389" s="107"/>
      <c r="C1389" s="121"/>
      <c r="D1389" s="110"/>
      <c r="E1389" s="111"/>
      <c r="F1389" s="112"/>
    </row>
    <row r="1390" spans="1:6">
      <c r="A1390" s="109"/>
      <c r="B1390" s="107"/>
      <c r="C1390" s="121"/>
      <c r="D1390" s="110"/>
      <c r="E1390" s="111"/>
      <c r="F1390" s="112"/>
    </row>
    <row r="1391" spans="1:6">
      <c r="A1391" s="109"/>
      <c r="B1391" s="107"/>
      <c r="C1391" s="121"/>
      <c r="D1391" s="110"/>
      <c r="E1391" s="111"/>
      <c r="F1391" s="112"/>
    </row>
    <row r="1392" spans="1:6">
      <c r="A1392" s="109"/>
      <c r="B1392" s="107"/>
      <c r="C1392" s="121"/>
      <c r="D1392" s="110"/>
      <c r="E1392" s="111"/>
      <c r="F1392" s="112"/>
    </row>
    <row r="1393" spans="1:6">
      <c r="A1393" s="109"/>
      <c r="B1393" s="107"/>
      <c r="C1393" s="121"/>
      <c r="D1393" s="110"/>
      <c r="E1393" s="111"/>
      <c r="F1393" s="112"/>
    </row>
    <row r="1394" spans="1:6">
      <c r="A1394" s="109"/>
      <c r="B1394" s="107"/>
      <c r="C1394" s="121"/>
      <c r="D1394" s="110"/>
      <c r="E1394" s="111"/>
      <c r="F1394" s="112"/>
    </row>
    <row r="1395" spans="1:6">
      <c r="A1395" s="109"/>
      <c r="B1395" s="107"/>
      <c r="C1395" s="121"/>
      <c r="D1395" s="110"/>
      <c r="E1395" s="111"/>
      <c r="F1395" s="112"/>
    </row>
    <row r="1396" spans="1:6">
      <c r="A1396" s="109"/>
      <c r="B1396" s="107"/>
      <c r="C1396" s="121"/>
      <c r="D1396" s="110"/>
      <c r="E1396" s="111"/>
      <c r="F1396" s="112"/>
    </row>
    <row r="1397" spans="1:6">
      <c r="A1397" s="109"/>
      <c r="B1397" s="107"/>
      <c r="C1397" s="121"/>
      <c r="D1397" s="110"/>
      <c r="E1397" s="111"/>
      <c r="F1397" s="112"/>
    </row>
    <row r="1398" spans="1:6">
      <c r="A1398" s="109"/>
      <c r="B1398" s="107"/>
      <c r="C1398" s="121"/>
      <c r="D1398" s="110"/>
      <c r="E1398" s="111"/>
      <c r="F1398" s="112"/>
    </row>
    <row r="1399" spans="1:6">
      <c r="A1399" s="109"/>
      <c r="B1399" s="107"/>
      <c r="C1399" s="121"/>
      <c r="D1399" s="110"/>
      <c r="E1399" s="111"/>
      <c r="F1399" s="112"/>
    </row>
    <row r="1400" spans="1:6">
      <c r="A1400" s="109"/>
      <c r="B1400" s="107"/>
      <c r="C1400" s="121"/>
      <c r="D1400" s="110"/>
      <c r="E1400" s="111"/>
      <c r="F1400" s="112"/>
    </row>
    <row r="1401" spans="1:6">
      <c r="A1401" s="109"/>
      <c r="B1401" s="107"/>
      <c r="C1401" s="121"/>
      <c r="D1401" s="110"/>
      <c r="E1401" s="111"/>
      <c r="F1401" s="112"/>
    </row>
    <row r="1402" spans="1:6">
      <c r="A1402" s="109"/>
      <c r="B1402" s="107"/>
      <c r="C1402" s="121"/>
      <c r="D1402" s="110"/>
      <c r="E1402" s="111"/>
      <c r="F1402" s="112"/>
    </row>
    <row r="1403" spans="1:6">
      <c r="A1403" s="109"/>
      <c r="B1403" s="107"/>
      <c r="C1403" s="121"/>
      <c r="D1403" s="110"/>
      <c r="E1403" s="111"/>
      <c r="F1403" s="112"/>
    </row>
    <row r="1404" spans="1:6">
      <c r="A1404" s="109"/>
      <c r="B1404" s="107"/>
      <c r="C1404" s="121"/>
      <c r="D1404" s="110"/>
      <c r="E1404" s="111"/>
      <c r="F1404" s="112"/>
    </row>
    <row r="1405" spans="1:6">
      <c r="A1405" s="109"/>
      <c r="B1405" s="107"/>
      <c r="C1405" s="121"/>
      <c r="D1405" s="110"/>
      <c r="E1405" s="111"/>
      <c r="F1405" s="112"/>
    </row>
    <row r="1406" spans="1:6">
      <c r="A1406" s="109"/>
      <c r="B1406" s="107"/>
      <c r="C1406" s="121"/>
      <c r="D1406" s="110"/>
      <c r="E1406" s="111"/>
      <c r="F1406" s="112"/>
    </row>
    <row r="1407" spans="1:6">
      <c r="A1407" s="109"/>
      <c r="B1407" s="107"/>
      <c r="C1407" s="121"/>
      <c r="D1407" s="110"/>
      <c r="E1407" s="111"/>
      <c r="F1407" s="112"/>
    </row>
    <row r="1408" spans="1:6">
      <c r="A1408" s="109"/>
      <c r="B1408" s="107"/>
      <c r="C1408" s="121"/>
      <c r="D1408" s="110"/>
      <c r="E1408" s="111"/>
      <c r="F1408" s="112"/>
    </row>
    <row r="1409" spans="1:6">
      <c r="A1409" s="109"/>
      <c r="B1409" s="107"/>
      <c r="C1409" s="121"/>
      <c r="D1409" s="110"/>
      <c r="E1409" s="111"/>
      <c r="F1409" s="112"/>
    </row>
    <row r="1410" spans="1:6">
      <c r="A1410" s="109"/>
      <c r="B1410" s="107"/>
      <c r="C1410" s="121"/>
      <c r="D1410" s="110"/>
      <c r="E1410" s="111"/>
      <c r="F1410" s="112"/>
    </row>
    <row r="1411" spans="1:6">
      <c r="A1411" s="109"/>
      <c r="B1411" s="107"/>
      <c r="C1411" s="121"/>
      <c r="D1411" s="110"/>
      <c r="E1411" s="111"/>
      <c r="F1411" s="112"/>
    </row>
    <row r="1412" spans="1:6">
      <c r="A1412" s="109"/>
      <c r="B1412" s="107"/>
      <c r="C1412" s="121"/>
      <c r="D1412" s="110"/>
      <c r="E1412" s="111"/>
      <c r="F1412" s="112"/>
    </row>
    <row r="1413" spans="1:6">
      <c r="A1413" s="109"/>
      <c r="B1413" s="107"/>
      <c r="C1413" s="121"/>
      <c r="D1413" s="110"/>
      <c r="E1413" s="111"/>
      <c r="F1413" s="112"/>
    </row>
    <row r="1414" spans="1:6">
      <c r="A1414" s="109"/>
      <c r="B1414" s="107"/>
      <c r="C1414" s="121"/>
      <c r="D1414" s="110"/>
      <c r="E1414" s="111"/>
      <c r="F1414" s="112"/>
    </row>
    <row r="1415" spans="1:6">
      <c r="A1415" s="109"/>
      <c r="B1415" s="107"/>
      <c r="C1415" s="121"/>
      <c r="D1415" s="110"/>
      <c r="E1415" s="111"/>
      <c r="F1415" s="112"/>
    </row>
    <row r="1416" spans="1:6">
      <c r="A1416" s="109"/>
      <c r="B1416" s="107"/>
      <c r="C1416" s="121"/>
      <c r="D1416" s="110"/>
      <c r="E1416" s="111"/>
      <c r="F1416" s="112"/>
    </row>
    <row r="1417" spans="1:6">
      <c r="A1417" s="109"/>
      <c r="B1417" s="107"/>
      <c r="C1417" s="121"/>
      <c r="D1417" s="110"/>
      <c r="E1417" s="111"/>
      <c r="F1417" s="112"/>
    </row>
    <row r="1418" spans="1:6">
      <c r="A1418" s="109"/>
      <c r="B1418" s="107"/>
      <c r="C1418" s="121"/>
      <c r="D1418" s="110"/>
      <c r="E1418" s="111"/>
      <c r="F1418" s="112"/>
    </row>
    <row r="1419" spans="1:6">
      <c r="A1419" s="109"/>
      <c r="B1419" s="107"/>
      <c r="C1419" s="121"/>
      <c r="D1419" s="110"/>
      <c r="E1419" s="111"/>
      <c r="F1419" s="112"/>
    </row>
    <row r="1420" spans="1:6">
      <c r="A1420" s="109"/>
      <c r="B1420" s="107"/>
      <c r="C1420" s="121"/>
      <c r="D1420" s="110"/>
      <c r="E1420" s="111"/>
      <c r="F1420" s="112"/>
    </row>
    <row r="1421" spans="1:6">
      <c r="A1421" s="109"/>
      <c r="B1421" s="107"/>
      <c r="C1421" s="121"/>
      <c r="D1421" s="110"/>
      <c r="E1421" s="111"/>
      <c r="F1421" s="112"/>
    </row>
    <row r="1422" spans="1:6">
      <c r="A1422" s="109"/>
      <c r="B1422" s="107"/>
      <c r="C1422" s="121"/>
      <c r="D1422" s="110"/>
      <c r="E1422" s="111"/>
      <c r="F1422" s="112"/>
    </row>
    <row r="1423" spans="1:6">
      <c r="A1423" s="109"/>
      <c r="B1423" s="107"/>
      <c r="C1423" s="121"/>
      <c r="D1423" s="110"/>
      <c r="E1423" s="111"/>
      <c r="F1423" s="112"/>
    </row>
    <row r="1424" spans="1:6">
      <c r="A1424" s="109"/>
      <c r="B1424" s="107"/>
      <c r="C1424" s="121"/>
      <c r="D1424" s="110"/>
      <c r="E1424" s="111"/>
      <c r="F1424" s="112"/>
    </row>
    <row r="1425" spans="1:6">
      <c r="A1425" s="109"/>
      <c r="B1425" s="107"/>
      <c r="C1425" s="121"/>
      <c r="D1425" s="110"/>
      <c r="E1425" s="111"/>
      <c r="F1425" s="112"/>
    </row>
    <row r="1426" spans="1:6">
      <c r="A1426" s="109"/>
      <c r="B1426" s="107"/>
      <c r="C1426" s="121"/>
      <c r="D1426" s="110"/>
      <c r="E1426" s="111"/>
      <c r="F1426" s="112"/>
    </row>
    <row r="1427" spans="1:6">
      <c r="A1427" s="109"/>
      <c r="B1427" s="107"/>
      <c r="C1427" s="121"/>
      <c r="D1427" s="110"/>
      <c r="E1427" s="111"/>
      <c r="F1427" s="112"/>
    </row>
    <row r="1428" spans="1:6">
      <c r="A1428" s="109"/>
      <c r="B1428" s="107"/>
      <c r="C1428" s="121"/>
      <c r="D1428" s="110"/>
      <c r="E1428" s="111"/>
      <c r="F1428" s="112"/>
    </row>
    <row r="1429" spans="1:6">
      <c r="A1429" s="109"/>
      <c r="B1429" s="107"/>
      <c r="C1429" s="121"/>
      <c r="D1429" s="110"/>
      <c r="E1429" s="111"/>
      <c r="F1429" s="112"/>
    </row>
    <row r="1430" spans="1:6">
      <c r="A1430" s="109"/>
      <c r="B1430" s="107"/>
      <c r="C1430" s="121"/>
      <c r="D1430" s="110"/>
      <c r="E1430" s="111"/>
      <c r="F1430" s="112"/>
    </row>
    <row r="1431" spans="1:6">
      <c r="A1431" s="109"/>
      <c r="B1431" s="107"/>
      <c r="C1431" s="121"/>
      <c r="D1431" s="110"/>
      <c r="E1431" s="111"/>
      <c r="F1431" s="112"/>
    </row>
    <row r="1432" spans="1:6">
      <c r="A1432" s="109"/>
      <c r="B1432" s="107"/>
      <c r="C1432" s="121"/>
      <c r="D1432" s="110"/>
      <c r="E1432" s="111"/>
      <c r="F1432" s="112"/>
    </row>
    <row r="1433" spans="1:6">
      <c r="A1433" s="109"/>
      <c r="B1433" s="107"/>
      <c r="C1433" s="121"/>
      <c r="D1433" s="110"/>
      <c r="E1433" s="111"/>
      <c r="F1433" s="112"/>
    </row>
    <row r="1434" spans="1:6">
      <c r="A1434" s="109"/>
      <c r="B1434" s="107"/>
      <c r="C1434" s="121"/>
      <c r="D1434" s="110"/>
      <c r="E1434" s="111"/>
      <c r="F1434" s="112"/>
    </row>
    <row r="1435" spans="1:6">
      <c r="A1435" s="109"/>
      <c r="B1435" s="107"/>
      <c r="C1435" s="121"/>
      <c r="D1435" s="110"/>
      <c r="E1435" s="111"/>
      <c r="F1435" s="112"/>
    </row>
    <row r="1436" spans="1:6">
      <c r="A1436" s="109"/>
      <c r="B1436" s="107"/>
      <c r="C1436" s="121"/>
      <c r="D1436" s="110"/>
      <c r="E1436" s="111"/>
      <c r="F1436" s="112"/>
    </row>
    <row r="1437" spans="1:6">
      <c r="A1437" s="109"/>
      <c r="B1437" s="107"/>
      <c r="C1437" s="121"/>
      <c r="D1437" s="110"/>
      <c r="E1437" s="111"/>
      <c r="F1437" s="112"/>
    </row>
    <row r="1438" spans="1:6">
      <c r="A1438" s="109"/>
      <c r="B1438" s="107"/>
      <c r="C1438" s="121"/>
      <c r="D1438" s="110"/>
      <c r="E1438" s="111"/>
      <c r="F1438" s="112"/>
    </row>
    <row r="1439" spans="1:6">
      <c r="A1439" s="109"/>
      <c r="B1439" s="107"/>
      <c r="C1439" s="121"/>
      <c r="D1439" s="110"/>
      <c r="E1439" s="111"/>
      <c r="F1439" s="112"/>
    </row>
    <row r="1440" spans="1:6">
      <c r="A1440" s="109"/>
      <c r="B1440" s="107"/>
      <c r="C1440" s="121"/>
      <c r="D1440" s="110"/>
      <c r="E1440" s="111"/>
      <c r="F1440" s="112"/>
    </row>
    <row r="1441" spans="1:6">
      <c r="A1441" s="109"/>
      <c r="B1441" s="107"/>
      <c r="C1441" s="121"/>
      <c r="D1441" s="110"/>
      <c r="E1441" s="111"/>
      <c r="F1441" s="112"/>
    </row>
    <row r="1442" spans="1:6">
      <c r="A1442" s="109"/>
      <c r="B1442" s="107"/>
      <c r="C1442" s="121"/>
      <c r="D1442" s="110"/>
      <c r="E1442" s="111"/>
      <c r="F1442" s="112"/>
    </row>
    <row r="1443" spans="1:6">
      <c r="A1443" s="109"/>
      <c r="B1443" s="107"/>
      <c r="C1443" s="121"/>
      <c r="D1443" s="110"/>
      <c r="E1443" s="111"/>
      <c r="F1443" s="112"/>
    </row>
    <row r="1444" spans="1:6">
      <c r="A1444" s="109"/>
      <c r="B1444" s="107"/>
      <c r="C1444" s="121"/>
      <c r="D1444" s="110"/>
      <c r="E1444" s="111"/>
      <c r="F1444" s="112"/>
    </row>
    <row r="1445" spans="1:6">
      <c r="A1445" s="109"/>
      <c r="B1445" s="107"/>
      <c r="C1445" s="121"/>
      <c r="D1445" s="110"/>
      <c r="E1445" s="111"/>
      <c r="F1445" s="112"/>
    </row>
    <row r="1446" spans="1:6">
      <c r="A1446" s="109"/>
      <c r="B1446" s="107"/>
      <c r="C1446" s="121"/>
      <c r="D1446" s="110"/>
      <c r="E1446" s="111"/>
      <c r="F1446" s="112"/>
    </row>
    <row r="1447" spans="1:6">
      <c r="A1447" s="109"/>
      <c r="B1447" s="107"/>
      <c r="C1447" s="121"/>
      <c r="D1447" s="110"/>
      <c r="E1447" s="111"/>
      <c r="F1447" s="112"/>
    </row>
    <row r="1448" spans="1:6">
      <c r="A1448" s="109"/>
      <c r="B1448" s="107"/>
      <c r="C1448" s="121"/>
      <c r="D1448" s="110"/>
      <c r="E1448" s="111"/>
      <c r="F1448" s="112"/>
    </row>
    <row r="1449" spans="1:6">
      <c r="A1449" s="109"/>
      <c r="B1449" s="107"/>
      <c r="C1449" s="121"/>
      <c r="D1449" s="110"/>
      <c r="E1449" s="111"/>
      <c r="F1449" s="112"/>
    </row>
    <row r="1450" spans="1:6">
      <c r="A1450" s="109"/>
      <c r="B1450" s="107"/>
      <c r="C1450" s="121"/>
      <c r="D1450" s="110"/>
      <c r="E1450" s="111"/>
      <c r="F1450" s="112"/>
    </row>
    <row r="1451" spans="1:6">
      <c r="A1451" s="109"/>
      <c r="B1451" s="107"/>
      <c r="C1451" s="121"/>
      <c r="D1451" s="110"/>
      <c r="E1451" s="111"/>
      <c r="F1451" s="112"/>
    </row>
    <row r="1452" spans="1:6">
      <c r="A1452" s="109"/>
      <c r="B1452" s="107"/>
      <c r="C1452" s="121"/>
      <c r="D1452" s="110"/>
      <c r="E1452" s="111"/>
      <c r="F1452" s="112"/>
    </row>
    <row r="1453" spans="1:6">
      <c r="A1453" s="109"/>
      <c r="B1453" s="107"/>
      <c r="C1453" s="121"/>
      <c r="D1453" s="110"/>
      <c r="E1453" s="111"/>
      <c r="F1453" s="112"/>
    </row>
    <row r="1454" spans="1:6">
      <c r="A1454" s="109"/>
      <c r="B1454" s="107"/>
      <c r="C1454" s="121"/>
      <c r="D1454" s="110"/>
      <c r="E1454" s="111"/>
      <c r="F1454" s="112"/>
    </row>
    <row r="1455" spans="1:6">
      <c r="A1455" s="109"/>
      <c r="B1455" s="107"/>
      <c r="C1455" s="121"/>
      <c r="D1455" s="110"/>
      <c r="E1455" s="111"/>
      <c r="F1455" s="112"/>
    </row>
    <row r="1456" spans="1:6">
      <c r="A1456" s="109"/>
      <c r="B1456" s="107"/>
      <c r="C1456" s="121"/>
      <c r="D1456" s="110"/>
      <c r="E1456" s="111"/>
      <c r="F1456" s="112"/>
    </row>
    <row r="1457" spans="1:6">
      <c r="A1457" s="109"/>
      <c r="B1457" s="107"/>
      <c r="C1457" s="121"/>
      <c r="D1457" s="110"/>
      <c r="E1457" s="111"/>
      <c r="F1457" s="112"/>
    </row>
    <row r="1458" spans="1:6">
      <c r="A1458" s="109"/>
      <c r="B1458" s="107"/>
      <c r="C1458" s="121"/>
      <c r="D1458" s="110"/>
      <c r="E1458" s="111"/>
      <c r="F1458" s="112"/>
    </row>
    <row r="1459" spans="1:6">
      <c r="A1459" s="109"/>
      <c r="B1459" s="107"/>
      <c r="C1459" s="121"/>
      <c r="D1459" s="110"/>
      <c r="E1459" s="111"/>
      <c r="F1459" s="112"/>
    </row>
    <row r="1460" spans="1:6">
      <c r="A1460" s="109"/>
      <c r="B1460" s="107"/>
      <c r="C1460" s="121"/>
      <c r="D1460" s="110"/>
      <c r="E1460" s="111"/>
      <c r="F1460" s="112"/>
    </row>
    <row r="1461" spans="1:6">
      <c r="A1461" s="109"/>
      <c r="B1461" s="107"/>
      <c r="C1461" s="121"/>
      <c r="D1461" s="110"/>
      <c r="E1461" s="111"/>
      <c r="F1461" s="112"/>
    </row>
    <row r="1462" spans="1:6">
      <c r="A1462" s="109"/>
      <c r="B1462" s="107"/>
      <c r="C1462" s="121"/>
      <c r="D1462" s="110"/>
      <c r="E1462" s="111"/>
      <c r="F1462" s="112"/>
    </row>
    <row r="1463" spans="1:6">
      <c r="A1463" s="109"/>
      <c r="B1463" s="107"/>
      <c r="C1463" s="121"/>
      <c r="D1463" s="110"/>
      <c r="E1463" s="111"/>
      <c r="F1463" s="112"/>
    </row>
    <row r="1464" spans="1:6">
      <c r="A1464" s="109"/>
      <c r="B1464" s="107"/>
      <c r="C1464" s="121"/>
      <c r="D1464" s="110"/>
      <c r="E1464" s="111"/>
      <c r="F1464" s="112"/>
    </row>
    <row r="1465" spans="1:6">
      <c r="A1465" s="109"/>
      <c r="B1465" s="107"/>
      <c r="C1465" s="121"/>
      <c r="D1465" s="110"/>
      <c r="E1465" s="111"/>
      <c r="F1465" s="112"/>
    </row>
    <row r="1466" spans="1:6">
      <c r="A1466" s="109"/>
      <c r="B1466" s="107"/>
      <c r="C1466" s="121"/>
      <c r="D1466" s="110"/>
      <c r="E1466" s="111"/>
      <c r="F1466" s="112"/>
    </row>
    <row r="1467" spans="1:6">
      <c r="A1467" s="109"/>
      <c r="B1467" s="107"/>
      <c r="C1467" s="121"/>
      <c r="D1467" s="110"/>
      <c r="E1467" s="111"/>
      <c r="F1467" s="112"/>
    </row>
    <row r="1468" spans="1:6">
      <c r="A1468" s="109"/>
      <c r="B1468" s="107"/>
      <c r="C1468" s="121"/>
      <c r="D1468" s="110"/>
      <c r="E1468" s="111"/>
      <c r="F1468" s="112"/>
    </row>
    <row r="1469" spans="1:6">
      <c r="A1469" s="109"/>
      <c r="B1469" s="107"/>
      <c r="C1469" s="121"/>
      <c r="D1469" s="110"/>
      <c r="E1469" s="111"/>
      <c r="F1469" s="112"/>
    </row>
    <row r="1470" spans="1:6">
      <c r="A1470" s="109"/>
      <c r="B1470" s="107"/>
      <c r="C1470" s="121"/>
      <c r="D1470" s="110"/>
      <c r="E1470" s="111"/>
      <c r="F1470" s="112"/>
    </row>
    <row r="1471" spans="1:6">
      <c r="A1471" s="109"/>
      <c r="B1471" s="107"/>
      <c r="C1471" s="121"/>
      <c r="D1471" s="110"/>
      <c r="E1471" s="111"/>
      <c r="F1471" s="112"/>
    </row>
    <row r="1472" spans="1:6">
      <c r="A1472" s="109"/>
      <c r="B1472" s="107"/>
      <c r="C1472" s="121"/>
      <c r="D1472" s="110"/>
      <c r="E1472" s="111"/>
      <c r="F1472" s="112"/>
    </row>
    <row r="1473" spans="1:6">
      <c r="A1473" s="109"/>
      <c r="B1473" s="107"/>
      <c r="C1473" s="121"/>
      <c r="D1473" s="110"/>
      <c r="E1473" s="111"/>
      <c r="F1473" s="112"/>
    </row>
    <row r="1474" spans="1:6">
      <c r="A1474" s="109"/>
      <c r="B1474" s="107"/>
      <c r="C1474" s="121"/>
      <c r="D1474" s="110"/>
      <c r="E1474" s="111"/>
      <c r="F1474" s="112"/>
    </row>
    <row r="1475" spans="1:6">
      <c r="A1475" s="109"/>
      <c r="B1475" s="107"/>
      <c r="C1475" s="121"/>
      <c r="D1475" s="110"/>
      <c r="E1475" s="111"/>
      <c r="F1475" s="112"/>
    </row>
    <row r="1476" spans="1:6">
      <c r="A1476" s="109"/>
      <c r="B1476" s="107"/>
      <c r="C1476" s="121"/>
      <c r="D1476" s="110"/>
      <c r="E1476" s="111"/>
      <c r="F1476" s="112"/>
    </row>
    <row r="1477" spans="1:6">
      <c r="A1477" s="109"/>
      <c r="B1477" s="107"/>
      <c r="C1477" s="121"/>
      <c r="D1477" s="110"/>
      <c r="E1477" s="111"/>
      <c r="F1477" s="112"/>
    </row>
    <row r="1478" spans="1:6">
      <c r="A1478" s="109"/>
      <c r="B1478" s="107"/>
      <c r="C1478" s="121"/>
      <c r="D1478" s="110"/>
      <c r="E1478" s="111"/>
      <c r="F1478" s="112"/>
    </row>
    <row r="1479" spans="1:6">
      <c r="A1479" s="109"/>
      <c r="B1479" s="107"/>
      <c r="C1479" s="121"/>
      <c r="D1479" s="110"/>
      <c r="E1479" s="111"/>
      <c r="F1479" s="112"/>
    </row>
    <row r="1480" spans="1:6">
      <c r="A1480" s="109"/>
      <c r="B1480" s="107"/>
      <c r="C1480" s="121"/>
      <c r="D1480" s="110"/>
      <c r="E1480" s="111"/>
      <c r="F1480" s="112"/>
    </row>
    <row r="1481" spans="1:6">
      <c r="A1481" s="109"/>
      <c r="B1481" s="107"/>
      <c r="C1481" s="121"/>
      <c r="D1481" s="110"/>
      <c r="E1481" s="111"/>
      <c r="F1481" s="112"/>
    </row>
    <row r="1482" spans="1:6">
      <c r="A1482" s="109"/>
      <c r="B1482" s="107"/>
      <c r="C1482" s="121"/>
      <c r="D1482" s="110"/>
      <c r="E1482" s="111"/>
      <c r="F1482" s="112"/>
    </row>
    <row r="1483" spans="1:6">
      <c r="A1483" s="109"/>
      <c r="B1483" s="107"/>
      <c r="C1483" s="121"/>
      <c r="D1483" s="110"/>
      <c r="E1483" s="111"/>
      <c r="F1483" s="112"/>
    </row>
    <row r="1484" spans="1:6">
      <c r="A1484" s="109"/>
      <c r="B1484" s="107"/>
      <c r="C1484" s="121"/>
      <c r="D1484" s="110"/>
      <c r="E1484" s="111"/>
      <c r="F1484" s="112"/>
    </row>
    <row r="1485" spans="1:6">
      <c r="A1485" s="109"/>
      <c r="B1485" s="107"/>
      <c r="C1485" s="121"/>
      <c r="D1485" s="110"/>
      <c r="E1485" s="111"/>
      <c r="F1485" s="112"/>
    </row>
    <row r="1486" spans="1:6">
      <c r="A1486" s="109"/>
      <c r="B1486" s="107"/>
      <c r="C1486" s="121"/>
      <c r="D1486" s="110"/>
      <c r="E1486" s="111"/>
      <c r="F1486" s="112"/>
    </row>
    <row r="1487" spans="1:6">
      <c r="A1487" s="109"/>
      <c r="B1487" s="107"/>
      <c r="C1487" s="121"/>
      <c r="D1487" s="110"/>
      <c r="E1487" s="111"/>
      <c r="F1487" s="112"/>
    </row>
    <row r="1488" spans="1:6">
      <c r="A1488" s="109"/>
      <c r="B1488" s="107"/>
      <c r="C1488" s="121"/>
      <c r="D1488" s="110"/>
      <c r="E1488" s="111"/>
      <c r="F1488" s="112"/>
    </row>
    <row r="1489" spans="1:6">
      <c r="A1489" s="109"/>
      <c r="B1489" s="107"/>
      <c r="C1489" s="121"/>
      <c r="D1489" s="110"/>
      <c r="E1489" s="111"/>
      <c r="F1489" s="112"/>
    </row>
    <row r="1490" spans="1:6">
      <c r="A1490" s="109"/>
      <c r="B1490" s="107"/>
      <c r="C1490" s="121"/>
      <c r="D1490" s="110"/>
      <c r="E1490" s="111"/>
      <c r="F1490" s="112"/>
    </row>
    <row r="1491" spans="1:6">
      <c r="A1491" s="109"/>
      <c r="B1491" s="107"/>
      <c r="C1491" s="121"/>
      <c r="D1491" s="110"/>
      <c r="E1491" s="111"/>
      <c r="F1491" s="112"/>
    </row>
    <row r="1492" spans="1:6">
      <c r="A1492" s="109"/>
      <c r="B1492" s="107"/>
      <c r="C1492" s="121"/>
      <c r="D1492" s="110"/>
      <c r="E1492" s="111"/>
      <c r="F1492" s="112"/>
    </row>
    <row r="1493" spans="1:6">
      <c r="A1493" s="109"/>
      <c r="B1493" s="107"/>
      <c r="C1493" s="121"/>
      <c r="D1493" s="110"/>
      <c r="E1493" s="111"/>
      <c r="F1493" s="112"/>
    </row>
    <row r="1494" spans="1:6">
      <c r="A1494" s="109"/>
      <c r="B1494" s="107"/>
      <c r="C1494" s="121"/>
      <c r="D1494" s="110"/>
      <c r="E1494" s="111"/>
      <c r="F1494" s="112"/>
    </row>
    <row r="1495" spans="1:6">
      <c r="A1495" s="109"/>
      <c r="B1495" s="107"/>
      <c r="C1495" s="121"/>
      <c r="D1495" s="110"/>
      <c r="E1495" s="111"/>
      <c r="F1495" s="112"/>
    </row>
    <row r="1496" spans="1:6">
      <c r="A1496" s="109"/>
      <c r="B1496" s="107"/>
      <c r="C1496" s="121"/>
      <c r="D1496" s="110"/>
      <c r="E1496" s="111"/>
      <c r="F1496" s="112"/>
    </row>
    <row r="1497" spans="1:6">
      <c r="A1497" s="109"/>
      <c r="B1497" s="107"/>
      <c r="C1497" s="121"/>
      <c r="D1497" s="110"/>
      <c r="E1497" s="111"/>
      <c r="F1497" s="112"/>
    </row>
    <row r="1498" spans="1:6">
      <c r="A1498" s="109"/>
      <c r="B1498" s="107"/>
      <c r="C1498" s="121"/>
      <c r="D1498" s="110"/>
      <c r="E1498" s="111"/>
      <c r="F1498" s="112"/>
    </row>
    <row r="1499" spans="1:6">
      <c r="A1499" s="109"/>
      <c r="B1499" s="107"/>
      <c r="C1499" s="121"/>
      <c r="D1499" s="110"/>
      <c r="E1499" s="111"/>
      <c r="F1499" s="112"/>
    </row>
    <row r="1500" spans="1:6">
      <c r="A1500" s="109"/>
      <c r="B1500" s="107"/>
      <c r="C1500" s="121"/>
      <c r="D1500" s="110"/>
      <c r="E1500" s="111"/>
      <c r="F1500" s="112"/>
    </row>
    <row r="1501" spans="1:6">
      <c r="A1501" s="109"/>
      <c r="B1501" s="107"/>
      <c r="C1501" s="121"/>
      <c r="D1501" s="110"/>
      <c r="E1501" s="111"/>
      <c r="F1501" s="112"/>
    </row>
    <row r="1502" spans="1:6">
      <c r="A1502" s="109"/>
      <c r="B1502" s="107"/>
      <c r="C1502" s="121"/>
      <c r="D1502" s="110"/>
      <c r="E1502" s="111"/>
      <c r="F1502" s="112"/>
    </row>
    <row r="1503" spans="1:6">
      <c r="A1503" s="109"/>
      <c r="B1503" s="107"/>
      <c r="C1503" s="121"/>
      <c r="D1503" s="110"/>
      <c r="E1503" s="111"/>
      <c r="F1503" s="112"/>
    </row>
    <row r="1504" spans="1:6">
      <c r="A1504" s="109"/>
      <c r="B1504" s="107"/>
      <c r="C1504" s="121"/>
      <c r="D1504" s="110"/>
      <c r="E1504" s="111"/>
      <c r="F1504" s="112"/>
    </row>
    <row r="1505" spans="1:6">
      <c r="A1505" s="109"/>
      <c r="B1505" s="107"/>
      <c r="C1505" s="121"/>
      <c r="D1505" s="110"/>
      <c r="E1505" s="111"/>
      <c r="F1505" s="112"/>
    </row>
    <row r="1506" spans="1:6">
      <c r="A1506" s="109"/>
      <c r="B1506" s="107"/>
      <c r="C1506" s="121"/>
      <c r="D1506" s="110"/>
      <c r="E1506" s="111"/>
      <c r="F1506" s="112"/>
    </row>
    <row r="1507" spans="1:6">
      <c r="A1507" s="109"/>
      <c r="B1507" s="107"/>
      <c r="C1507" s="121"/>
      <c r="D1507" s="110"/>
      <c r="E1507" s="111"/>
      <c r="F1507" s="112"/>
    </row>
    <row r="1508" spans="1:6">
      <c r="A1508" s="109"/>
      <c r="B1508" s="107"/>
      <c r="C1508" s="121"/>
      <c r="D1508" s="110"/>
      <c r="E1508" s="111"/>
      <c r="F1508" s="112"/>
    </row>
    <row r="1509" spans="1:6">
      <c r="A1509" s="109"/>
      <c r="B1509" s="107"/>
      <c r="C1509" s="121"/>
      <c r="D1509" s="110"/>
      <c r="E1509" s="111"/>
      <c r="F1509" s="112"/>
    </row>
    <row r="1510" spans="1:6">
      <c r="A1510" s="109"/>
      <c r="B1510" s="107"/>
      <c r="C1510" s="121"/>
      <c r="D1510" s="110"/>
      <c r="E1510" s="111"/>
      <c r="F1510" s="112"/>
    </row>
    <row r="1511" spans="1:6">
      <c r="A1511" s="109"/>
      <c r="B1511" s="107"/>
      <c r="C1511" s="121"/>
      <c r="D1511" s="110"/>
      <c r="E1511" s="111"/>
      <c r="F1511" s="112"/>
    </row>
    <row r="1512" spans="1:6">
      <c r="A1512" s="109"/>
      <c r="B1512" s="107"/>
      <c r="C1512" s="121"/>
      <c r="D1512" s="110"/>
      <c r="E1512" s="111"/>
      <c r="F1512" s="112"/>
    </row>
    <row r="1513" spans="1:6">
      <c r="A1513" s="109"/>
      <c r="B1513" s="107"/>
      <c r="C1513" s="121"/>
      <c r="D1513" s="110"/>
      <c r="E1513" s="111"/>
      <c r="F1513" s="112"/>
    </row>
    <row r="1514" spans="1:6">
      <c r="A1514" s="109"/>
      <c r="B1514" s="107"/>
      <c r="C1514" s="121"/>
      <c r="D1514" s="110"/>
      <c r="E1514" s="111"/>
      <c r="F1514" s="112"/>
    </row>
    <row r="1515" spans="1:6">
      <c r="A1515" s="109"/>
      <c r="B1515" s="107"/>
      <c r="C1515" s="121"/>
      <c r="D1515" s="110"/>
      <c r="E1515" s="111"/>
      <c r="F1515" s="112"/>
    </row>
    <row r="1516" spans="1:6">
      <c r="A1516" s="109"/>
      <c r="B1516" s="107"/>
      <c r="C1516" s="121"/>
      <c r="D1516" s="110"/>
      <c r="E1516" s="111"/>
      <c r="F1516" s="112"/>
    </row>
    <row r="1517" spans="1:6">
      <c r="A1517" s="109"/>
      <c r="B1517" s="107"/>
      <c r="C1517" s="121"/>
      <c r="D1517" s="110"/>
      <c r="E1517" s="111"/>
      <c r="F1517" s="112"/>
    </row>
    <row r="1518" spans="1:6">
      <c r="A1518" s="109"/>
      <c r="B1518" s="107"/>
      <c r="C1518" s="121"/>
      <c r="D1518" s="110"/>
      <c r="E1518" s="111"/>
      <c r="F1518" s="112"/>
    </row>
    <row r="1519" spans="1:6">
      <c r="A1519" s="109"/>
      <c r="B1519" s="107"/>
      <c r="C1519" s="121"/>
      <c r="D1519" s="110"/>
      <c r="E1519" s="111"/>
      <c r="F1519" s="112"/>
    </row>
    <row r="1520" spans="1:6">
      <c r="A1520" s="109"/>
      <c r="B1520" s="107"/>
      <c r="C1520" s="121"/>
      <c r="D1520" s="110"/>
      <c r="E1520" s="111"/>
      <c r="F1520" s="112"/>
    </row>
    <row r="1521" spans="1:6">
      <c r="A1521" s="109"/>
      <c r="B1521" s="107"/>
      <c r="C1521" s="121"/>
      <c r="D1521" s="110"/>
      <c r="E1521" s="111"/>
      <c r="F1521" s="112"/>
    </row>
    <row r="1522" spans="1:6">
      <c r="A1522" s="109"/>
      <c r="B1522" s="107"/>
      <c r="C1522" s="121"/>
      <c r="D1522" s="110"/>
      <c r="E1522" s="111"/>
      <c r="F1522" s="112"/>
    </row>
    <row r="1523" spans="1:6">
      <c r="A1523" s="109"/>
      <c r="B1523" s="107"/>
      <c r="C1523" s="121"/>
      <c r="D1523" s="110"/>
      <c r="E1523" s="111"/>
      <c r="F1523" s="112"/>
    </row>
    <row r="1524" spans="1:6">
      <c r="A1524" s="109"/>
      <c r="B1524" s="107"/>
      <c r="C1524" s="121"/>
      <c r="D1524" s="110"/>
      <c r="E1524" s="111"/>
      <c r="F1524" s="112"/>
    </row>
    <row r="1525" spans="1:6">
      <c r="A1525" s="109"/>
      <c r="B1525" s="107"/>
      <c r="C1525" s="121"/>
      <c r="D1525" s="110"/>
      <c r="E1525" s="111"/>
      <c r="F1525" s="112"/>
    </row>
    <row r="1526" spans="1:6">
      <c r="A1526" s="109"/>
      <c r="B1526" s="107"/>
      <c r="C1526" s="121"/>
      <c r="D1526" s="110"/>
      <c r="E1526" s="111"/>
      <c r="F1526" s="112"/>
    </row>
    <row r="1527" spans="1:6">
      <c r="A1527" s="109"/>
      <c r="B1527" s="107"/>
      <c r="C1527" s="121"/>
      <c r="D1527" s="110"/>
      <c r="E1527" s="111"/>
      <c r="F1527" s="112"/>
    </row>
    <row r="1528" spans="1:6">
      <c r="A1528" s="109"/>
      <c r="B1528" s="107"/>
      <c r="C1528" s="121"/>
      <c r="D1528" s="110"/>
      <c r="E1528" s="111"/>
      <c r="F1528" s="112"/>
    </row>
    <row r="1529" spans="1:6">
      <c r="A1529" s="109"/>
      <c r="B1529" s="107"/>
      <c r="C1529" s="121"/>
      <c r="D1529" s="110"/>
      <c r="E1529" s="111"/>
      <c r="F1529" s="112"/>
    </row>
    <row r="1530" spans="1:6">
      <c r="A1530" s="109"/>
      <c r="B1530" s="107"/>
      <c r="C1530" s="121"/>
      <c r="D1530" s="110"/>
      <c r="E1530" s="111"/>
      <c r="F1530" s="112"/>
    </row>
    <row r="1531" spans="1:6">
      <c r="A1531" s="109"/>
      <c r="B1531" s="107"/>
      <c r="C1531" s="121"/>
      <c r="D1531" s="110"/>
      <c r="E1531" s="111"/>
      <c r="F1531" s="112"/>
    </row>
    <row r="1532" spans="1:6">
      <c r="A1532" s="109"/>
      <c r="B1532" s="107"/>
      <c r="C1532" s="121"/>
      <c r="D1532" s="110"/>
      <c r="E1532" s="111"/>
      <c r="F1532" s="112"/>
    </row>
    <row r="1533" spans="1:6">
      <c r="A1533" s="109"/>
      <c r="B1533" s="107"/>
      <c r="C1533" s="121"/>
      <c r="D1533" s="110"/>
      <c r="E1533" s="111"/>
      <c r="F1533" s="112"/>
    </row>
    <row r="1534" spans="1:6">
      <c r="A1534" s="109"/>
      <c r="B1534" s="107"/>
      <c r="C1534" s="121"/>
      <c r="D1534" s="110"/>
      <c r="E1534" s="111"/>
      <c r="F1534" s="112"/>
    </row>
    <row r="1535" spans="1:6">
      <c r="A1535" s="109"/>
      <c r="B1535" s="107"/>
      <c r="C1535" s="121"/>
      <c r="D1535" s="110"/>
      <c r="E1535" s="111"/>
      <c r="F1535" s="112"/>
    </row>
    <row r="1536" spans="1:6">
      <c r="A1536" s="109"/>
      <c r="B1536" s="107"/>
      <c r="C1536" s="121"/>
      <c r="D1536" s="110"/>
      <c r="E1536" s="111"/>
      <c r="F1536" s="112"/>
    </row>
    <row r="1537" spans="1:6">
      <c r="A1537" s="109"/>
      <c r="B1537" s="107"/>
      <c r="C1537" s="121"/>
      <c r="D1537" s="110"/>
      <c r="E1537" s="111"/>
      <c r="F1537" s="112"/>
    </row>
    <row r="1538" spans="1:6">
      <c r="A1538" s="109"/>
      <c r="B1538" s="107"/>
      <c r="C1538" s="121"/>
      <c r="D1538" s="110"/>
      <c r="E1538" s="111"/>
      <c r="F1538" s="112"/>
    </row>
    <row r="1539" spans="1:6">
      <c r="A1539" s="109"/>
      <c r="B1539" s="107"/>
      <c r="C1539" s="121"/>
      <c r="D1539" s="110"/>
      <c r="E1539" s="111"/>
      <c r="F1539" s="112"/>
    </row>
    <row r="1540" spans="1:6">
      <c r="A1540" s="109"/>
      <c r="B1540" s="107"/>
      <c r="C1540" s="121"/>
      <c r="D1540" s="110"/>
      <c r="E1540" s="111"/>
      <c r="F1540" s="112"/>
    </row>
    <row r="1541" spans="1:6">
      <c r="A1541" s="109"/>
      <c r="B1541" s="107"/>
      <c r="C1541" s="121"/>
      <c r="D1541" s="110"/>
      <c r="E1541" s="111"/>
      <c r="F1541" s="112"/>
    </row>
    <row r="1542" spans="1:6">
      <c r="A1542" s="109"/>
      <c r="B1542" s="107"/>
      <c r="C1542" s="121"/>
      <c r="D1542" s="110"/>
      <c r="E1542" s="111"/>
      <c r="F1542" s="112"/>
    </row>
    <row r="1543" spans="1:6">
      <c r="A1543" s="109"/>
      <c r="B1543" s="107"/>
      <c r="C1543" s="121"/>
      <c r="D1543" s="110"/>
      <c r="E1543" s="111"/>
      <c r="F1543" s="112"/>
    </row>
    <row r="1544" spans="1:6">
      <c r="A1544" s="109"/>
      <c r="B1544" s="107"/>
      <c r="C1544" s="121"/>
      <c r="D1544" s="110"/>
      <c r="E1544" s="111"/>
      <c r="F1544" s="112"/>
    </row>
    <row r="1545" spans="1:6">
      <c r="A1545" s="109"/>
      <c r="B1545" s="107"/>
      <c r="C1545" s="121"/>
      <c r="D1545" s="110"/>
      <c r="E1545" s="111"/>
      <c r="F1545" s="112"/>
    </row>
    <row r="1546" spans="1:6">
      <c r="A1546" s="109"/>
      <c r="B1546" s="107"/>
      <c r="C1546" s="121"/>
      <c r="D1546" s="110"/>
      <c r="E1546" s="111"/>
      <c r="F1546" s="112"/>
    </row>
    <row r="1547" spans="1:6">
      <c r="A1547" s="109"/>
      <c r="B1547" s="107"/>
      <c r="C1547" s="121"/>
      <c r="D1547" s="110"/>
      <c r="E1547" s="111"/>
      <c r="F1547" s="112"/>
    </row>
    <row r="1548" spans="1:6">
      <c r="A1548" s="109"/>
      <c r="B1548" s="107"/>
      <c r="C1548" s="121"/>
      <c r="D1548" s="110"/>
      <c r="E1548" s="111"/>
      <c r="F1548" s="112"/>
    </row>
    <row r="1549" spans="1:6">
      <c r="A1549" s="109"/>
      <c r="B1549" s="107"/>
      <c r="C1549" s="121"/>
      <c r="D1549" s="110"/>
      <c r="E1549" s="111"/>
      <c r="F1549" s="112"/>
    </row>
    <row r="1550" spans="1:6">
      <c r="A1550" s="109"/>
      <c r="B1550" s="107"/>
      <c r="C1550" s="121"/>
      <c r="D1550" s="110"/>
      <c r="E1550" s="111"/>
      <c r="F1550" s="112"/>
    </row>
    <row r="1551" spans="1:6">
      <c r="A1551" s="109"/>
      <c r="B1551" s="107"/>
      <c r="C1551" s="121"/>
      <c r="D1551" s="110"/>
      <c r="E1551" s="111"/>
      <c r="F1551" s="112"/>
    </row>
    <row r="1552" spans="1:6">
      <c r="A1552" s="109"/>
      <c r="B1552" s="107"/>
      <c r="C1552" s="121"/>
      <c r="D1552" s="110"/>
      <c r="E1552" s="111"/>
      <c r="F1552" s="112"/>
    </row>
    <row r="1553" spans="1:6">
      <c r="A1553" s="109"/>
      <c r="B1553" s="107"/>
      <c r="C1553" s="121"/>
      <c r="D1553" s="110"/>
      <c r="E1553" s="111"/>
      <c r="F1553" s="112"/>
    </row>
    <row r="1554" spans="1:6">
      <c r="A1554" s="109"/>
      <c r="B1554" s="107"/>
      <c r="C1554" s="121"/>
      <c r="D1554" s="110"/>
      <c r="E1554" s="111"/>
      <c r="F1554" s="112"/>
    </row>
    <row r="1555" spans="1:6">
      <c r="A1555" s="109"/>
      <c r="B1555" s="107"/>
      <c r="C1555" s="121"/>
      <c r="D1555" s="110"/>
      <c r="E1555" s="111"/>
      <c r="F1555" s="112"/>
    </row>
    <row r="1556" spans="1:6">
      <c r="A1556" s="109"/>
      <c r="B1556" s="107"/>
      <c r="C1556" s="121"/>
      <c r="D1556" s="110"/>
      <c r="E1556" s="111"/>
      <c r="F1556" s="112"/>
    </row>
    <row r="1557" spans="1:6">
      <c r="A1557" s="109"/>
      <c r="B1557" s="107"/>
      <c r="C1557" s="121"/>
      <c r="D1557" s="110"/>
      <c r="E1557" s="111"/>
      <c r="F1557" s="112"/>
    </row>
    <row r="1558" spans="1:6">
      <c r="A1558" s="109"/>
      <c r="B1558" s="107"/>
      <c r="C1558" s="121"/>
      <c r="D1558" s="110"/>
      <c r="E1558" s="111"/>
      <c r="F1558" s="112"/>
    </row>
    <row r="1559" spans="1:6">
      <c r="A1559" s="109"/>
      <c r="B1559" s="107"/>
      <c r="C1559" s="121"/>
      <c r="D1559" s="110"/>
      <c r="E1559" s="111"/>
      <c r="F1559" s="112"/>
    </row>
    <row r="1560" spans="1:6">
      <c r="A1560" s="109"/>
      <c r="B1560" s="107"/>
      <c r="C1560" s="121"/>
      <c r="D1560" s="110"/>
      <c r="E1560" s="111"/>
      <c r="F1560" s="112"/>
    </row>
    <row r="1561" spans="1:6">
      <c r="A1561" s="109"/>
      <c r="B1561" s="107"/>
      <c r="C1561" s="121"/>
      <c r="D1561" s="110"/>
      <c r="E1561" s="111"/>
      <c r="F1561" s="112"/>
    </row>
    <row r="1562" spans="1:6">
      <c r="A1562" s="109"/>
      <c r="B1562" s="107"/>
      <c r="C1562" s="121"/>
      <c r="D1562" s="110"/>
      <c r="E1562" s="111"/>
      <c r="F1562" s="112"/>
    </row>
    <row r="1563" spans="1:6">
      <c r="A1563" s="109"/>
      <c r="B1563" s="107"/>
      <c r="C1563" s="121"/>
      <c r="D1563" s="110"/>
      <c r="E1563" s="111"/>
      <c r="F1563" s="112"/>
    </row>
    <row r="1564" spans="1:6">
      <c r="A1564" s="109"/>
      <c r="B1564" s="107"/>
      <c r="C1564" s="121"/>
      <c r="D1564" s="110"/>
      <c r="E1564" s="111"/>
      <c r="F1564" s="112"/>
    </row>
    <row r="1565" spans="1:6">
      <c r="A1565" s="109"/>
      <c r="B1565" s="107"/>
      <c r="C1565" s="121"/>
      <c r="D1565" s="110"/>
      <c r="E1565" s="111"/>
      <c r="F1565" s="112"/>
    </row>
    <row r="1566" spans="1:6">
      <c r="A1566" s="109"/>
      <c r="B1566" s="107"/>
      <c r="C1566" s="121"/>
      <c r="D1566" s="110"/>
      <c r="E1566" s="111"/>
      <c r="F1566" s="112"/>
    </row>
    <row r="1567" spans="1:6">
      <c r="A1567" s="109"/>
      <c r="B1567" s="107"/>
      <c r="C1567" s="121"/>
      <c r="D1567" s="110"/>
      <c r="E1567" s="111"/>
      <c r="F1567" s="112"/>
    </row>
    <row r="1568" spans="1:6">
      <c r="A1568" s="109"/>
      <c r="B1568" s="107"/>
      <c r="C1568" s="121"/>
      <c r="D1568" s="110"/>
      <c r="E1568" s="111"/>
      <c r="F1568" s="112"/>
    </row>
    <row r="1569" spans="1:6">
      <c r="A1569" s="109"/>
      <c r="B1569" s="107"/>
      <c r="C1569" s="121"/>
      <c r="D1569" s="110"/>
      <c r="E1569" s="111"/>
      <c r="F1569" s="112"/>
    </row>
    <row r="1570" spans="1:6">
      <c r="A1570" s="109"/>
      <c r="B1570" s="107"/>
      <c r="C1570" s="121"/>
      <c r="D1570" s="110"/>
      <c r="E1570" s="111"/>
      <c r="F1570" s="112"/>
    </row>
    <row r="1571" spans="1:6">
      <c r="A1571" s="109"/>
      <c r="B1571" s="107"/>
      <c r="C1571" s="121"/>
      <c r="D1571" s="110"/>
      <c r="E1571" s="111"/>
      <c r="F1571" s="112"/>
    </row>
    <row r="1572" spans="1:6">
      <c r="A1572" s="109"/>
      <c r="B1572" s="107"/>
      <c r="C1572" s="121"/>
      <c r="D1572" s="110"/>
      <c r="E1572" s="111"/>
      <c r="F1572" s="112"/>
    </row>
    <row r="1573" spans="1:6">
      <c r="A1573" s="109"/>
      <c r="B1573" s="107"/>
      <c r="C1573" s="121"/>
      <c r="D1573" s="110"/>
      <c r="E1573" s="111"/>
      <c r="F1573" s="112"/>
    </row>
    <row r="1574" spans="1:6">
      <c r="A1574" s="109"/>
      <c r="B1574" s="107"/>
      <c r="C1574" s="121"/>
      <c r="D1574" s="110"/>
      <c r="E1574" s="111"/>
      <c r="F1574" s="112"/>
    </row>
    <row r="1575" spans="1:6">
      <c r="A1575" s="109"/>
      <c r="B1575" s="107"/>
      <c r="C1575" s="121"/>
      <c r="D1575" s="110"/>
      <c r="E1575" s="111"/>
      <c r="F1575" s="112"/>
    </row>
    <row r="1576" spans="1:6">
      <c r="A1576" s="109"/>
      <c r="B1576" s="107"/>
      <c r="C1576" s="121"/>
      <c r="D1576" s="110"/>
      <c r="E1576" s="111"/>
      <c r="F1576" s="112"/>
    </row>
    <row r="1577" spans="1:6">
      <c r="A1577" s="109"/>
      <c r="B1577" s="107"/>
      <c r="C1577" s="121"/>
      <c r="D1577" s="110"/>
      <c r="E1577" s="111"/>
      <c r="F1577" s="112"/>
    </row>
    <row r="1578" spans="1:6">
      <c r="A1578" s="109"/>
      <c r="B1578" s="107"/>
      <c r="C1578" s="121"/>
      <c r="D1578" s="110"/>
      <c r="E1578" s="111"/>
      <c r="F1578" s="112"/>
    </row>
    <row r="1579" spans="1:6">
      <c r="A1579" s="109"/>
      <c r="B1579" s="107"/>
      <c r="C1579" s="121"/>
      <c r="D1579" s="110"/>
      <c r="E1579" s="111"/>
      <c r="F1579" s="112"/>
    </row>
    <row r="1580" spans="1:6">
      <c r="A1580" s="109"/>
      <c r="B1580" s="107"/>
      <c r="C1580" s="121"/>
      <c r="D1580" s="110"/>
      <c r="E1580" s="111"/>
      <c r="F1580" s="112"/>
    </row>
    <row r="1581" spans="1:6">
      <c r="A1581" s="109"/>
      <c r="B1581" s="107"/>
      <c r="C1581" s="121"/>
      <c r="D1581" s="110"/>
      <c r="E1581" s="111"/>
      <c r="F1581" s="112"/>
    </row>
    <row r="1582" spans="1:6">
      <c r="A1582" s="109"/>
      <c r="B1582" s="107"/>
      <c r="C1582" s="121"/>
      <c r="D1582" s="110"/>
      <c r="E1582" s="111"/>
      <c r="F1582" s="112"/>
    </row>
    <row r="1583" spans="1:6">
      <c r="A1583" s="109"/>
      <c r="B1583" s="107"/>
      <c r="C1583" s="121"/>
      <c r="D1583" s="110"/>
      <c r="E1583" s="111"/>
      <c r="F1583" s="112"/>
    </row>
    <row r="1584" spans="1:6">
      <c r="A1584" s="109"/>
      <c r="B1584" s="107"/>
      <c r="C1584" s="121"/>
      <c r="D1584" s="110"/>
      <c r="E1584" s="111"/>
      <c r="F1584" s="112"/>
    </row>
    <row r="1585" spans="1:6">
      <c r="A1585" s="109"/>
      <c r="B1585" s="107"/>
      <c r="C1585" s="121"/>
      <c r="D1585" s="110"/>
      <c r="E1585" s="111"/>
      <c r="F1585" s="112"/>
    </row>
    <row r="1586" spans="1:6">
      <c r="A1586" s="109"/>
      <c r="B1586" s="107"/>
      <c r="C1586" s="121"/>
      <c r="D1586" s="110"/>
      <c r="E1586" s="111"/>
      <c r="F1586" s="112"/>
    </row>
    <row r="1587" spans="1:6">
      <c r="A1587" s="109"/>
      <c r="B1587" s="107"/>
      <c r="C1587" s="121"/>
      <c r="D1587" s="110"/>
      <c r="E1587" s="111"/>
      <c r="F1587" s="112"/>
    </row>
    <row r="1588" spans="1:6">
      <c r="A1588" s="109"/>
      <c r="B1588" s="107"/>
      <c r="C1588" s="121"/>
      <c r="D1588" s="110"/>
      <c r="E1588" s="111"/>
      <c r="F1588" s="112"/>
    </row>
    <row r="1589" spans="1:6">
      <c r="A1589" s="109"/>
      <c r="B1589" s="107"/>
      <c r="C1589" s="121"/>
      <c r="D1589" s="110"/>
      <c r="E1589" s="111"/>
      <c r="F1589" s="112"/>
    </row>
    <row r="1590" spans="1:6">
      <c r="A1590" s="109"/>
      <c r="B1590" s="107"/>
      <c r="C1590" s="121"/>
      <c r="D1590" s="110"/>
      <c r="E1590" s="111"/>
      <c r="F1590" s="112"/>
    </row>
    <row r="1591" spans="1:6">
      <c r="A1591" s="109"/>
      <c r="B1591" s="107"/>
      <c r="C1591" s="121"/>
      <c r="D1591" s="110"/>
      <c r="E1591" s="111"/>
      <c r="F1591" s="112"/>
    </row>
    <row r="1592" spans="1:6">
      <c r="A1592" s="109"/>
      <c r="B1592" s="107"/>
      <c r="C1592" s="121"/>
      <c r="D1592" s="110"/>
      <c r="E1592" s="111"/>
      <c r="F1592" s="112"/>
    </row>
    <row r="1593" spans="1:6">
      <c r="A1593" s="109"/>
      <c r="B1593" s="107"/>
      <c r="C1593" s="121"/>
      <c r="D1593" s="110"/>
      <c r="E1593" s="111"/>
      <c r="F1593" s="112"/>
    </row>
    <row r="1594" spans="1:6">
      <c r="A1594" s="109"/>
      <c r="B1594" s="107"/>
      <c r="C1594" s="121"/>
      <c r="D1594" s="110"/>
      <c r="E1594" s="111"/>
      <c r="F1594" s="112"/>
    </row>
    <row r="1595" spans="1:6">
      <c r="A1595" s="109"/>
      <c r="B1595" s="107"/>
      <c r="C1595" s="121"/>
      <c r="D1595" s="110"/>
      <c r="E1595" s="111"/>
      <c r="F1595" s="112"/>
    </row>
    <row r="1596" spans="1:6">
      <c r="A1596" s="109"/>
      <c r="B1596" s="107"/>
      <c r="C1596" s="121"/>
      <c r="D1596" s="110"/>
      <c r="E1596" s="111"/>
      <c r="F1596" s="112"/>
    </row>
    <row r="1597" spans="1:6">
      <c r="A1597" s="109"/>
      <c r="B1597" s="107"/>
      <c r="C1597" s="121"/>
      <c r="D1597" s="110"/>
      <c r="E1597" s="111"/>
      <c r="F1597" s="112"/>
    </row>
    <row r="1598" spans="1:6">
      <c r="A1598" s="109"/>
      <c r="B1598" s="107"/>
      <c r="C1598" s="121"/>
      <c r="D1598" s="110"/>
      <c r="E1598" s="111"/>
      <c r="F1598" s="112"/>
    </row>
    <row r="1599" spans="1:6">
      <c r="A1599" s="109"/>
      <c r="B1599" s="107"/>
      <c r="C1599" s="121"/>
      <c r="D1599" s="110"/>
      <c r="E1599" s="111"/>
      <c r="F1599" s="112"/>
    </row>
    <row r="1600" spans="1:6">
      <c r="A1600" s="109"/>
      <c r="B1600" s="107"/>
      <c r="C1600" s="121"/>
      <c r="D1600" s="110"/>
      <c r="E1600" s="111"/>
      <c r="F1600" s="112"/>
    </row>
    <row r="1601" spans="1:6">
      <c r="A1601" s="109"/>
      <c r="B1601" s="107"/>
      <c r="C1601" s="121"/>
      <c r="D1601" s="110"/>
      <c r="E1601" s="111"/>
      <c r="F1601" s="112"/>
    </row>
    <row r="1602" spans="1:6">
      <c r="A1602" s="109"/>
      <c r="B1602" s="107"/>
      <c r="C1602" s="121"/>
      <c r="D1602" s="110"/>
      <c r="E1602" s="111"/>
      <c r="F1602" s="112"/>
    </row>
    <row r="1603" spans="1:6">
      <c r="A1603" s="109"/>
      <c r="B1603" s="107"/>
      <c r="C1603" s="121"/>
      <c r="D1603" s="110"/>
      <c r="E1603" s="111"/>
      <c r="F1603" s="112"/>
    </row>
    <row r="1604" spans="1:6">
      <c r="A1604" s="109"/>
      <c r="B1604" s="107"/>
      <c r="C1604" s="121"/>
      <c r="D1604" s="110"/>
      <c r="E1604" s="111"/>
      <c r="F1604" s="112"/>
    </row>
    <row r="1605" spans="1:6">
      <c r="A1605" s="109"/>
      <c r="B1605" s="107"/>
      <c r="C1605" s="121"/>
      <c r="D1605" s="110"/>
      <c r="E1605" s="111"/>
      <c r="F1605" s="112"/>
    </row>
    <row r="1606" spans="1:6">
      <c r="A1606" s="109"/>
      <c r="B1606" s="107"/>
      <c r="C1606" s="121"/>
      <c r="D1606" s="110"/>
      <c r="E1606" s="111"/>
      <c r="F1606" s="112"/>
    </row>
    <row r="1607" spans="1:6">
      <c r="A1607" s="109"/>
      <c r="B1607" s="107"/>
      <c r="C1607" s="121"/>
      <c r="D1607" s="110"/>
      <c r="E1607" s="111"/>
      <c r="F1607" s="112"/>
    </row>
    <row r="1608" spans="1:6">
      <c r="A1608" s="109"/>
      <c r="B1608" s="107"/>
      <c r="C1608" s="121"/>
      <c r="D1608" s="110"/>
      <c r="E1608" s="111"/>
      <c r="F1608" s="112"/>
    </row>
    <row r="1609" spans="1:6">
      <c r="A1609" s="109"/>
      <c r="B1609" s="107"/>
      <c r="C1609" s="121"/>
      <c r="D1609" s="110"/>
      <c r="E1609" s="111"/>
      <c r="F1609" s="112"/>
    </row>
    <row r="1610" spans="1:6">
      <c r="A1610" s="109"/>
      <c r="B1610" s="107"/>
      <c r="C1610" s="121"/>
      <c r="D1610" s="110"/>
      <c r="E1610" s="111"/>
      <c r="F1610" s="112"/>
    </row>
    <row r="1611" spans="1:6">
      <c r="A1611" s="109"/>
      <c r="B1611" s="107"/>
      <c r="C1611" s="121"/>
      <c r="D1611" s="110"/>
      <c r="E1611" s="111"/>
      <c r="F1611" s="112"/>
    </row>
    <row r="1612" spans="1:6">
      <c r="A1612" s="109"/>
      <c r="B1612" s="107"/>
      <c r="C1612" s="121"/>
      <c r="D1612" s="110"/>
      <c r="E1612" s="111"/>
      <c r="F1612" s="112"/>
    </row>
    <row r="1613" spans="1:6">
      <c r="A1613" s="109"/>
      <c r="B1613" s="107"/>
      <c r="C1613" s="121"/>
      <c r="D1613" s="110"/>
      <c r="E1613" s="111"/>
      <c r="F1613" s="112"/>
    </row>
    <row r="1614" spans="1:6">
      <c r="A1614" s="109"/>
      <c r="B1614" s="107"/>
      <c r="C1614" s="121"/>
      <c r="D1614" s="110"/>
      <c r="E1614" s="111"/>
      <c r="F1614" s="112"/>
    </row>
    <row r="1615" spans="1:6">
      <c r="A1615" s="109"/>
      <c r="B1615" s="107"/>
      <c r="C1615" s="121"/>
      <c r="D1615" s="110"/>
      <c r="E1615" s="111"/>
      <c r="F1615" s="112"/>
    </row>
    <row r="1616" spans="1:6">
      <c r="A1616" s="109"/>
      <c r="B1616" s="107"/>
      <c r="C1616" s="121"/>
      <c r="D1616" s="110"/>
      <c r="E1616" s="111"/>
      <c r="F1616" s="112"/>
    </row>
    <row r="1617" spans="1:6">
      <c r="A1617" s="109"/>
      <c r="B1617" s="107"/>
      <c r="C1617" s="121"/>
      <c r="D1617" s="110"/>
      <c r="E1617" s="111"/>
      <c r="F1617" s="112"/>
    </row>
    <row r="1618" spans="1:6">
      <c r="A1618" s="109"/>
      <c r="B1618" s="107"/>
      <c r="C1618" s="121"/>
      <c r="D1618" s="110"/>
      <c r="E1618" s="111"/>
      <c r="F1618" s="112"/>
    </row>
    <row r="1619" spans="1:6">
      <c r="A1619" s="109"/>
      <c r="B1619" s="107"/>
      <c r="C1619" s="121"/>
      <c r="D1619" s="110"/>
      <c r="E1619" s="111"/>
      <c r="F1619" s="112"/>
    </row>
    <row r="1620" spans="1:6">
      <c r="A1620" s="109"/>
      <c r="B1620" s="107"/>
      <c r="C1620" s="121"/>
      <c r="D1620" s="110"/>
      <c r="E1620" s="111"/>
      <c r="F1620" s="112"/>
    </row>
    <row r="1621" spans="1:6">
      <c r="A1621" s="109"/>
      <c r="B1621" s="107"/>
      <c r="C1621" s="121"/>
      <c r="D1621" s="110"/>
      <c r="E1621" s="111"/>
      <c r="F1621" s="112"/>
    </row>
    <row r="1622" spans="1:6">
      <c r="A1622" s="109"/>
      <c r="B1622" s="107"/>
      <c r="C1622" s="121"/>
      <c r="D1622" s="110"/>
      <c r="E1622" s="111"/>
      <c r="F1622" s="112"/>
    </row>
    <row r="1623" spans="1:6">
      <c r="A1623" s="109"/>
      <c r="B1623" s="107"/>
      <c r="C1623" s="121"/>
      <c r="D1623" s="110"/>
      <c r="E1623" s="111"/>
      <c r="F1623" s="112"/>
    </row>
    <row r="1624" spans="1:6">
      <c r="A1624" s="109"/>
      <c r="B1624" s="107"/>
      <c r="C1624" s="121"/>
      <c r="D1624" s="110"/>
      <c r="E1624" s="111"/>
      <c r="F1624" s="112"/>
    </row>
    <row r="1625" spans="1:6">
      <c r="A1625" s="109"/>
      <c r="B1625" s="107"/>
      <c r="C1625" s="121"/>
      <c r="D1625" s="110"/>
      <c r="E1625" s="111"/>
      <c r="F1625" s="112"/>
    </row>
    <row r="1626" spans="1:6">
      <c r="A1626" s="109"/>
      <c r="B1626" s="107"/>
      <c r="C1626" s="121"/>
      <c r="D1626" s="110"/>
      <c r="E1626" s="111"/>
      <c r="F1626" s="112"/>
    </row>
    <row r="1627" spans="1:6">
      <c r="A1627" s="109"/>
      <c r="B1627" s="107"/>
      <c r="C1627" s="121"/>
      <c r="D1627" s="110"/>
      <c r="E1627" s="111"/>
      <c r="F1627" s="112"/>
    </row>
    <row r="1628" spans="1:6">
      <c r="A1628" s="109"/>
      <c r="B1628" s="107"/>
      <c r="C1628" s="121"/>
      <c r="D1628" s="110"/>
      <c r="E1628" s="111"/>
      <c r="F1628" s="112"/>
    </row>
    <row r="1629" spans="1:6">
      <c r="A1629" s="109"/>
      <c r="B1629" s="107"/>
      <c r="C1629" s="121"/>
      <c r="D1629" s="110"/>
      <c r="E1629" s="111"/>
      <c r="F1629" s="112"/>
    </row>
    <row r="1630" spans="1:6">
      <c r="A1630" s="109"/>
      <c r="B1630" s="107"/>
      <c r="C1630" s="121"/>
      <c r="D1630" s="110"/>
      <c r="E1630" s="111"/>
      <c r="F1630" s="112"/>
    </row>
    <row r="1631" spans="1:6">
      <c r="A1631" s="109"/>
      <c r="B1631" s="107"/>
      <c r="C1631" s="121"/>
      <c r="D1631" s="110"/>
      <c r="E1631" s="111"/>
      <c r="F1631" s="112"/>
    </row>
    <row r="1632" spans="1:6">
      <c r="A1632" s="109"/>
      <c r="B1632" s="107"/>
      <c r="C1632" s="121"/>
      <c r="D1632" s="110"/>
      <c r="E1632" s="111"/>
      <c r="F1632" s="112"/>
    </row>
    <row r="1633" spans="1:6">
      <c r="A1633" s="109"/>
      <c r="B1633" s="107"/>
      <c r="C1633" s="121"/>
      <c r="D1633" s="110"/>
      <c r="E1633" s="111"/>
      <c r="F1633" s="112"/>
    </row>
    <row r="1634" spans="1:6">
      <c r="A1634" s="109"/>
      <c r="B1634" s="107"/>
      <c r="C1634" s="121"/>
      <c r="D1634" s="110"/>
      <c r="E1634" s="111"/>
      <c r="F1634" s="112"/>
    </row>
    <row r="1635" spans="1:6">
      <c r="A1635" s="109"/>
      <c r="B1635" s="107"/>
      <c r="C1635" s="121"/>
      <c r="D1635" s="110"/>
      <c r="E1635" s="111"/>
      <c r="F1635" s="112"/>
    </row>
    <row r="1636" spans="1:6">
      <c r="A1636" s="109"/>
      <c r="B1636" s="107"/>
      <c r="C1636" s="121"/>
      <c r="D1636" s="110"/>
      <c r="E1636" s="111"/>
      <c r="F1636" s="112"/>
    </row>
    <row r="1637" spans="1:6">
      <c r="A1637" s="109"/>
      <c r="B1637" s="107"/>
      <c r="C1637" s="121"/>
      <c r="D1637" s="110"/>
      <c r="E1637" s="111"/>
      <c r="F1637" s="112"/>
    </row>
    <row r="1638" spans="1:6">
      <c r="A1638" s="109"/>
      <c r="B1638" s="107"/>
      <c r="C1638" s="121"/>
      <c r="D1638" s="110"/>
      <c r="E1638" s="111"/>
      <c r="F1638" s="112"/>
    </row>
    <row r="1639" spans="1:6">
      <c r="A1639" s="109"/>
      <c r="B1639" s="107"/>
      <c r="C1639" s="121"/>
      <c r="D1639" s="110"/>
      <c r="E1639" s="111"/>
      <c r="F1639" s="112"/>
    </row>
    <row r="1640" spans="1:6">
      <c r="A1640" s="109"/>
      <c r="B1640" s="107"/>
      <c r="C1640" s="121"/>
      <c r="D1640" s="110"/>
      <c r="E1640" s="111"/>
      <c r="F1640" s="112"/>
    </row>
    <row r="1641" spans="1:6">
      <c r="A1641" s="109"/>
      <c r="B1641" s="107"/>
      <c r="C1641" s="121"/>
      <c r="D1641" s="110"/>
      <c r="E1641" s="111"/>
      <c r="F1641" s="112"/>
    </row>
    <row r="1642" spans="1:6">
      <c r="A1642" s="109"/>
      <c r="B1642" s="107"/>
      <c r="C1642" s="121"/>
      <c r="D1642" s="110"/>
      <c r="E1642" s="111"/>
      <c r="F1642" s="112"/>
    </row>
    <row r="1643" spans="1:6">
      <c r="A1643" s="109"/>
      <c r="B1643" s="107"/>
      <c r="C1643" s="121"/>
      <c r="D1643" s="110"/>
      <c r="E1643" s="111"/>
      <c r="F1643" s="112"/>
    </row>
    <row r="1644" spans="1:6">
      <c r="A1644" s="109"/>
      <c r="B1644" s="107"/>
      <c r="C1644" s="121"/>
      <c r="D1644" s="110"/>
      <c r="E1644" s="111"/>
      <c r="F1644" s="112"/>
    </row>
    <row r="1645" spans="1:6">
      <c r="A1645" s="109"/>
      <c r="B1645" s="107"/>
      <c r="C1645" s="121"/>
      <c r="D1645" s="110"/>
      <c r="E1645" s="111"/>
      <c r="F1645" s="112"/>
    </row>
    <row r="1646" spans="1:6">
      <c r="A1646" s="109"/>
      <c r="B1646" s="107"/>
      <c r="C1646" s="121"/>
      <c r="D1646" s="110"/>
      <c r="E1646" s="111"/>
      <c r="F1646" s="112"/>
    </row>
    <row r="1647" spans="1:6">
      <c r="A1647" s="109"/>
      <c r="B1647" s="107"/>
      <c r="C1647" s="121"/>
      <c r="D1647" s="110"/>
      <c r="E1647" s="111"/>
      <c r="F1647" s="112"/>
    </row>
    <row r="1648" spans="1:6">
      <c r="A1648" s="109"/>
      <c r="B1648" s="107"/>
      <c r="C1648" s="121"/>
      <c r="D1648" s="110"/>
      <c r="E1648" s="111"/>
      <c r="F1648" s="112"/>
    </row>
    <row r="1649" spans="1:6">
      <c r="A1649" s="109"/>
      <c r="B1649" s="107"/>
      <c r="C1649" s="121"/>
      <c r="D1649" s="110"/>
      <c r="E1649" s="111"/>
      <c r="F1649" s="112"/>
    </row>
    <row r="1650" spans="1:6">
      <c r="A1650" s="109"/>
      <c r="B1650" s="107"/>
      <c r="C1650" s="121"/>
      <c r="D1650" s="110"/>
      <c r="E1650" s="111"/>
      <c r="F1650" s="112"/>
    </row>
    <row r="1651" spans="1:6">
      <c r="A1651" s="109"/>
      <c r="B1651" s="107"/>
      <c r="C1651" s="121"/>
      <c r="D1651" s="110"/>
      <c r="E1651" s="111"/>
      <c r="F1651" s="112"/>
    </row>
    <row r="1652" spans="1:6">
      <c r="A1652" s="109"/>
      <c r="B1652" s="107"/>
      <c r="C1652" s="121"/>
      <c r="D1652" s="110"/>
      <c r="E1652" s="111"/>
      <c r="F1652" s="112"/>
    </row>
    <row r="1653" spans="1:6">
      <c r="A1653" s="109"/>
      <c r="B1653" s="107"/>
      <c r="C1653" s="121"/>
      <c r="D1653" s="110"/>
      <c r="E1653" s="111"/>
      <c r="F1653" s="112"/>
    </row>
    <row r="1654" spans="1:6">
      <c r="A1654" s="109"/>
      <c r="B1654" s="107"/>
      <c r="C1654" s="121"/>
      <c r="D1654" s="110"/>
      <c r="E1654" s="111"/>
      <c r="F1654" s="112"/>
    </row>
    <row r="1655" spans="1:6">
      <c r="A1655" s="109"/>
      <c r="B1655" s="107"/>
      <c r="C1655" s="121"/>
      <c r="D1655" s="110"/>
      <c r="E1655" s="111"/>
      <c r="F1655" s="112"/>
    </row>
    <row r="1656" spans="1:6">
      <c r="A1656" s="109"/>
      <c r="B1656" s="107"/>
      <c r="C1656" s="121"/>
      <c r="D1656" s="110"/>
      <c r="E1656" s="111"/>
      <c r="F1656" s="112"/>
    </row>
    <row r="1657" spans="1:6">
      <c r="A1657" s="109"/>
      <c r="B1657" s="107"/>
      <c r="C1657" s="121"/>
      <c r="D1657" s="110"/>
      <c r="E1657" s="111"/>
      <c r="F1657" s="112"/>
    </row>
    <row r="1658" spans="1:6">
      <c r="A1658" s="109"/>
      <c r="B1658" s="107"/>
      <c r="C1658" s="121"/>
      <c r="D1658" s="110"/>
      <c r="E1658" s="111"/>
      <c r="F1658" s="112"/>
    </row>
    <row r="1659" spans="1:6">
      <c r="A1659" s="109"/>
      <c r="B1659" s="107"/>
      <c r="C1659" s="121"/>
      <c r="D1659" s="110"/>
      <c r="E1659" s="111"/>
      <c r="F1659" s="112"/>
    </row>
    <row r="1660" spans="1:6">
      <c r="A1660" s="109"/>
      <c r="B1660" s="107"/>
      <c r="C1660" s="121"/>
      <c r="D1660" s="110"/>
      <c r="E1660" s="111"/>
      <c r="F1660" s="112"/>
    </row>
    <row r="1661" spans="1:6">
      <c r="A1661" s="109"/>
      <c r="B1661" s="107"/>
      <c r="C1661" s="121"/>
      <c r="D1661" s="110"/>
      <c r="E1661" s="111"/>
      <c r="F1661" s="112"/>
    </row>
    <row r="1662" spans="1:6">
      <c r="A1662" s="109"/>
      <c r="B1662" s="107"/>
      <c r="C1662" s="121"/>
      <c r="D1662" s="110"/>
      <c r="E1662" s="111"/>
      <c r="F1662" s="112"/>
    </row>
    <row r="1663" spans="1:6">
      <c r="A1663" s="109"/>
      <c r="B1663" s="107"/>
      <c r="C1663" s="121"/>
      <c r="D1663" s="110"/>
      <c r="E1663" s="111"/>
      <c r="F1663" s="112"/>
    </row>
    <row r="1664" spans="1:6">
      <c r="A1664" s="109"/>
      <c r="B1664" s="107"/>
      <c r="C1664" s="121"/>
      <c r="D1664" s="110"/>
      <c r="E1664" s="111"/>
      <c r="F1664" s="112"/>
    </row>
    <row r="1665" spans="1:6">
      <c r="A1665" s="109"/>
      <c r="B1665" s="107"/>
      <c r="C1665" s="121"/>
      <c r="D1665" s="110"/>
      <c r="E1665" s="111"/>
      <c r="F1665" s="112"/>
    </row>
    <row r="1666" spans="1:6">
      <c r="A1666" s="109"/>
      <c r="B1666" s="107"/>
      <c r="C1666" s="121"/>
      <c r="D1666" s="110"/>
      <c r="E1666" s="111"/>
      <c r="F1666" s="112"/>
    </row>
    <row r="1667" spans="1:6">
      <c r="A1667" s="109"/>
      <c r="B1667" s="107"/>
      <c r="C1667" s="121"/>
      <c r="D1667" s="110"/>
      <c r="E1667" s="111"/>
      <c r="F1667" s="112"/>
    </row>
    <row r="1668" spans="1:6">
      <c r="A1668" s="109"/>
      <c r="B1668" s="107"/>
      <c r="C1668" s="121"/>
      <c r="D1668" s="110"/>
      <c r="E1668" s="111"/>
      <c r="F1668" s="112"/>
    </row>
    <row r="1669" spans="1:6">
      <c r="A1669" s="109"/>
      <c r="B1669" s="107"/>
      <c r="C1669" s="121"/>
      <c r="D1669" s="110"/>
      <c r="E1669" s="111"/>
      <c r="F1669" s="112"/>
    </row>
    <row r="1670" spans="1:6">
      <c r="A1670" s="109"/>
      <c r="B1670" s="107"/>
      <c r="C1670" s="121"/>
      <c r="D1670" s="110"/>
      <c r="E1670" s="111"/>
      <c r="F1670" s="112"/>
    </row>
    <row r="1671" spans="1:6">
      <c r="A1671" s="109"/>
      <c r="B1671" s="107"/>
      <c r="C1671" s="121"/>
      <c r="D1671" s="110"/>
      <c r="E1671" s="111"/>
      <c r="F1671" s="112"/>
    </row>
    <row r="1672" spans="1:6">
      <c r="A1672" s="109"/>
      <c r="B1672" s="107"/>
      <c r="C1672" s="121"/>
      <c r="D1672" s="110"/>
      <c r="E1672" s="111"/>
      <c r="F1672" s="112"/>
    </row>
    <row r="1673" spans="1:6">
      <c r="A1673" s="109"/>
      <c r="B1673" s="107"/>
      <c r="C1673" s="121"/>
      <c r="D1673" s="110"/>
      <c r="E1673" s="111"/>
      <c r="F1673" s="112"/>
    </row>
    <row r="1674" spans="1:6">
      <c r="A1674" s="109"/>
      <c r="B1674" s="107"/>
      <c r="C1674" s="121"/>
      <c r="D1674" s="110"/>
      <c r="E1674" s="111"/>
      <c r="F1674" s="112"/>
    </row>
    <row r="1675" spans="1:6">
      <c r="A1675" s="109"/>
      <c r="B1675" s="107"/>
      <c r="C1675" s="121"/>
      <c r="D1675" s="110"/>
      <c r="E1675" s="111"/>
      <c r="F1675" s="112"/>
    </row>
    <row r="1676" spans="1:6">
      <c r="A1676" s="109"/>
      <c r="B1676" s="107"/>
      <c r="C1676" s="121"/>
      <c r="D1676" s="110"/>
      <c r="E1676" s="111"/>
      <c r="F1676" s="112"/>
    </row>
    <row r="1677" spans="1:6">
      <c r="A1677" s="109"/>
      <c r="B1677" s="107"/>
      <c r="C1677" s="121"/>
      <c r="D1677" s="110"/>
      <c r="E1677" s="111"/>
      <c r="F1677" s="112"/>
    </row>
    <row r="1678" spans="1:6">
      <c r="A1678" s="109"/>
      <c r="B1678" s="107"/>
      <c r="C1678" s="121"/>
      <c r="D1678" s="110"/>
      <c r="E1678" s="111"/>
      <c r="F1678" s="112"/>
    </row>
    <row r="1679" spans="1:6">
      <c r="A1679" s="109"/>
      <c r="B1679" s="107"/>
      <c r="C1679" s="121"/>
      <c r="D1679" s="110"/>
      <c r="E1679" s="111"/>
      <c r="F1679" s="112"/>
    </row>
    <row r="1680" spans="1:6">
      <c r="A1680" s="109"/>
      <c r="B1680" s="107"/>
      <c r="C1680" s="121"/>
      <c r="D1680" s="110"/>
      <c r="E1680" s="111"/>
      <c r="F1680" s="112"/>
    </row>
    <row r="1681" spans="1:6">
      <c r="A1681" s="109"/>
      <c r="B1681" s="107"/>
      <c r="C1681" s="121"/>
      <c r="D1681" s="110"/>
      <c r="E1681" s="111"/>
      <c r="F1681" s="112"/>
    </row>
    <row r="1682" spans="1:6">
      <c r="A1682" s="109"/>
      <c r="B1682" s="107"/>
      <c r="C1682" s="121"/>
      <c r="D1682" s="110"/>
      <c r="E1682" s="111"/>
      <c r="F1682" s="112"/>
    </row>
    <row r="1683" spans="1:6">
      <c r="A1683" s="109"/>
      <c r="B1683" s="107"/>
      <c r="C1683" s="121"/>
      <c r="D1683" s="110"/>
      <c r="E1683" s="111"/>
      <c r="F1683" s="112"/>
    </row>
    <row r="1684" spans="1:6">
      <c r="A1684" s="109"/>
      <c r="B1684" s="107"/>
      <c r="C1684" s="121"/>
      <c r="D1684" s="110"/>
      <c r="E1684" s="111"/>
      <c r="F1684" s="112"/>
    </row>
    <row r="1685" spans="1:6">
      <c r="A1685" s="109"/>
      <c r="B1685" s="107"/>
      <c r="C1685" s="121"/>
      <c r="D1685" s="110"/>
      <c r="E1685" s="111"/>
      <c r="F1685" s="112"/>
    </row>
    <row r="1686" spans="1:6">
      <c r="A1686" s="109"/>
      <c r="B1686" s="107"/>
      <c r="C1686" s="121"/>
      <c r="D1686" s="110"/>
      <c r="E1686" s="111"/>
      <c r="F1686" s="112"/>
    </row>
    <row r="1687" spans="1:6">
      <c r="A1687" s="109"/>
      <c r="B1687" s="107"/>
      <c r="C1687" s="121"/>
      <c r="D1687" s="110"/>
      <c r="E1687" s="111"/>
      <c r="F1687" s="112"/>
    </row>
    <row r="1688" spans="1:6">
      <c r="A1688" s="109"/>
      <c r="B1688" s="107"/>
      <c r="C1688" s="121"/>
      <c r="D1688" s="110"/>
      <c r="E1688" s="111"/>
      <c r="F1688" s="112"/>
    </row>
    <row r="1689" spans="1:6">
      <c r="A1689" s="109"/>
      <c r="B1689" s="107"/>
      <c r="C1689" s="121"/>
      <c r="D1689" s="110"/>
      <c r="E1689" s="111"/>
      <c r="F1689" s="112"/>
    </row>
    <row r="1690" spans="1:6">
      <c r="A1690" s="109"/>
      <c r="B1690" s="107"/>
      <c r="C1690" s="121"/>
      <c r="D1690" s="110"/>
      <c r="E1690" s="111"/>
      <c r="F1690" s="112"/>
    </row>
    <row r="1691" spans="1:6">
      <c r="A1691" s="109"/>
      <c r="B1691" s="107"/>
      <c r="C1691" s="121"/>
      <c r="D1691" s="110"/>
      <c r="E1691" s="111"/>
      <c r="F1691" s="112"/>
    </row>
    <row r="1692" spans="1:6">
      <c r="A1692" s="109"/>
      <c r="B1692" s="107"/>
      <c r="C1692" s="121"/>
      <c r="D1692" s="110"/>
      <c r="E1692" s="111"/>
      <c r="F1692" s="112"/>
    </row>
    <row r="1693" spans="1:6">
      <c r="A1693" s="109"/>
      <c r="B1693" s="107"/>
      <c r="C1693" s="121"/>
      <c r="D1693" s="110"/>
      <c r="E1693" s="111"/>
      <c r="F1693" s="112"/>
    </row>
    <row r="1694" spans="1:6">
      <c r="A1694" s="109"/>
      <c r="B1694" s="107"/>
      <c r="C1694" s="121"/>
      <c r="D1694" s="110"/>
      <c r="E1694" s="111"/>
      <c r="F1694" s="112"/>
    </row>
    <row r="1695" spans="1:6">
      <c r="A1695" s="109"/>
      <c r="B1695" s="107"/>
      <c r="C1695" s="121"/>
      <c r="D1695" s="110"/>
      <c r="E1695" s="111"/>
      <c r="F1695" s="112"/>
    </row>
    <row r="1696" spans="1:6">
      <c r="A1696" s="109"/>
      <c r="B1696" s="107"/>
      <c r="C1696" s="121"/>
      <c r="D1696" s="110"/>
      <c r="E1696" s="111"/>
      <c r="F1696" s="112"/>
    </row>
    <row r="1697" spans="1:6">
      <c r="A1697" s="109"/>
      <c r="B1697" s="107"/>
      <c r="C1697" s="121"/>
      <c r="D1697" s="110"/>
      <c r="E1697" s="111"/>
      <c r="F1697" s="112"/>
    </row>
    <row r="1698" spans="1:6">
      <c r="A1698" s="109"/>
      <c r="B1698" s="107"/>
      <c r="C1698" s="121"/>
      <c r="D1698" s="110"/>
      <c r="E1698" s="111"/>
      <c r="F1698" s="112"/>
    </row>
    <row r="1699" spans="1:6">
      <c r="A1699" s="109"/>
      <c r="B1699" s="107"/>
      <c r="C1699" s="121"/>
      <c r="D1699" s="110"/>
      <c r="E1699" s="111"/>
      <c r="F1699" s="112"/>
    </row>
    <row r="1700" spans="1:6">
      <c r="A1700" s="109"/>
      <c r="B1700" s="107"/>
      <c r="C1700" s="121"/>
      <c r="D1700" s="110"/>
      <c r="E1700" s="111"/>
      <c r="F1700" s="112"/>
    </row>
    <row r="1701" spans="1:6">
      <c r="A1701" s="109"/>
      <c r="B1701" s="107"/>
      <c r="C1701" s="121"/>
      <c r="D1701" s="110"/>
      <c r="E1701" s="111"/>
      <c r="F1701" s="112"/>
    </row>
    <row r="1702" spans="1:6">
      <c r="A1702" s="109"/>
      <c r="B1702" s="107"/>
      <c r="C1702" s="121"/>
      <c r="D1702" s="110"/>
      <c r="E1702" s="111"/>
      <c r="F1702" s="112"/>
    </row>
    <row r="1703" spans="1:6">
      <c r="A1703" s="109"/>
      <c r="B1703" s="107"/>
      <c r="C1703" s="121"/>
      <c r="D1703" s="110"/>
      <c r="E1703" s="111"/>
      <c r="F1703" s="112"/>
    </row>
    <row r="1704" spans="1:6">
      <c r="A1704" s="109"/>
      <c r="B1704" s="107"/>
      <c r="C1704" s="121"/>
      <c r="D1704" s="110"/>
      <c r="E1704" s="111"/>
      <c r="F1704" s="112"/>
    </row>
    <row r="1705" spans="1:6">
      <c r="A1705" s="109"/>
      <c r="B1705" s="107"/>
      <c r="C1705" s="121"/>
      <c r="D1705" s="110"/>
      <c r="E1705" s="111"/>
      <c r="F1705" s="112"/>
    </row>
    <row r="1706" spans="1:6">
      <c r="A1706" s="109"/>
      <c r="B1706" s="107"/>
      <c r="C1706" s="121"/>
      <c r="D1706" s="110"/>
      <c r="E1706" s="111"/>
      <c r="F1706" s="112"/>
    </row>
    <row r="1707" spans="1:6">
      <c r="A1707" s="109"/>
      <c r="B1707" s="107"/>
      <c r="C1707" s="121"/>
      <c r="D1707" s="110"/>
      <c r="E1707" s="111"/>
      <c r="F1707" s="112"/>
    </row>
    <row r="1708" spans="1:6">
      <c r="A1708" s="109"/>
      <c r="B1708" s="107"/>
      <c r="C1708" s="121"/>
      <c r="D1708" s="110"/>
      <c r="E1708" s="111"/>
      <c r="F1708" s="112"/>
    </row>
    <row r="1709" spans="1:6">
      <c r="A1709" s="109"/>
      <c r="B1709" s="107"/>
      <c r="C1709" s="121"/>
      <c r="D1709" s="110"/>
      <c r="E1709" s="111"/>
      <c r="F1709" s="112"/>
    </row>
    <row r="1710" spans="1:6">
      <c r="A1710" s="109"/>
      <c r="B1710" s="107"/>
      <c r="C1710" s="121"/>
      <c r="D1710" s="110"/>
      <c r="E1710" s="111"/>
      <c r="F1710" s="112"/>
    </row>
    <row r="1711" spans="1:6">
      <c r="A1711" s="109"/>
      <c r="B1711" s="107"/>
      <c r="C1711" s="121"/>
      <c r="D1711" s="110"/>
      <c r="E1711" s="111"/>
      <c r="F1711" s="112"/>
    </row>
    <row r="1712" spans="1:6">
      <c r="A1712" s="109"/>
      <c r="B1712" s="107"/>
      <c r="C1712" s="121"/>
      <c r="D1712" s="110"/>
      <c r="E1712" s="111"/>
      <c r="F1712" s="112"/>
    </row>
    <row r="1713" spans="1:6">
      <c r="A1713" s="109"/>
      <c r="B1713" s="107"/>
      <c r="C1713" s="121"/>
      <c r="D1713" s="110"/>
      <c r="E1713" s="111"/>
      <c r="F1713" s="112"/>
    </row>
    <row r="1714" spans="1:6">
      <c r="A1714" s="109"/>
      <c r="B1714" s="107"/>
      <c r="C1714" s="121"/>
      <c r="D1714" s="110"/>
      <c r="E1714" s="111"/>
      <c r="F1714" s="112"/>
    </row>
    <row r="1715" spans="1:6">
      <c r="A1715" s="109"/>
      <c r="B1715" s="107"/>
      <c r="C1715" s="121"/>
      <c r="D1715" s="110"/>
      <c r="E1715" s="111"/>
      <c r="F1715" s="112"/>
    </row>
    <row r="1716" spans="1:6">
      <c r="A1716" s="109"/>
      <c r="B1716" s="107"/>
      <c r="C1716" s="121"/>
      <c r="D1716" s="110"/>
      <c r="E1716" s="111"/>
      <c r="F1716" s="112"/>
    </row>
    <row r="1717" spans="1:6">
      <c r="A1717" s="109"/>
      <c r="B1717" s="107"/>
      <c r="C1717" s="121"/>
      <c r="D1717" s="110"/>
      <c r="E1717" s="111"/>
      <c r="F1717" s="112"/>
    </row>
    <row r="1718" spans="1:6">
      <c r="A1718" s="109"/>
      <c r="B1718" s="107"/>
      <c r="C1718" s="121"/>
      <c r="D1718" s="110"/>
      <c r="E1718" s="111"/>
      <c r="F1718" s="112"/>
    </row>
    <row r="1719" spans="1:6">
      <c r="A1719" s="109"/>
      <c r="B1719" s="107"/>
      <c r="C1719" s="121"/>
      <c r="D1719" s="110"/>
      <c r="E1719" s="111"/>
      <c r="F1719" s="112"/>
    </row>
    <row r="1720" spans="1:6">
      <c r="A1720" s="109"/>
      <c r="B1720" s="107"/>
      <c r="C1720" s="121"/>
      <c r="D1720" s="110"/>
      <c r="E1720" s="111"/>
      <c r="F1720" s="112"/>
    </row>
    <row r="1721" spans="1:6">
      <c r="A1721" s="109"/>
      <c r="B1721" s="107"/>
      <c r="C1721" s="121"/>
      <c r="D1721" s="110"/>
      <c r="E1721" s="111"/>
      <c r="F1721" s="112"/>
    </row>
    <row r="1722" spans="1:6">
      <c r="A1722" s="109"/>
      <c r="B1722" s="107"/>
      <c r="C1722" s="121"/>
      <c r="D1722" s="110"/>
      <c r="E1722" s="111"/>
      <c r="F1722" s="112"/>
    </row>
    <row r="1723" spans="1:6">
      <c r="A1723" s="109"/>
      <c r="B1723" s="107"/>
      <c r="C1723" s="121"/>
      <c r="D1723" s="110"/>
      <c r="E1723" s="111"/>
      <c r="F1723" s="112"/>
    </row>
    <row r="1724" spans="1:6">
      <c r="A1724" s="109"/>
      <c r="B1724" s="107"/>
      <c r="C1724" s="121"/>
      <c r="D1724" s="110"/>
      <c r="E1724" s="111"/>
      <c r="F1724" s="112"/>
    </row>
    <row r="1725" spans="1:6">
      <c r="A1725" s="109"/>
      <c r="B1725" s="107"/>
      <c r="C1725" s="121"/>
      <c r="D1725" s="110"/>
      <c r="E1725" s="111"/>
      <c r="F1725" s="112"/>
    </row>
    <row r="1726" spans="1:6">
      <c r="A1726" s="109"/>
      <c r="B1726" s="107"/>
      <c r="C1726" s="121"/>
      <c r="D1726" s="110"/>
      <c r="E1726" s="111"/>
      <c r="F1726" s="112"/>
    </row>
    <row r="1727" spans="1:6">
      <c r="A1727" s="109"/>
      <c r="B1727" s="107"/>
      <c r="C1727" s="121"/>
      <c r="D1727" s="110"/>
      <c r="E1727" s="111"/>
      <c r="F1727" s="112"/>
    </row>
    <row r="1728" spans="1:6">
      <c r="A1728" s="109"/>
      <c r="B1728" s="107"/>
      <c r="C1728" s="121"/>
      <c r="D1728" s="110"/>
      <c r="E1728" s="111"/>
      <c r="F1728" s="112"/>
    </row>
    <row r="1729" spans="1:6">
      <c r="A1729" s="109"/>
      <c r="B1729" s="107"/>
      <c r="C1729" s="121"/>
      <c r="D1729" s="110"/>
      <c r="E1729" s="111"/>
      <c r="F1729" s="112"/>
    </row>
    <row r="1730" spans="1:6">
      <c r="A1730" s="109"/>
      <c r="B1730" s="107"/>
      <c r="C1730" s="121"/>
      <c r="D1730" s="110"/>
      <c r="E1730" s="111"/>
      <c r="F1730" s="112"/>
    </row>
    <row r="1731" spans="1:6">
      <c r="A1731" s="109"/>
      <c r="B1731" s="107"/>
      <c r="C1731" s="121"/>
      <c r="D1731" s="110"/>
      <c r="E1731" s="111"/>
      <c r="F1731" s="112"/>
    </row>
    <row r="1732" spans="1:6">
      <c r="A1732" s="109"/>
      <c r="B1732" s="107"/>
      <c r="C1732" s="121"/>
      <c r="D1732" s="110"/>
      <c r="E1732" s="111"/>
      <c r="F1732" s="112"/>
    </row>
    <row r="1733" spans="1:6">
      <c r="A1733" s="109"/>
      <c r="B1733" s="107"/>
      <c r="C1733" s="121"/>
      <c r="D1733" s="110"/>
      <c r="E1733" s="111"/>
      <c r="F1733" s="112"/>
    </row>
    <row r="1734" spans="1:6">
      <c r="A1734" s="109"/>
      <c r="B1734" s="107"/>
      <c r="C1734" s="121"/>
      <c r="D1734" s="110"/>
      <c r="E1734" s="111"/>
      <c r="F1734" s="112"/>
    </row>
    <row r="1735" spans="1:6">
      <c r="A1735" s="109"/>
      <c r="B1735" s="107"/>
      <c r="C1735" s="121"/>
      <c r="D1735" s="110"/>
      <c r="E1735" s="111"/>
      <c r="F1735" s="112"/>
    </row>
    <row r="1736" spans="1:6">
      <c r="A1736" s="109"/>
      <c r="B1736" s="107"/>
      <c r="C1736" s="121"/>
      <c r="D1736" s="110"/>
      <c r="E1736" s="111"/>
      <c r="F1736" s="112"/>
    </row>
    <row r="1737" spans="1:6">
      <c r="A1737" s="109"/>
      <c r="B1737" s="107"/>
      <c r="C1737" s="121"/>
      <c r="D1737" s="110"/>
      <c r="E1737" s="111"/>
      <c r="F1737" s="112"/>
    </row>
    <row r="1738" spans="1:6">
      <c r="A1738" s="109"/>
      <c r="B1738" s="107"/>
      <c r="C1738" s="121"/>
      <c r="D1738" s="110"/>
      <c r="E1738" s="111"/>
      <c r="F1738" s="112"/>
    </row>
    <row r="1739" spans="1:6">
      <c r="A1739" s="109"/>
      <c r="B1739" s="107"/>
      <c r="C1739" s="121"/>
      <c r="D1739" s="110"/>
      <c r="E1739" s="111"/>
      <c r="F1739" s="112"/>
    </row>
    <row r="1740" spans="1:6">
      <c r="A1740" s="109"/>
      <c r="B1740" s="107"/>
      <c r="C1740" s="121"/>
      <c r="D1740" s="110"/>
      <c r="E1740" s="111"/>
      <c r="F1740" s="112"/>
    </row>
    <row r="1741" spans="1:6">
      <c r="A1741" s="109"/>
      <c r="B1741" s="107"/>
      <c r="C1741" s="121"/>
      <c r="D1741" s="110"/>
      <c r="E1741" s="111"/>
      <c r="F1741" s="112"/>
    </row>
    <row r="1742" spans="1:6">
      <c r="A1742" s="109"/>
      <c r="B1742" s="107"/>
      <c r="C1742" s="121"/>
      <c r="D1742" s="110"/>
      <c r="E1742" s="111"/>
      <c r="F1742" s="112"/>
    </row>
    <row r="1743" spans="1:6">
      <c r="A1743" s="109"/>
      <c r="B1743" s="107"/>
      <c r="C1743" s="121"/>
      <c r="D1743" s="110"/>
      <c r="E1743" s="111"/>
      <c r="F1743" s="112"/>
    </row>
    <row r="1744" spans="1:6">
      <c r="A1744" s="109"/>
      <c r="B1744" s="107"/>
      <c r="C1744" s="121"/>
      <c r="D1744" s="110"/>
      <c r="E1744" s="111"/>
      <c r="F1744" s="112"/>
    </row>
    <row r="1745" spans="1:6">
      <c r="A1745" s="109"/>
      <c r="B1745" s="107"/>
      <c r="C1745" s="121"/>
      <c r="D1745" s="110"/>
      <c r="E1745" s="111"/>
      <c r="F1745" s="112"/>
    </row>
    <row r="1746" spans="1:6">
      <c r="A1746" s="109"/>
      <c r="B1746" s="107"/>
      <c r="C1746" s="121"/>
      <c r="D1746" s="110"/>
      <c r="E1746" s="111"/>
      <c r="F1746" s="112"/>
    </row>
    <row r="1747" spans="1:6">
      <c r="A1747" s="109"/>
      <c r="B1747" s="107"/>
      <c r="C1747" s="121"/>
      <c r="D1747" s="110"/>
      <c r="E1747" s="111"/>
      <c r="F1747" s="112"/>
    </row>
    <row r="1748" spans="1:6">
      <c r="A1748" s="109"/>
      <c r="B1748" s="107"/>
      <c r="C1748" s="121"/>
      <c r="D1748" s="110"/>
      <c r="E1748" s="111"/>
      <c r="F1748" s="112"/>
    </row>
    <row r="1749" spans="1:6">
      <c r="A1749" s="109"/>
      <c r="B1749" s="107"/>
      <c r="C1749" s="121"/>
      <c r="D1749" s="110"/>
      <c r="E1749" s="111"/>
      <c r="F1749" s="112"/>
    </row>
    <row r="1750" spans="1:6">
      <c r="A1750" s="109"/>
      <c r="B1750" s="107"/>
      <c r="C1750" s="121"/>
      <c r="D1750" s="110"/>
      <c r="E1750" s="111"/>
      <c r="F1750" s="112"/>
    </row>
    <row r="1751" spans="1:6">
      <c r="A1751" s="109"/>
      <c r="B1751" s="107"/>
      <c r="C1751" s="121"/>
      <c r="D1751" s="110"/>
      <c r="E1751" s="111"/>
      <c r="F1751" s="112"/>
    </row>
    <row r="1752" spans="1:6">
      <c r="A1752" s="109"/>
      <c r="B1752" s="107"/>
      <c r="C1752" s="121"/>
      <c r="D1752" s="110"/>
      <c r="E1752" s="111"/>
      <c r="F1752" s="112"/>
    </row>
    <row r="1753" spans="1:6">
      <c r="A1753" s="109"/>
      <c r="B1753" s="107"/>
      <c r="C1753" s="121"/>
      <c r="D1753" s="110"/>
      <c r="E1753" s="111"/>
      <c r="F1753" s="112"/>
    </row>
    <row r="1754" spans="1:6">
      <c r="A1754" s="109"/>
      <c r="B1754" s="107"/>
      <c r="C1754" s="121"/>
      <c r="D1754" s="110"/>
      <c r="E1754" s="111"/>
      <c r="F1754" s="112"/>
    </row>
    <row r="1755" spans="1:6">
      <c r="A1755" s="109"/>
      <c r="B1755" s="107"/>
      <c r="C1755" s="121"/>
      <c r="D1755" s="110"/>
      <c r="E1755" s="111"/>
      <c r="F1755" s="112"/>
    </row>
    <row r="1756" spans="1:6">
      <c r="A1756" s="109"/>
      <c r="B1756" s="107"/>
      <c r="C1756" s="121"/>
      <c r="D1756" s="110"/>
      <c r="E1756" s="111"/>
      <c r="F1756" s="112"/>
    </row>
    <row r="1757" spans="1:6">
      <c r="A1757" s="109"/>
      <c r="B1757" s="107"/>
      <c r="C1757" s="121"/>
      <c r="D1757" s="110"/>
      <c r="E1757" s="111"/>
      <c r="F1757" s="112"/>
    </row>
    <row r="1758" spans="1:6">
      <c r="A1758" s="109"/>
      <c r="B1758" s="107"/>
      <c r="C1758" s="121"/>
      <c r="D1758" s="110"/>
      <c r="E1758" s="111"/>
      <c r="F1758" s="112"/>
    </row>
    <row r="1759" spans="1:6">
      <c r="A1759" s="109"/>
      <c r="B1759" s="107"/>
      <c r="C1759" s="121"/>
      <c r="D1759" s="110"/>
      <c r="E1759" s="111"/>
      <c r="F1759" s="112"/>
    </row>
    <row r="1760" spans="1:6">
      <c r="A1760" s="109"/>
      <c r="B1760" s="107"/>
      <c r="C1760" s="121"/>
      <c r="D1760" s="110"/>
      <c r="E1760" s="111"/>
      <c r="F1760" s="112"/>
    </row>
    <row r="1761" spans="1:6">
      <c r="A1761" s="109"/>
      <c r="B1761" s="107"/>
      <c r="C1761" s="121"/>
      <c r="D1761" s="110"/>
      <c r="E1761" s="111"/>
      <c r="F1761" s="112"/>
    </row>
    <row r="1762" spans="1:6">
      <c r="A1762" s="109"/>
      <c r="B1762" s="107"/>
      <c r="C1762" s="121"/>
      <c r="D1762" s="110"/>
      <c r="E1762" s="111"/>
      <c r="F1762" s="112"/>
    </row>
    <row r="1763" spans="1:6">
      <c r="A1763" s="109"/>
      <c r="B1763" s="107"/>
      <c r="C1763" s="121"/>
      <c r="D1763" s="110"/>
      <c r="E1763" s="111"/>
      <c r="F1763" s="112"/>
    </row>
    <row r="1764" spans="1:6">
      <c r="A1764" s="109"/>
      <c r="B1764" s="107"/>
      <c r="C1764" s="121"/>
      <c r="D1764" s="110"/>
      <c r="E1764" s="111"/>
      <c r="F1764" s="112"/>
    </row>
    <row r="1765" spans="1:6">
      <c r="A1765" s="109"/>
      <c r="B1765" s="107"/>
      <c r="C1765" s="121"/>
      <c r="D1765" s="110"/>
      <c r="E1765" s="111"/>
      <c r="F1765" s="112"/>
    </row>
    <row r="1766" spans="1:6">
      <c r="A1766" s="109"/>
      <c r="B1766" s="107"/>
      <c r="C1766" s="121"/>
      <c r="D1766" s="110"/>
      <c r="E1766" s="111"/>
      <c r="F1766" s="112"/>
    </row>
    <row r="1767" spans="1:6">
      <c r="A1767" s="109"/>
      <c r="B1767" s="107"/>
      <c r="C1767" s="121"/>
      <c r="D1767" s="110"/>
      <c r="E1767" s="111"/>
      <c r="F1767" s="112"/>
    </row>
    <row r="1768" spans="1:6">
      <c r="A1768" s="109"/>
      <c r="B1768" s="107"/>
      <c r="C1768" s="121"/>
      <c r="D1768" s="110"/>
      <c r="E1768" s="111"/>
      <c r="F1768" s="112"/>
    </row>
    <row r="1769" spans="1:6">
      <c r="A1769" s="109"/>
      <c r="B1769" s="107"/>
      <c r="C1769" s="121"/>
      <c r="D1769" s="110"/>
      <c r="E1769" s="111"/>
      <c r="F1769" s="112"/>
    </row>
    <row r="1770" spans="1:6">
      <c r="A1770" s="109"/>
      <c r="B1770" s="107"/>
      <c r="C1770" s="121"/>
      <c r="D1770" s="110"/>
      <c r="E1770" s="111"/>
      <c r="F1770" s="112"/>
    </row>
    <row r="1771" spans="1:6">
      <c r="A1771" s="109"/>
      <c r="B1771" s="107"/>
      <c r="C1771" s="121"/>
      <c r="D1771" s="110"/>
      <c r="E1771" s="111"/>
      <c r="F1771" s="112"/>
    </row>
    <row r="1772" spans="1:6">
      <c r="A1772" s="109"/>
      <c r="B1772" s="107"/>
      <c r="C1772" s="121"/>
      <c r="D1772" s="110"/>
      <c r="E1772" s="111"/>
      <c r="F1772" s="112"/>
    </row>
    <row r="1773" spans="1:6">
      <c r="A1773" s="109"/>
      <c r="B1773" s="107"/>
      <c r="C1773" s="121"/>
      <c r="D1773" s="110"/>
      <c r="E1773" s="111"/>
      <c r="F1773" s="112"/>
    </row>
    <row r="1774" spans="1:6">
      <c r="A1774" s="109"/>
      <c r="B1774" s="107"/>
      <c r="C1774" s="121"/>
      <c r="D1774" s="110"/>
      <c r="E1774" s="111"/>
      <c r="F1774" s="112"/>
    </row>
    <row r="1775" spans="1:6">
      <c r="A1775" s="109"/>
      <c r="B1775" s="107"/>
      <c r="C1775" s="121"/>
      <c r="D1775" s="110"/>
      <c r="E1775" s="111"/>
      <c r="F1775" s="112"/>
    </row>
    <row r="1776" spans="1:6">
      <c r="A1776" s="109"/>
      <c r="B1776" s="107"/>
      <c r="C1776" s="121"/>
      <c r="D1776" s="110"/>
      <c r="E1776" s="111"/>
      <c r="F1776" s="112"/>
    </row>
    <row r="1777" spans="1:6">
      <c r="A1777" s="109"/>
      <c r="B1777" s="107"/>
      <c r="C1777" s="121"/>
      <c r="D1777" s="110"/>
      <c r="E1777" s="111"/>
      <c r="F1777" s="112"/>
    </row>
    <row r="1778" spans="1:6">
      <c r="A1778" s="109"/>
      <c r="B1778" s="107"/>
      <c r="C1778" s="121"/>
      <c r="D1778" s="110"/>
      <c r="E1778" s="111"/>
      <c r="F1778" s="112"/>
    </row>
    <row r="1779" spans="1:6">
      <c r="A1779" s="109"/>
      <c r="B1779" s="107"/>
      <c r="C1779" s="121"/>
      <c r="D1779" s="110"/>
      <c r="E1779" s="111"/>
      <c r="F1779" s="112"/>
    </row>
    <row r="1780" spans="1:6">
      <c r="A1780" s="109"/>
      <c r="B1780" s="107"/>
      <c r="C1780" s="121"/>
      <c r="D1780" s="110"/>
      <c r="E1780" s="111"/>
      <c r="F1780" s="112"/>
    </row>
    <row r="1781" spans="1:6">
      <c r="A1781" s="109"/>
      <c r="B1781" s="107"/>
      <c r="C1781" s="121"/>
      <c r="D1781" s="110"/>
      <c r="E1781" s="111"/>
      <c r="F1781" s="112"/>
    </row>
    <row r="1782" spans="1:6">
      <c r="A1782" s="109"/>
      <c r="B1782" s="107"/>
      <c r="C1782" s="121"/>
      <c r="D1782" s="110"/>
      <c r="E1782" s="111"/>
      <c r="F1782" s="112"/>
    </row>
    <row r="1783" spans="1:6">
      <c r="A1783" s="109"/>
      <c r="B1783" s="107"/>
      <c r="C1783" s="121"/>
      <c r="D1783" s="110"/>
      <c r="E1783" s="111"/>
      <c r="F1783" s="112"/>
    </row>
    <row r="1784" spans="1:6">
      <c r="A1784" s="109"/>
      <c r="B1784" s="107"/>
      <c r="C1784" s="121"/>
      <c r="D1784" s="110"/>
      <c r="E1784" s="111"/>
      <c r="F1784" s="112"/>
    </row>
    <row r="1785" spans="1:6">
      <c r="A1785" s="109"/>
      <c r="B1785" s="107"/>
      <c r="C1785" s="121"/>
      <c r="D1785" s="110"/>
      <c r="E1785" s="111"/>
      <c r="F1785" s="112"/>
    </row>
    <row r="1786" spans="1:6">
      <c r="A1786" s="109"/>
      <c r="B1786" s="107"/>
      <c r="C1786" s="121"/>
      <c r="D1786" s="110"/>
      <c r="E1786" s="111"/>
      <c r="F1786" s="112"/>
    </row>
    <row r="1787" spans="1:6">
      <c r="A1787" s="109"/>
      <c r="B1787" s="107"/>
      <c r="C1787" s="121"/>
      <c r="D1787" s="110"/>
      <c r="E1787" s="111"/>
      <c r="F1787" s="112"/>
    </row>
    <row r="1788" spans="1:6">
      <c r="A1788" s="109"/>
      <c r="B1788" s="107"/>
      <c r="C1788" s="121"/>
      <c r="D1788" s="110"/>
      <c r="E1788" s="111"/>
      <c r="F1788" s="112"/>
    </row>
    <row r="1789" spans="1:6">
      <c r="A1789" s="109"/>
      <c r="B1789" s="107"/>
      <c r="C1789" s="121"/>
      <c r="D1789" s="110"/>
      <c r="E1789" s="111"/>
      <c r="F1789" s="112"/>
    </row>
    <row r="1790" spans="1:6">
      <c r="A1790" s="109"/>
      <c r="B1790" s="107"/>
      <c r="C1790" s="121"/>
      <c r="D1790" s="110"/>
      <c r="E1790" s="111"/>
      <c r="F1790" s="112"/>
    </row>
    <row r="1791" spans="1:6">
      <c r="A1791" s="109"/>
      <c r="B1791" s="107"/>
      <c r="C1791" s="121"/>
      <c r="D1791" s="110"/>
      <c r="E1791" s="111"/>
      <c r="F1791" s="112"/>
    </row>
    <row r="1792" spans="1:6">
      <c r="A1792" s="109"/>
      <c r="B1792" s="107"/>
      <c r="C1792" s="121"/>
      <c r="D1792" s="110"/>
      <c r="E1792" s="111"/>
      <c r="F1792" s="112"/>
    </row>
    <row r="1793" spans="1:6">
      <c r="A1793" s="109"/>
      <c r="B1793" s="107"/>
      <c r="C1793" s="121"/>
      <c r="D1793" s="110"/>
      <c r="E1793" s="111"/>
      <c r="F1793" s="112"/>
    </row>
    <row r="1794" spans="1:6">
      <c r="A1794" s="109"/>
      <c r="B1794" s="107"/>
      <c r="C1794" s="121"/>
      <c r="D1794" s="110"/>
      <c r="E1794" s="111"/>
      <c r="F1794" s="112"/>
    </row>
    <row r="1795" spans="1:6">
      <c r="A1795" s="109"/>
      <c r="B1795" s="107"/>
      <c r="C1795" s="121"/>
      <c r="D1795" s="110"/>
      <c r="E1795" s="111"/>
      <c r="F1795" s="112"/>
    </row>
    <row r="1796" spans="1:6">
      <c r="A1796" s="109"/>
      <c r="B1796" s="107"/>
      <c r="C1796" s="121"/>
      <c r="D1796" s="110"/>
      <c r="E1796" s="111"/>
      <c r="F1796" s="112"/>
    </row>
    <row r="1797" spans="1:6">
      <c r="A1797" s="109"/>
      <c r="B1797" s="107"/>
      <c r="C1797" s="121"/>
      <c r="D1797" s="110"/>
      <c r="E1797" s="111"/>
      <c r="F1797" s="112"/>
    </row>
    <row r="1798" spans="1:6">
      <c r="A1798" s="109"/>
      <c r="B1798" s="107"/>
      <c r="C1798" s="121"/>
      <c r="D1798" s="110"/>
      <c r="E1798" s="111"/>
      <c r="F1798" s="112"/>
    </row>
    <row r="1799" spans="1:6">
      <c r="A1799" s="109"/>
      <c r="B1799" s="107"/>
      <c r="C1799" s="121"/>
      <c r="D1799" s="110"/>
      <c r="E1799" s="111"/>
      <c r="F1799" s="112"/>
    </row>
    <row r="1800" spans="1:6">
      <c r="A1800" s="109"/>
      <c r="B1800" s="107"/>
      <c r="C1800" s="121"/>
      <c r="D1800" s="110"/>
      <c r="E1800" s="111"/>
      <c r="F1800" s="112"/>
    </row>
    <row r="1801" spans="1:6">
      <c r="A1801" s="109"/>
      <c r="B1801" s="107"/>
      <c r="C1801" s="121"/>
      <c r="D1801" s="110"/>
      <c r="E1801" s="111"/>
      <c r="F1801" s="112"/>
    </row>
    <row r="1802" spans="1:6">
      <c r="A1802" s="109"/>
      <c r="B1802" s="107"/>
      <c r="C1802" s="121"/>
      <c r="D1802" s="110"/>
      <c r="E1802" s="111"/>
      <c r="F1802" s="112"/>
    </row>
    <row r="1803" spans="1:6">
      <c r="A1803" s="109"/>
      <c r="B1803" s="107"/>
      <c r="C1803" s="121"/>
      <c r="D1803" s="110"/>
      <c r="E1803" s="111"/>
      <c r="F1803" s="112"/>
    </row>
    <row r="1804" spans="1:6">
      <c r="A1804" s="109"/>
      <c r="B1804" s="107"/>
      <c r="C1804" s="121"/>
      <c r="D1804" s="110"/>
      <c r="E1804" s="111"/>
      <c r="F1804" s="112"/>
    </row>
    <row r="1805" spans="1:6">
      <c r="A1805" s="109"/>
      <c r="B1805" s="107"/>
      <c r="C1805" s="121"/>
      <c r="D1805" s="110"/>
      <c r="E1805" s="111"/>
      <c r="F1805" s="112"/>
    </row>
    <row r="1806" spans="1:6">
      <c r="A1806" s="109"/>
      <c r="B1806" s="107"/>
      <c r="C1806" s="121"/>
      <c r="D1806" s="110"/>
      <c r="E1806" s="111"/>
      <c r="F1806" s="112"/>
    </row>
    <row r="1807" spans="1:6">
      <c r="A1807" s="109"/>
      <c r="B1807" s="107"/>
      <c r="C1807" s="121"/>
      <c r="D1807" s="110"/>
      <c r="E1807" s="111"/>
      <c r="F1807" s="112"/>
    </row>
    <row r="1808" spans="1:6">
      <c r="A1808" s="109"/>
      <c r="B1808" s="107"/>
      <c r="C1808" s="121"/>
      <c r="D1808" s="110"/>
      <c r="E1808" s="111"/>
      <c r="F1808" s="112"/>
    </row>
    <row r="1809" spans="1:6">
      <c r="A1809" s="109"/>
      <c r="B1809" s="107"/>
      <c r="C1809" s="121"/>
      <c r="D1809" s="110"/>
      <c r="E1809" s="111"/>
      <c r="F1809" s="112"/>
    </row>
    <row r="1810" spans="1:6">
      <c r="A1810" s="109"/>
      <c r="B1810" s="107"/>
      <c r="C1810" s="121"/>
      <c r="D1810" s="110"/>
      <c r="E1810" s="111"/>
      <c r="F1810" s="112"/>
    </row>
    <row r="1811" spans="1:6">
      <c r="A1811" s="109"/>
      <c r="B1811" s="107"/>
      <c r="C1811" s="121"/>
      <c r="D1811" s="110"/>
      <c r="E1811" s="111"/>
      <c r="F1811" s="112"/>
    </row>
    <row r="1812" spans="1:6">
      <c r="A1812" s="109"/>
      <c r="B1812" s="107"/>
      <c r="C1812" s="121"/>
      <c r="D1812" s="110"/>
      <c r="E1812" s="111"/>
      <c r="F1812" s="112"/>
    </row>
    <row r="1813" spans="1:6">
      <c r="A1813" s="109"/>
      <c r="B1813" s="107"/>
      <c r="C1813" s="121"/>
      <c r="D1813" s="110"/>
      <c r="E1813" s="111"/>
      <c r="F1813" s="112"/>
    </row>
    <row r="1814" spans="1:6">
      <c r="A1814" s="109"/>
      <c r="B1814" s="107"/>
      <c r="C1814" s="121"/>
      <c r="D1814" s="110"/>
      <c r="E1814" s="111"/>
      <c r="F1814" s="112"/>
    </row>
    <row r="1815" spans="1:6">
      <c r="A1815" s="109"/>
      <c r="B1815" s="107"/>
      <c r="C1815" s="121"/>
      <c r="D1815" s="110"/>
      <c r="E1815" s="111"/>
      <c r="F1815" s="112"/>
    </row>
    <row r="1816" spans="1:6">
      <c r="A1816" s="109"/>
      <c r="B1816" s="107"/>
      <c r="C1816" s="121"/>
      <c r="D1816" s="110"/>
      <c r="E1816" s="111"/>
      <c r="F1816" s="112"/>
    </row>
    <row r="1817" spans="1:6">
      <c r="A1817" s="109"/>
      <c r="B1817" s="107"/>
      <c r="C1817" s="121"/>
      <c r="D1817" s="110"/>
      <c r="E1817" s="111"/>
      <c r="F1817" s="112"/>
    </row>
    <row r="1818" spans="1:6">
      <c r="A1818" s="109"/>
      <c r="B1818" s="107"/>
      <c r="C1818" s="121"/>
      <c r="D1818" s="110"/>
      <c r="E1818" s="111"/>
      <c r="F1818" s="112"/>
    </row>
    <row r="1819" spans="1:6">
      <c r="A1819" s="109"/>
      <c r="B1819" s="107"/>
      <c r="C1819" s="121"/>
      <c r="D1819" s="110"/>
      <c r="E1819" s="111"/>
      <c r="F1819" s="112"/>
    </row>
    <row r="1820" spans="1:6">
      <c r="A1820" s="109"/>
      <c r="B1820" s="107"/>
      <c r="C1820" s="121"/>
      <c r="D1820" s="110"/>
      <c r="E1820" s="111"/>
      <c r="F1820" s="112"/>
    </row>
    <row r="1821" spans="1:6">
      <c r="A1821" s="109"/>
      <c r="B1821" s="107"/>
      <c r="C1821" s="121"/>
      <c r="D1821" s="110"/>
      <c r="E1821" s="111"/>
      <c r="F1821" s="112"/>
    </row>
    <row r="1822" spans="1:6">
      <c r="A1822" s="109"/>
      <c r="B1822" s="107"/>
      <c r="C1822" s="121"/>
      <c r="D1822" s="110"/>
      <c r="E1822" s="111"/>
      <c r="F1822" s="112"/>
    </row>
    <row r="1823" spans="1:6">
      <c r="A1823" s="109"/>
      <c r="B1823" s="107"/>
      <c r="C1823" s="121"/>
      <c r="D1823" s="110"/>
      <c r="E1823" s="111"/>
      <c r="F1823" s="112"/>
    </row>
    <row r="1824" spans="1:6">
      <c r="A1824" s="109"/>
      <c r="B1824" s="107"/>
      <c r="C1824" s="121"/>
      <c r="D1824" s="110"/>
      <c r="E1824" s="111"/>
      <c r="F1824" s="112"/>
    </row>
    <row r="1825" spans="1:6">
      <c r="A1825" s="109"/>
      <c r="B1825" s="107"/>
      <c r="C1825" s="121"/>
      <c r="D1825" s="110"/>
      <c r="E1825" s="111"/>
      <c r="F1825" s="112"/>
    </row>
    <row r="1826" spans="1:6">
      <c r="A1826" s="109"/>
      <c r="B1826" s="107"/>
      <c r="C1826" s="121"/>
      <c r="D1826" s="110"/>
      <c r="E1826" s="111"/>
      <c r="F1826" s="112"/>
    </row>
    <row r="1827" spans="1:6">
      <c r="A1827" s="109"/>
      <c r="B1827" s="107"/>
      <c r="C1827" s="121"/>
      <c r="D1827" s="110"/>
      <c r="E1827" s="111"/>
      <c r="F1827" s="112"/>
    </row>
    <row r="1828" spans="1:6">
      <c r="A1828" s="109"/>
      <c r="B1828" s="107"/>
      <c r="C1828" s="121"/>
      <c r="D1828" s="110"/>
      <c r="E1828" s="111"/>
      <c r="F1828" s="112"/>
    </row>
    <row r="1829" spans="1:6">
      <c r="A1829" s="109"/>
      <c r="B1829" s="107"/>
      <c r="C1829" s="121"/>
      <c r="D1829" s="110"/>
      <c r="E1829" s="111"/>
      <c r="F1829" s="112"/>
    </row>
    <row r="1830" spans="1:6">
      <c r="A1830" s="109"/>
      <c r="B1830" s="107"/>
      <c r="C1830" s="121"/>
      <c r="D1830" s="110"/>
      <c r="E1830" s="111"/>
      <c r="F1830" s="112"/>
    </row>
    <row r="1831" spans="1:6">
      <c r="A1831" s="109"/>
      <c r="B1831" s="107"/>
      <c r="C1831" s="121"/>
      <c r="D1831" s="110"/>
      <c r="E1831" s="111"/>
      <c r="F1831" s="112"/>
    </row>
    <row r="1832" spans="1:6">
      <c r="A1832" s="109"/>
      <c r="B1832" s="107"/>
      <c r="C1832" s="121"/>
      <c r="D1832" s="110"/>
      <c r="E1832" s="111"/>
      <c r="F1832" s="112"/>
    </row>
    <row r="1833" spans="1:6">
      <c r="A1833" s="109"/>
      <c r="B1833" s="107"/>
      <c r="C1833" s="121"/>
      <c r="D1833" s="110"/>
      <c r="E1833" s="111"/>
      <c r="F1833" s="112"/>
    </row>
    <row r="1834" spans="1:6">
      <c r="A1834" s="109"/>
      <c r="B1834" s="107"/>
      <c r="C1834" s="121"/>
      <c r="D1834" s="110"/>
      <c r="E1834" s="111"/>
      <c r="F1834" s="112"/>
    </row>
    <row r="1835" spans="1:6">
      <c r="A1835" s="109"/>
      <c r="B1835" s="107"/>
      <c r="C1835" s="121"/>
      <c r="D1835" s="110"/>
      <c r="E1835" s="111"/>
      <c r="F1835" s="112"/>
    </row>
    <row r="1836" spans="1:6">
      <c r="A1836" s="109"/>
      <c r="B1836" s="107"/>
      <c r="C1836" s="121"/>
      <c r="D1836" s="110"/>
      <c r="E1836" s="111"/>
      <c r="F1836" s="112"/>
    </row>
    <row r="1837" spans="1:6">
      <c r="A1837" s="109"/>
      <c r="B1837" s="107"/>
      <c r="C1837" s="121"/>
      <c r="D1837" s="110"/>
      <c r="E1837" s="111"/>
      <c r="F1837" s="112"/>
    </row>
    <row r="1838" spans="1:6">
      <c r="A1838" s="109"/>
      <c r="B1838" s="107"/>
      <c r="C1838" s="121"/>
      <c r="D1838" s="110"/>
      <c r="E1838" s="111"/>
      <c r="F1838" s="112"/>
    </row>
    <row r="1839" spans="1:6">
      <c r="A1839" s="109"/>
      <c r="B1839" s="107"/>
      <c r="C1839" s="121"/>
      <c r="D1839" s="110"/>
      <c r="E1839" s="111"/>
      <c r="F1839" s="112"/>
    </row>
    <row r="1840" spans="1:6">
      <c r="A1840" s="109"/>
      <c r="B1840" s="107"/>
      <c r="C1840" s="121"/>
      <c r="D1840" s="110"/>
      <c r="E1840" s="111"/>
      <c r="F1840" s="112"/>
    </row>
    <row r="1841" spans="1:6">
      <c r="A1841" s="109"/>
      <c r="B1841" s="107"/>
      <c r="C1841" s="121"/>
      <c r="D1841" s="110"/>
      <c r="E1841" s="111"/>
      <c r="F1841" s="112"/>
    </row>
    <row r="1842" spans="1:6">
      <c r="A1842" s="109"/>
      <c r="B1842" s="107"/>
      <c r="C1842" s="121"/>
      <c r="D1842" s="110"/>
      <c r="E1842" s="111"/>
      <c r="F1842" s="112"/>
    </row>
    <row r="1843" spans="1:6">
      <c r="A1843" s="109"/>
      <c r="B1843" s="107"/>
      <c r="C1843" s="121"/>
      <c r="D1843" s="110"/>
      <c r="E1843" s="111"/>
      <c r="F1843" s="112"/>
    </row>
    <row r="1844" spans="1:6">
      <c r="A1844" s="109"/>
      <c r="B1844" s="107"/>
      <c r="C1844" s="121"/>
      <c r="D1844" s="110"/>
      <c r="E1844" s="111"/>
      <c r="F1844" s="112"/>
    </row>
    <row r="1845" spans="1:6">
      <c r="A1845" s="109"/>
      <c r="B1845" s="107"/>
      <c r="C1845" s="121"/>
      <c r="D1845" s="110"/>
      <c r="E1845" s="111"/>
      <c r="F1845" s="112"/>
    </row>
    <row r="1846" spans="1:6">
      <c r="A1846" s="109"/>
      <c r="B1846" s="107"/>
      <c r="C1846" s="121"/>
      <c r="D1846" s="110"/>
      <c r="E1846" s="111"/>
      <c r="F1846" s="112"/>
    </row>
    <row r="1847" spans="1:6">
      <c r="A1847" s="109"/>
      <c r="B1847" s="107"/>
      <c r="C1847" s="121"/>
      <c r="D1847" s="110"/>
      <c r="E1847" s="111"/>
      <c r="F1847" s="112"/>
    </row>
    <row r="1848" spans="1:6">
      <c r="A1848" s="109"/>
      <c r="B1848" s="107"/>
      <c r="C1848" s="121"/>
      <c r="D1848" s="110"/>
      <c r="E1848" s="111"/>
      <c r="F1848" s="112"/>
    </row>
    <row r="1849" spans="1:6">
      <c r="A1849" s="109"/>
      <c r="B1849" s="107"/>
      <c r="C1849" s="121"/>
      <c r="D1849" s="110"/>
      <c r="E1849" s="111"/>
      <c r="F1849" s="112"/>
    </row>
    <row r="1850" spans="1:6">
      <c r="A1850" s="109"/>
      <c r="B1850" s="107"/>
      <c r="C1850" s="121"/>
      <c r="D1850" s="110"/>
      <c r="E1850" s="111"/>
      <c r="F1850" s="112"/>
    </row>
    <row r="1851" spans="1:6">
      <c r="A1851" s="109"/>
      <c r="B1851" s="107"/>
      <c r="C1851" s="121"/>
      <c r="D1851" s="110"/>
      <c r="E1851" s="111"/>
      <c r="F1851" s="112"/>
    </row>
    <row r="1852" spans="1:6">
      <c r="A1852" s="109"/>
      <c r="B1852" s="107"/>
      <c r="C1852" s="121"/>
      <c r="D1852" s="110"/>
      <c r="E1852" s="111"/>
      <c r="F1852" s="112"/>
    </row>
    <row r="1853" spans="1:6">
      <c r="A1853" s="109"/>
      <c r="B1853" s="107"/>
      <c r="C1853" s="121"/>
      <c r="D1853" s="110"/>
      <c r="E1853" s="111"/>
      <c r="F1853" s="112"/>
    </row>
    <row r="1854" spans="1:6">
      <c r="A1854" s="109"/>
      <c r="B1854" s="107"/>
      <c r="C1854" s="121"/>
      <c r="D1854" s="110"/>
      <c r="E1854" s="111"/>
      <c r="F1854" s="112"/>
    </row>
    <row r="1855" spans="1:6">
      <c r="A1855" s="109"/>
      <c r="B1855" s="107"/>
      <c r="C1855" s="121"/>
      <c r="D1855" s="110"/>
      <c r="E1855" s="111"/>
      <c r="F1855" s="112"/>
    </row>
    <row r="1856" spans="1:6">
      <c r="A1856" s="109"/>
      <c r="B1856" s="107"/>
      <c r="C1856" s="121"/>
      <c r="D1856" s="110"/>
      <c r="E1856" s="111"/>
      <c r="F1856" s="112"/>
    </row>
    <row r="1857" spans="1:6">
      <c r="A1857" s="109"/>
      <c r="B1857" s="107"/>
      <c r="C1857" s="121"/>
      <c r="D1857" s="110"/>
      <c r="E1857" s="111"/>
      <c r="F1857" s="112"/>
    </row>
    <row r="1858" spans="1:6">
      <c r="A1858" s="109"/>
      <c r="B1858" s="107"/>
      <c r="C1858" s="121"/>
      <c r="D1858" s="110"/>
      <c r="E1858" s="111"/>
      <c r="F1858" s="112"/>
    </row>
    <row r="1859" spans="1:6">
      <c r="A1859" s="109"/>
      <c r="B1859" s="107"/>
      <c r="C1859" s="121"/>
      <c r="D1859" s="110"/>
      <c r="E1859" s="111"/>
      <c r="F1859" s="112"/>
    </row>
    <row r="1860" spans="1:6">
      <c r="A1860" s="109"/>
      <c r="B1860" s="107"/>
      <c r="C1860" s="121"/>
      <c r="D1860" s="110"/>
      <c r="E1860" s="111"/>
      <c r="F1860" s="112"/>
    </row>
    <row r="1861" spans="1:6">
      <c r="A1861" s="109"/>
      <c r="B1861" s="107"/>
      <c r="C1861" s="121"/>
      <c r="D1861" s="110"/>
      <c r="E1861" s="111"/>
      <c r="F1861" s="112"/>
    </row>
    <row r="1862" spans="1:6">
      <c r="A1862" s="109"/>
      <c r="B1862" s="107"/>
      <c r="C1862" s="121"/>
      <c r="D1862" s="110"/>
      <c r="E1862" s="111"/>
      <c r="F1862" s="112"/>
    </row>
    <row r="1863" spans="1:6">
      <c r="A1863" s="109"/>
      <c r="B1863" s="107"/>
      <c r="C1863" s="121"/>
      <c r="D1863" s="110"/>
      <c r="E1863" s="111"/>
      <c r="F1863" s="112"/>
    </row>
    <row r="1864" spans="1:6">
      <c r="A1864" s="109"/>
      <c r="B1864" s="107"/>
      <c r="C1864" s="121"/>
      <c r="D1864" s="110"/>
      <c r="E1864" s="111"/>
      <c r="F1864" s="112"/>
    </row>
    <row r="1865" spans="1:6">
      <c r="A1865" s="109"/>
      <c r="B1865" s="107"/>
      <c r="C1865" s="121"/>
      <c r="D1865" s="110"/>
      <c r="E1865" s="111"/>
      <c r="F1865" s="112"/>
    </row>
    <row r="1866" spans="1:6">
      <c r="A1866" s="109"/>
      <c r="B1866" s="107"/>
      <c r="C1866" s="121"/>
      <c r="D1866" s="110"/>
      <c r="E1866" s="111"/>
      <c r="F1866" s="112"/>
    </row>
    <row r="1867" spans="1:6">
      <c r="A1867" s="109"/>
      <c r="B1867" s="107"/>
      <c r="C1867" s="121"/>
      <c r="D1867" s="110"/>
      <c r="E1867" s="111"/>
      <c r="F1867" s="112"/>
    </row>
    <row r="1868" spans="1:6">
      <c r="A1868" s="109"/>
      <c r="B1868" s="107"/>
      <c r="C1868" s="121"/>
      <c r="D1868" s="110"/>
      <c r="E1868" s="111"/>
      <c r="F1868" s="112"/>
    </row>
    <row r="1869" spans="1:6">
      <c r="A1869" s="109"/>
      <c r="B1869" s="107"/>
      <c r="C1869" s="121"/>
      <c r="D1869" s="110"/>
      <c r="E1869" s="111"/>
      <c r="F1869" s="112"/>
    </row>
    <row r="1870" spans="1:6">
      <c r="A1870" s="109"/>
      <c r="B1870" s="107"/>
      <c r="C1870" s="121"/>
      <c r="D1870" s="110"/>
      <c r="E1870" s="111"/>
      <c r="F1870" s="112"/>
    </row>
    <row r="1871" spans="1:6">
      <c r="A1871" s="109"/>
      <c r="B1871" s="107"/>
      <c r="C1871" s="121"/>
      <c r="D1871" s="110"/>
      <c r="E1871" s="111"/>
      <c r="F1871" s="112"/>
    </row>
    <row r="1872" spans="1:6">
      <c r="A1872" s="109"/>
      <c r="B1872" s="107"/>
      <c r="C1872" s="121"/>
      <c r="D1872" s="110"/>
      <c r="E1872" s="111"/>
      <c r="F1872" s="112"/>
    </row>
    <row r="1873" spans="1:6">
      <c r="A1873" s="109"/>
      <c r="B1873" s="107"/>
      <c r="C1873" s="121"/>
      <c r="D1873" s="110"/>
      <c r="E1873" s="111"/>
      <c r="F1873" s="112"/>
    </row>
    <row r="1874" spans="1:6">
      <c r="A1874" s="109"/>
      <c r="B1874" s="107"/>
      <c r="C1874" s="121"/>
      <c r="D1874" s="110"/>
      <c r="E1874" s="111"/>
      <c r="F1874" s="112"/>
    </row>
    <row r="1875" spans="1:6">
      <c r="A1875" s="109"/>
      <c r="B1875" s="107"/>
      <c r="C1875" s="121"/>
      <c r="D1875" s="110"/>
      <c r="E1875" s="111"/>
      <c r="F1875" s="112"/>
    </row>
    <row r="1876" spans="1:6">
      <c r="A1876" s="109"/>
      <c r="B1876" s="107"/>
      <c r="C1876" s="121"/>
      <c r="D1876" s="110"/>
      <c r="E1876" s="111"/>
      <c r="F1876" s="112"/>
    </row>
    <row r="1877" spans="1:6">
      <c r="A1877" s="109"/>
      <c r="B1877" s="107"/>
      <c r="C1877" s="121"/>
      <c r="D1877" s="110"/>
      <c r="E1877" s="111"/>
      <c r="F1877" s="112"/>
    </row>
    <row r="1878" spans="1:6">
      <c r="A1878" s="109"/>
      <c r="B1878" s="107"/>
      <c r="C1878" s="121"/>
      <c r="D1878" s="110"/>
      <c r="E1878" s="111"/>
      <c r="F1878" s="112"/>
    </row>
    <row r="1879" spans="1:6">
      <c r="A1879" s="109"/>
      <c r="B1879" s="107"/>
      <c r="C1879" s="121"/>
      <c r="D1879" s="110"/>
      <c r="E1879" s="111"/>
      <c r="F1879" s="112"/>
    </row>
    <row r="1880" spans="1:6">
      <c r="A1880" s="109"/>
      <c r="B1880" s="107"/>
      <c r="C1880" s="121"/>
      <c r="D1880" s="110"/>
      <c r="E1880" s="111"/>
      <c r="F1880" s="112"/>
    </row>
    <row r="1881" spans="1:6">
      <c r="A1881" s="109"/>
      <c r="B1881" s="107"/>
      <c r="C1881" s="121"/>
      <c r="D1881" s="110"/>
      <c r="E1881" s="111"/>
      <c r="F1881" s="112"/>
    </row>
    <row r="1882" spans="1:6">
      <c r="A1882" s="109"/>
      <c r="B1882" s="107"/>
      <c r="C1882" s="121"/>
      <c r="D1882" s="110"/>
      <c r="E1882" s="111"/>
      <c r="F1882" s="112"/>
    </row>
    <row r="1883" spans="1:6">
      <c r="A1883" s="109"/>
      <c r="B1883" s="107"/>
      <c r="C1883" s="121"/>
      <c r="D1883" s="110"/>
      <c r="E1883" s="111"/>
      <c r="F1883" s="112"/>
    </row>
    <row r="1884" spans="1:6">
      <c r="A1884" s="109"/>
      <c r="B1884" s="107"/>
      <c r="C1884" s="121"/>
      <c r="D1884" s="110"/>
      <c r="E1884" s="111"/>
      <c r="F1884" s="112"/>
    </row>
    <row r="1885" spans="1:6">
      <c r="A1885" s="109"/>
      <c r="B1885" s="107"/>
      <c r="C1885" s="121"/>
      <c r="D1885" s="110"/>
      <c r="E1885" s="111"/>
      <c r="F1885" s="112"/>
    </row>
    <row r="1886" spans="1:6">
      <c r="A1886" s="109"/>
      <c r="B1886" s="107"/>
      <c r="C1886" s="121"/>
      <c r="D1886" s="110"/>
      <c r="E1886" s="111"/>
      <c r="F1886" s="112"/>
    </row>
    <row r="1887" spans="1:6">
      <c r="A1887" s="109"/>
      <c r="B1887" s="107"/>
      <c r="C1887" s="121"/>
      <c r="D1887" s="110"/>
      <c r="E1887" s="111"/>
      <c r="F1887" s="112"/>
    </row>
    <row r="1888" spans="1:6">
      <c r="A1888" s="109"/>
      <c r="B1888" s="107"/>
      <c r="C1888" s="121"/>
      <c r="D1888" s="110"/>
      <c r="E1888" s="111"/>
      <c r="F1888" s="112"/>
    </row>
    <row r="1889" spans="1:6">
      <c r="A1889" s="109"/>
      <c r="B1889" s="107"/>
      <c r="C1889" s="121"/>
      <c r="D1889" s="110"/>
      <c r="E1889" s="111"/>
      <c r="F1889" s="112"/>
    </row>
    <row r="1890" spans="1:6">
      <c r="A1890" s="109"/>
      <c r="B1890" s="107"/>
      <c r="C1890" s="121"/>
      <c r="D1890" s="110"/>
      <c r="E1890" s="111"/>
      <c r="F1890" s="112"/>
    </row>
    <row r="1891" spans="1:6">
      <c r="A1891" s="109"/>
      <c r="B1891" s="107"/>
      <c r="C1891" s="121"/>
      <c r="D1891" s="110"/>
      <c r="E1891" s="111"/>
      <c r="F1891" s="112"/>
    </row>
    <row r="1892" spans="1:6">
      <c r="A1892" s="109"/>
      <c r="B1892" s="107"/>
      <c r="C1892" s="121"/>
      <c r="D1892" s="110"/>
      <c r="E1892" s="111"/>
      <c r="F1892" s="112"/>
    </row>
    <row r="1893" spans="1:6">
      <c r="A1893" s="109"/>
      <c r="B1893" s="107"/>
      <c r="C1893" s="121"/>
      <c r="D1893" s="110"/>
      <c r="E1893" s="111"/>
      <c r="F1893" s="112"/>
    </row>
    <row r="1894" spans="1:6">
      <c r="A1894" s="109"/>
      <c r="B1894" s="107"/>
      <c r="C1894" s="121"/>
      <c r="D1894" s="110"/>
      <c r="E1894" s="111"/>
      <c r="F1894" s="112"/>
    </row>
    <row r="1895" spans="1:6">
      <c r="A1895" s="109"/>
      <c r="B1895" s="107"/>
      <c r="C1895" s="121"/>
      <c r="D1895" s="110"/>
      <c r="E1895" s="111"/>
      <c r="F1895" s="112"/>
    </row>
    <row r="1896" spans="1:6">
      <c r="A1896" s="109"/>
      <c r="B1896" s="107"/>
      <c r="C1896" s="121"/>
      <c r="D1896" s="110"/>
      <c r="E1896" s="111"/>
      <c r="F1896" s="112"/>
    </row>
    <row r="1897" spans="1:6">
      <c r="A1897" s="109"/>
      <c r="B1897" s="107"/>
      <c r="C1897" s="121"/>
      <c r="D1897" s="110"/>
      <c r="E1897" s="111"/>
      <c r="F1897" s="112"/>
    </row>
    <row r="1898" spans="1:6">
      <c r="A1898" s="109"/>
      <c r="B1898" s="107"/>
      <c r="C1898" s="121"/>
      <c r="D1898" s="110"/>
      <c r="E1898" s="111"/>
      <c r="F1898" s="112"/>
    </row>
    <row r="1899" spans="1:6">
      <c r="A1899" s="109"/>
      <c r="B1899" s="107"/>
      <c r="C1899" s="121"/>
      <c r="D1899" s="110"/>
      <c r="E1899" s="111"/>
      <c r="F1899" s="112"/>
    </row>
    <row r="1900" spans="1:6">
      <c r="A1900" s="109"/>
      <c r="B1900" s="107"/>
      <c r="C1900" s="121"/>
      <c r="D1900" s="110"/>
      <c r="E1900" s="111"/>
      <c r="F1900" s="112"/>
    </row>
    <row r="1901" spans="1:6">
      <c r="A1901" s="109"/>
      <c r="B1901" s="107"/>
      <c r="C1901" s="121"/>
      <c r="D1901" s="110"/>
      <c r="E1901" s="111"/>
      <c r="F1901" s="112"/>
    </row>
    <row r="1902" spans="1:6">
      <c r="A1902" s="109"/>
      <c r="B1902" s="107"/>
      <c r="C1902" s="121"/>
      <c r="D1902" s="110"/>
      <c r="E1902" s="111"/>
      <c r="F1902" s="112"/>
    </row>
    <row r="1903" spans="1:6">
      <c r="A1903" s="109"/>
      <c r="B1903" s="107"/>
      <c r="C1903" s="121"/>
      <c r="D1903" s="110"/>
      <c r="E1903" s="111"/>
      <c r="F1903" s="112"/>
    </row>
    <row r="1904" spans="1:6">
      <c r="A1904" s="109"/>
      <c r="B1904" s="107"/>
      <c r="C1904" s="121"/>
      <c r="D1904" s="110"/>
      <c r="E1904" s="111"/>
      <c r="F1904" s="112"/>
    </row>
    <row r="1905" spans="1:6">
      <c r="A1905" s="109"/>
      <c r="B1905" s="107"/>
      <c r="C1905" s="121"/>
      <c r="D1905" s="110"/>
      <c r="E1905" s="111"/>
      <c r="F1905" s="112"/>
    </row>
    <row r="1906" spans="1:6">
      <c r="A1906" s="109"/>
      <c r="B1906" s="107"/>
      <c r="C1906" s="121"/>
      <c r="D1906" s="110"/>
      <c r="E1906" s="111"/>
      <c r="F1906" s="112"/>
    </row>
    <row r="1907" spans="1:6">
      <c r="A1907" s="109"/>
      <c r="B1907" s="107"/>
      <c r="C1907" s="121"/>
      <c r="D1907" s="110"/>
      <c r="E1907" s="111"/>
      <c r="F1907" s="112"/>
    </row>
    <row r="1908" spans="1:6">
      <c r="A1908" s="109"/>
      <c r="B1908" s="107"/>
      <c r="C1908" s="121"/>
      <c r="D1908" s="110"/>
      <c r="E1908" s="111"/>
      <c r="F1908" s="112"/>
    </row>
    <row r="1909" spans="1:6">
      <c r="A1909" s="109"/>
      <c r="B1909" s="107"/>
      <c r="C1909" s="121"/>
      <c r="D1909" s="110"/>
      <c r="E1909" s="111"/>
      <c r="F1909" s="112"/>
    </row>
    <row r="1910" spans="1:6">
      <c r="A1910" s="109"/>
      <c r="B1910" s="107"/>
      <c r="C1910" s="121"/>
      <c r="D1910" s="110"/>
      <c r="E1910" s="111"/>
      <c r="F1910" s="112"/>
    </row>
    <row r="1911" spans="1:6">
      <c r="A1911" s="109"/>
      <c r="B1911" s="107"/>
      <c r="C1911" s="121"/>
      <c r="D1911" s="110"/>
      <c r="E1911" s="111"/>
      <c r="F1911" s="112"/>
    </row>
    <row r="1912" spans="1:6">
      <c r="A1912" s="109"/>
      <c r="B1912" s="107"/>
      <c r="C1912" s="121"/>
      <c r="D1912" s="110"/>
      <c r="E1912" s="111"/>
      <c r="F1912" s="112"/>
    </row>
    <row r="1913" spans="1:6">
      <c r="A1913" s="109"/>
      <c r="B1913" s="107"/>
      <c r="C1913" s="121"/>
      <c r="D1913" s="110"/>
      <c r="E1913" s="111"/>
      <c r="F1913" s="112"/>
    </row>
    <row r="1914" spans="1:6">
      <c r="A1914" s="109"/>
      <c r="B1914" s="107"/>
      <c r="C1914" s="121"/>
      <c r="D1914" s="110"/>
      <c r="E1914" s="111"/>
      <c r="F1914" s="112"/>
    </row>
    <row r="1915" spans="1:6">
      <c r="A1915" s="109"/>
      <c r="B1915" s="107"/>
      <c r="C1915" s="121"/>
      <c r="D1915" s="110"/>
      <c r="E1915" s="111"/>
      <c r="F1915" s="112"/>
    </row>
    <row r="1916" spans="1:6">
      <c r="A1916" s="109"/>
      <c r="B1916" s="107"/>
      <c r="C1916" s="121"/>
      <c r="D1916" s="110"/>
      <c r="E1916" s="111"/>
      <c r="F1916" s="112"/>
    </row>
    <row r="1917" spans="1:6">
      <c r="A1917" s="109"/>
      <c r="B1917" s="107"/>
      <c r="C1917" s="121"/>
      <c r="D1917" s="110"/>
      <c r="E1917" s="111"/>
      <c r="F1917" s="112"/>
    </row>
    <row r="1918" spans="1:6">
      <c r="A1918" s="109"/>
      <c r="B1918" s="107"/>
      <c r="C1918" s="121"/>
      <c r="D1918" s="110"/>
      <c r="E1918" s="111"/>
      <c r="F1918" s="112"/>
    </row>
    <row r="1919" spans="1:6">
      <c r="A1919" s="109"/>
      <c r="B1919" s="107"/>
      <c r="C1919" s="121"/>
      <c r="D1919" s="110"/>
      <c r="E1919" s="111"/>
      <c r="F1919" s="112"/>
    </row>
    <row r="1920" spans="1:6">
      <c r="A1920" s="109"/>
      <c r="B1920" s="107"/>
      <c r="C1920" s="121"/>
      <c r="D1920" s="110"/>
      <c r="E1920" s="111"/>
      <c r="F1920" s="112"/>
    </row>
    <row r="1921" spans="1:6">
      <c r="A1921" s="109"/>
      <c r="B1921" s="107"/>
      <c r="C1921" s="121"/>
      <c r="D1921" s="110"/>
      <c r="E1921" s="111"/>
      <c r="F1921" s="112"/>
    </row>
    <row r="1922" spans="1:6">
      <c r="A1922" s="109"/>
      <c r="B1922" s="107"/>
      <c r="C1922" s="121"/>
      <c r="D1922" s="110"/>
      <c r="E1922" s="111"/>
      <c r="F1922" s="112"/>
    </row>
    <row r="1923" spans="1:6">
      <c r="A1923" s="109"/>
      <c r="B1923" s="107"/>
      <c r="C1923" s="121"/>
      <c r="D1923" s="110"/>
      <c r="E1923" s="111"/>
      <c r="F1923" s="112"/>
    </row>
    <row r="1924" spans="1:6">
      <c r="A1924" s="109"/>
      <c r="B1924" s="107"/>
      <c r="C1924" s="121"/>
      <c r="D1924" s="110"/>
      <c r="E1924" s="111"/>
      <c r="F1924" s="112"/>
    </row>
    <row r="1925" spans="1:6">
      <c r="A1925" s="109"/>
      <c r="B1925" s="107"/>
      <c r="C1925" s="121"/>
      <c r="D1925" s="110"/>
      <c r="E1925" s="111"/>
      <c r="F1925" s="112"/>
    </row>
    <row r="1926" spans="1:6">
      <c r="A1926" s="109"/>
      <c r="B1926" s="107"/>
      <c r="C1926" s="121"/>
      <c r="D1926" s="110"/>
      <c r="E1926" s="111"/>
      <c r="F1926" s="112"/>
    </row>
    <row r="1927" spans="1:6">
      <c r="A1927" s="109"/>
      <c r="B1927" s="107"/>
      <c r="C1927" s="121"/>
      <c r="D1927" s="110"/>
      <c r="E1927" s="111"/>
      <c r="F1927" s="112"/>
    </row>
    <row r="1928" spans="1:6">
      <c r="A1928" s="109"/>
      <c r="B1928" s="107"/>
      <c r="C1928" s="121"/>
      <c r="D1928" s="110"/>
      <c r="E1928" s="111"/>
      <c r="F1928" s="112"/>
    </row>
    <row r="1929" spans="1:6">
      <c r="A1929" s="109"/>
      <c r="B1929" s="107"/>
      <c r="C1929" s="121"/>
      <c r="D1929" s="110"/>
      <c r="E1929" s="111"/>
      <c r="F1929" s="112"/>
    </row>
    <row r="1930" spans="1:6">
      <c r="A1930" s="109"/>
      <c r="B1930" s="107"/>
      <c r="C1930" s="121"/>
      <c r="D1930" s="110"/>
      <c r="E1930" s="111"/>
      <c r="F1930" s="112"/>
    </row>
    <row r="1931" spans="1:6">
      <c r="A1931" s="109"/>
      <c r="B1931" s="107"/>
      <c r="C1931" s="121"/>
      <c r="D1931" s="110"/>
      <c r="E1931" s="111"/>
      <c r="F1931" s="112"/>
    </row>
    <row r="1932" spans="1:6">
      <c r="A1932" s="109"/>
      <c r="B1932" s="107"/>
      <c r="C1932" s="121"/>
      <c r="D1932" s="110"/>
      <c r="E1932" s="111"/>
      <c r="F1932" s="112"/>
    </row>
    <row r="1933" spans="1:6">
      <c r="A1933" s="109"/>
      <c r="B1933" s="107"/>
      <c r="C1933" s="121"/>
      <c r="D1933" s="110"/>
      <c r="E1933" s="111"/>
      <c r="F1933" s="112"/>
    </row>
    <row r="1934" spans="1:6">
      <c r="A1934" s="109"/>
      <c r="B1934" s="107"/>
      <c r="C1934" s="121"/>
      <c r="D1934" s="110"/>
      <c r="E1934" s="111"/>
      <c r="F1934" s="112"/>
    </row>
    <row r="1935" spans="1:6">
      <c r="A1935" s="109"/>
      <c r="B1935" s="107"/>
      <c r="C1935" s="121"/>
      <c r="D1935" s="110"/>
      <c r="E1935" s="111"/>
      <c r="F1935" s="112"/>
    </row>
    <row r="1936" spans="1:6">
      <c r="A1936" s="109"/>
      <c r="B1936" s="107"/>
      <c r="C1936" s="121"/>
      <c r="D1936" s="110"/>
      <c r="E1936" s="111"/>
      <c r="F1936" s="112"/>
    </row>
    <row r="1937" spans="1:6">
      <c r="A1937" s="109"/>
      <c r="B1937" s="107"/>
      <c r="C1937" s="121"/>
      <c r="D1937" s="110"/>
      <c r="E1937" s="111"/>
      <c r="F1937" s="112"/>
    </row>
    <row r="1938" spans="1:6">
      <c r="A1938" s="109"/>
      <c r="B1938" s="107"/>
      <c r="C1938" s="121"/>
      <c r="D1938" s="110"/>
      <c r="E1938" s="111"/>
      <c r="F1938" s="112"/>
    </row>
    <row r="1939" spans="1:6">
      <c r="A1939" s="109"/>
      <c r="B1939" s="107"/>
      <c r="C1939" s="121"/>
      <c r="D1939" s="110"/>
      <c r="E1939" s="111"/>
      <c r="F1939" s="112"/>
    </row>
    <row r="1940" spans="1:6">
      <c r="A1940" s="109"/>
      <c r="B1940" s="107"/>
      <c r="C1940" s="121"/>
      <c r="D1940" s="110"/>
      <c r="E1940" s="111"/>
      <c r="F1940" s="112"/>
    </row>
    <row r="1941" spans="1:6">
      <c r="A1941" s="109"/>
      <c r="B1941" s="107"/>
      <c r="C1941" s="121"/>
      <c r="D1941" s="110"/>
      <c r="E1941" s="111"/>
      <c r="F1941" s="112"/>
    </row>
    <row r="1942" spans="1:6">
      <c r="A1942" s="109"/>
      <c r="B1942" s="107"/>
      <c r="C1942" s="121"/>
      <c r="D1942" s="110"/>
      <c r="E1942" s="111"/>
      <c r="F1942" s="112"/>
    </row>
    <row r="1943" spans="1:6">
      <c r="A1943" s="109"/>
      <c r="B1943" s="107"/>
      <c r="C1943" s="121"/>
      <c r="D1943" s="110"/>
      <c r="E1943" s="111"/>
      <c r="F1943" s="112"/>
    </row>
    <row r="1944" spans="1:6">
      <c r="A1944" s="109"/>
      <c r="B1944" s="107"/>
      <c r="C1944" s="121"/>
      <c r="D1944" s="110"/>
      <c r="E1944" s="111"/>
      <c r="F1944" s="112"/>
    </row>
    <row r="1945" spans="1:6">
      <c r="A1945" s="109"/>
      <c r="B1945" s="107"/>
      <c r="C1945" s="121"/>
      <c r="D1945" s="110"/>
      <c r="E1945" s="111"/>
      <c r="F1945" s="112"/>
    </row>
    <row r="1946" spans="1:6">
      <c r="A1946" s="109"/>
      <c r="B1946" s="107"/>
      <c r="C1946" s="121"/>
      <c r="D1946" s="110"/>
      <c r="E1946" s="111"/>
      <c r="F1946" s="112"/>
    </row>
    <row r="1947" spans="1:6">
      <c r="A1947" s="109"/>
      <c r="B1947" s="107"/>
      <c r="C1947" s="121"/>
      <c r="D1947" s="110"/>
      <c r="E1947" s="111"/>
      <c r="F1947" s="112"/>
    </row>
    <row r="1948" spans="1:6">
      <c r="A1948" s="109"/>
      <c r="B1948" s="107"/>
      <c r="C1948" s="121"/>
      <c r="D1948" s="110"/>
      <c r="E1948" s="111"/>
      <c r="F1948" s="112"/>
    </row>
    <row r="1949" spans="1:6">
      <c r="A1949" s="109"/>
      <c r="B1949" s="107"/>
      <c r="C1949" s="121"/>
      <c r="D1949" s="110"/>
      <c r="E1949" s="111"/>
      <c r="F1949" s="112"/>
    </row>
    <row r="1950" spans="1:6">
      <c r="A1950" s="109"/>
      <c r="B1950" s="107"/>
      <c r="C1950" s="121"/>
      <c r="D1950" s="110"/>
      <c r="E1950" s="111"/>
      <c r="F1950" s="112"/>
    </row>
    <row r="1951" spans="1:6">
      <c r="A1951" s="109"/>
      <c r="B1951" s="107"/>
      <c r="C1951" s="121"/>
      <c r="D1951" s="110"/>
      <c r="E1951" s="111"/>
      <c r="F1951" s="112"/>
    </row>
    <row r="1952" spans="1:6">
      <c r="A1952" s="109"/>
      <c r="B1952" s="107"/>
      <c r="C1952" s="121"/>
      <c r="D1952" s="110"/>
      <c r="E1952" s="111"/>
      <c r="F1952" s="112"/>
    </row>
    <row r="1953" spans="1:6">
      <c r="A1953" s="109"/>
      <c r="B1953" s="107"/>
      <c r="C1953" s="121"/>
      <c r="D1953" s="110"/>
      <c r="E1953" s="111"/>
      <c r="F1953" s="112"/>
    </row>
    <row r="1954" spans="1:6">
      <c r="A1954" s="109"/>
      <c r="B1954" s="107"/>
      <c r="C1954" s="121"/>
      <c r="D1954" s="110"/>
      <c r="E1954" s="111"/>
      <c r="F1954" s="112"/>
    </row>
    <row r="1955" spans="1:6">
      <c r="A1955" s="109"/>
      <c r="B1955" s="107"/>
      <c r="C1955" s="121"/>
      <c r="D1955" s="110"/>
      <c r="E1955" s="111"/>
      <c r="F1955" s="112"/>
    </row>
    <row r="1956" spans="1:6">
      <c r="A1956" s="109"/>
      <c r="B1956" s="107"/>
      <c r="C1956" s="121"/>
      <c r="D1956" s="110"/>
      <c r="E1956" s="111"/>
      <c r="F1956" s="112"/>
    </row>
    <row r="1957" spans="1:6">
      <c r="A1957" s="109"/>
      <c r="B1957" s="107"/>
      <c r="C1957" s="121"/>
      <c r="D1957" s="110"/>
      <c r="E1957" s="111"/>
      <c r="F1957" s="112"/>
    </row>
    <row r="1958" spans="1:6">
      <c r="A1958" s="109"/>
      <c r="B1958" s="107"/>
      <c r="C1958" s="121"/>
      <c r="D1958" s="110"/>
      <c r="E1958" s="111"/>
      <c r="F1958" s="112"/>
    </row>
    <row r="1959" spans="1:6">
      <c r="A1959" s="109"/>
      <c r="B1959" s="107"/>
      <c r="C1959" s="121"/>
      <c r="D1959" s="110"/>
      <c r="E1959" s="111"/>
      <c r="F1959" s="112"/>
    </row>
    <row r="1960" spans="1:6">
      <c r="A1960" s="109"/>
      <c r="B1960" s="107"/>
      <c r="C1960" s="121"/>
      <c r="D1960" s="110"/>
      <c r="E1960" s="111"/>
      <c r="F1960" s="112"/>
    </row>
    <row r="1961" spans="1:6">
      <c r="A1961" s="109"/>
      <c r="B1961" s="107"/>
      <c r="C1961" s="121"/>
      <c r="D1961" s="110"/>
      <c r="E1961" s="111"/>
      <c r="F1961" s="112"/>
    </row>
    <row r="1962" spans="1:6">
      <c r="A1962" s="109"/>
      <c r="B1962" s="107"/>
      <c r="C1962" s="121"/>
      <c r="D1962" s="110"/>
      <c r="E1962" s="111"/>
      <c r="F1962" s="112"/>
    </row>
    <row r="1963" spans="1:6">
      <c r="A1963" s="109"/>
      <c r="B1963" s="107"/>
      <c r="C1963" s="121"/>
      <c r="D1963" s="110"/>
      <c r="E1963" s="111"/>
      <c r="F1963" s="112"/>
    </row>
    <row r="1964" spans="1:6">
      <c r="A1964" s="109"/>
      <c r="B1964" s="107"/>
      <c r="C1964" s="121"/>
      <c r="D1964" s="110"/>
      <c r="E1964" s="111"/>
      <c r="F1964" s="112"/>
    </row>
    <row r="1965" spans="1:6">
      <c r="A1965" s="109"/>
      <c r="B1965" s="107"/>
      <c r="C1965" s="121"/>
      <c r="D1965" s="110"/>
      <c r="E1965" s="111"/>
      <c r="F1965" s="112"/>
    </row>
    <row r="1966" spans="1:6">
      <c r="A1966" s="109"/>
      <c r="B1966" s="107"/>
      <c r="C1966" s="121"/>
      <c r="D1966" s="110"/>
      <c r="E1966" s="111"/>
      <c r="F1966" s="112"/>
    </row>
    <row r="1967" spans="1:6">
      <c r="A1967" s="109"/>
      <c r="B1967" s="107"/>
      <c r="C1967" s="121"/>
      <c r="D1967" s="110"/>
      <c r="E1967" s="111"/>
      <c r="F1967" s="112"/>
    </row>
    <row r="1968" spans="1:6">
      <c r="A1968" s="109"/>
      <c r="B1968" s="107"/>
      <c r="C1968" s="121"/>
      <c r="D1968" s="110"/>
      <c r="E1968" s="111"/>
      <c r="F1968" s="112"/>
    </row>
    <row r="1969" spans="1:6">
      <c r="A1969" s="109"/>
      <c r="B1969" s="107"/>
      <c r="C1969" s="121"/>
      <c r="D1969" s="110"/>
      <c r="E1969" s="111"/>
      <c r="F1969" s="112"/>
    </row>
    <row r="1970" spans="1:6">
      <c r="A1970" s="109"/>
      <c r="B1970" s="107"/>
      <c r="C1970" s="121"/>
      <c r="D1970" s="110"/>
      <c r="E1970" s="111"/>
      <c r="F1970" s="112"/>
    </row>
    <row r="1971" spans="1:6">
      <c r="A1971" s="109"/>
      <c r="B1971" s="107"/>
      <c r="C1971" s="121"/>
      <c r="D1971" s="110"/>
      <c r="E1971" s="111"/>
      <c r="F1971" s="112"/>
    </row>
    <row r="1972" spans="1:6">
      <c r="A1972" s="109"/>
      <c r="B1972" s="107"/>
      <c r="C1972" s="121"/>
      <c r="D1972" s="110"/>
      <c r="E1972" s="111"/>
      <c r="F1972" s="112"/>
    </row>
    <row r="1973" spans="1:6">
      <c r="A1973" s="109"/>
      <c r="B1973" s="107"/>
      <c r="C1973" s="121"/>
      <c r="D1973" s="110"/>
      <c r="E1973" s="111"/>
      <c r="F1973" s="112"/>
    </row>
    <row r="1974" spans="1:6">
      <c r="A1974" s="109"/>
      <c r="B1974" s="107"/>
      <c r="C1974" s="121"/>
      <c r="D1974" s="110"/>
      <c r="E1974" s="111"/>
      <c r="F1974" s="112"/>
    </row>
    <row r="1975" spans="1:6">
      <c r="A1975" s="109"/>
      <c r="B1975" s="107"/>
      <c r="C1975" s="121"/>
      <c r="D1975" s="110"/>
      <c r="E1975" s="111"/>
      <c r="F1975" s="112"/>
    </row>
    <row r="1976" spans="1:6">
      <c r="A1976" s="109"/>
      <c r="B1976" s="107"/>
      <c r="C1976" s="121"/>
      <c r="D1976" s="110"/>
      <c r="E1976" s="111"/>
      <c r="F1976" s="112"/>
    </row>
    <row r="1977" spans="1:6">
      <c r="A1977" s="109"/>
      <c r="B1977" s="107"/>
      <c r="C1977" s="121"/>
      <c r="D1977" s="110"/>
      <c r="E1977" s="111"/>
      <c r="F1977" s="112"/>
    </row>
    <row r="1978" spans="1:6">
      <c r="A1978" s="109"/>
      <c r="B1978" s="107"/>
      <c r="C1978" s="121"/>
      <c r="D1978" s="110"/>
      <c r="E1978" s="111"/>
      <c r="F1978" s="112"/>
    </row>
    <row r="1979" spans="1:6">
      <c r="A1979" s="109"/>
      <c r="B1979" s="107"/>
      <c r="C1979" s="121"/>
      <c r="D1979" s="110"/>
      <c r="E1979" s="111"/>
      <c r="F1979" s="112"/>
    </row>
    <row r="1980" spans="1:6">
      <c r="A1980" s="109"/>
      <c r="B1980" s="107"/>
      <c r="C1980" s="121"/>
      <c r="D1980" s="110"/>
      <c r="E1980" s="111"/>
      <c r="F1980" s="112"/>
    </row>
    <row r="1981" spans="1:6">
      <c r="A1981" s="109"/>
      <c r="B1981" s="107"/>
      <c r="C1981" s="121"/>
      <c r="D1981" s="110"/>
      <c r="E1981" s="111"/>
      <c r="F1981" s="112"/>
    </row>
    <row r="1982" spans="1:6">
      <c r="A1982" s="109"/>
      <c r="B1982" s="107"/>
      <c r="C1982" s="121"/>
      <c r="D1982" s="110"/>
      <c r="E1982" s="111"/>
      <c r="F1982" s="112"/>
    </row>
    <row r="1983" spans="1:6">
      <c r="A1983" s="109"/>
      <c r="B1983" s="107"/>
      <c r="C1983" s="121"/>
      <c r="D1983" s="110"/>
      <c r="E1983" s="111"/>
      <c r="F1983" s="112"/>
    </row>
    <row r="1984" spans="1:6">
      <c r="A1984" s="109"/>
      <c r="B1984" s="107"/>
      <c r="C1984" s="121"/>
      <c r="D1984" s="110"/>
      <c r="E1984" s="111"/>
      <c r="F1984" s="112"/>
    </row>
    <row r="1985" spans="1:6">
      <c r="A1985" s="109"/>
      <c r="B1985" s="107"/>
      <c r="C1985" s="121"/>
      <c r="D1985" s="110"/>
      <c r="E1985" s="111"/>
      <c r="F1985" s="112"/>
    </row>
    <row r="1986" spans="1:6">
      <c r="A1986" s="109"/>
      <c r="B1986" s="107"/>
      <c r="C1986" s="121"/>
      <c r="D1986" s="110"/>
      <c r="E1986" s="111"/>
      <c r="F1986" s="112"/>
    </row>
    <row r="1987" spans="1:6">
      <c r="A1987" s="109"/>
      <c r="B1987" s="107"/>
      <c r="C1987" s="121"/>
      <c r="D1987" s="110"/>
      <c r="E1987" s="111"/>
      <c r="F1987" s="112"/>
    </row>
    <row r="1988" spans="1:6">
      <c r="A1988" s="109"/>
      <c r="B1988" s="107"/>
      <c r="C1988" s="121"/>
      <c r="D1988" s="110"/>
      <c r="E1988" s="111"/>
      <c r="F1988" s="112"/>
    </row>
    <row r="1989" spans="1:6">
      <c r="A1989" s="109"/>
      <c r="B1989" s="107"/>
      <c r="C1989" s="121"/>
      <c r="D1989" s="110"/>
      <c r="E1989" s="111"/>
      <c r="F1989" s="112"/>
    </row>
    <row r="1990" spans="1:6">
      <c r="A1990" s="109"/>
      <c r="B1990" s="107"/>
      <c r="C1990" s="121"/>
      <c r="D1990" s="110"/>
      <c r="E1990" s="111"/>
      <c r="F1990" s="112"/>
    </row>
    <row r="1991" spans="1:6">
      <c r="A1991" s="109"/>
      <c r="B1991" s="107"/>
      <c r="C1991" s="121"/>
      <c r="D1991" s="110"/>
      <c r="E1991" s="111"/>
      <c r="F1991" s="112"/>
    </row>
    <row r="1992" spans="1:6">
      <c r="A1992" s="109"/>
      <c r="B1992" s="107"/>
      <c r="C1992" s="121"/>
      <c r="D1992" s="110"/>
      <c r="E1992" s="111"/>
      <c r="F1992" s="112"/>
    </row>
    <row r="1993" spans="1:6">
      <c r="A1993" s="109"/>
      <c r="B1993" s="107"/>
      <c r="C1993" s="121"/>
      <c r="D1993" s="110"/>
      <c r="E1993" s="111"/>
      <c r="F1993" s="112"/>
    </row>
    <row r="1994" spans="1:6">
      <c r="A1994" s="109"/>
      <c r="B1994" s="107"/>
      <c r="C1994" s="121"/>
      <c r="D1994" s="110"/>
      <c r="E1994" s="111"/>
      <c r="F1994" s="112"/>
    </row>
    <row r="1995" spans="1:6">
      <c r="A1995" s="109"/>
      <c r="B1995" s="107"/>
      <c r="C1995" s="121"/>
      <c r="D1995" s="110"/>
      <c r="E1995" s="111"/>
      <c r="F1995" s="112"/>
    </row>
    <row r="1996" spans="1:6">
      <c r="A1996" s="109"/>
      <c r="B1996" s="107"/>
      <c r="C1996" s="121"/>
      <c r="D1996" s="110"/>
      <c r="E1996" s="111"/>
      <c r="F1996" s="112"/>
    </row>
    <row r="1997" spans="1:6">
      <c r="A1997" s="109"/>
      <c r="B1997" s="107"/>
      <c r="C1997" s="121"/>
      <c r="D1997" s="110"/>
      <c r="E1997" s="111"/>
      <c r="F1997" s="112"/>
    </row>
    <row r="1998" spans="1:6">
      <c r="A1998" s="109"/>
      <c r="B1998" s="107"/>
      <c r="C1998" s="121"/>
      <c r="D1998" s="110"/>
      <c r="E1998" s="111"/>
      <c r="F1998" s="112"/>
    </row>
    <row r="1999" spans="1:6">
      <c r="A1999" s="109"/>
      <c r="B1999" s="107"/>
      <c r="C1999" s="121"/>
      <c r="D1999" s="110"/>
      <c r="E1999" s="111"/>
      <c r="F1999" s="112"/>
    </row>
    <row r="2000" spans="1:6">
      <c r="A2000" s="109"/>
      <c r="B2000" s="107"/>
      <c r="C2000" s="121"/>
      <c r="D2000" s="110"/>
      <c r="E2000" s="111"/>
      <c r="F2000" s="112"/>
    </row>
    <row r="2001" spans="1:6">
      <c r="A2001" s="109"/>
      <c r="B2001" s="107"/>
      <c r="C2001" s="121"/>
      <c r="D2001" s="110"/>
      <c r="E2001" s="111"/>
      <c r="F2001" s="112"/>
    </row>
    <row r="2002" spans="1:6">
      <c r="A2002" s="109"/>
      <c r="B2002" s="107"/>
      <c r="C2002" s="121"/>
      <c r="D2002" s="110"/>
      <c r="E2002" s="111"/>
      <c r="F2002" s="112"/>
    </row>
    <row r="2003" spans="1:6">
      <c r="A2003" s="109"/>
      <c r="B2003" s="107"/>
      <c r="C2003" s="121"/>
      <c r="D2003" s="110"/>
      <c r="E2003" s="111"/>
      <c r="F2003" s="112"/>
    </row>
    <row r="2004" spans="1:6">
      <c r="A2004" s="109"/>
      <c r="B2004" s="107"/>
      <c r="C2004" s="121"/>
      <c r="D2004" s="110"/>
      <c r="E2004" s="111"/>
      <c r="F2004" s="112"/>
    </row>
    <row r="2005" spans="1:6">
      <c r="A2005" s="109"/>
      <c r="B2005" s="107"/>
      <c r="C2005" s="121"/>
      <c r="D2005" s="110"/>
      <c r="E2005" s="111"/>
      <c r="F2005" s="112"/>
    </row>
    <row r="2006" spans="1:6">
      <c r="A2006" s="109"/>
      <c r="B2006" s="107"/>
      <c r="C2006" s="121"/>
      <c r="D2006" s="110"/>
      <c r="E2006" s="111"/>
      <c r="F2006" s="112"/>
    </row>
    <row r="2007" spans="1:6">
      <c r="A2007" s="109"/>
      <c r="B2007" s="107"/>
      <c r="C2007" s="121"/>
      <c r="D2007" s="110"/>
      <c r="E2007" s="111"/>
      <c r="F2007" s="112"/>
    </row>
    <row r="2008" spans="1:6">
      <c r="A2008" s="109"/>
      <c r="B2008" s="107"/>
      <c r="C2008" s="121"/>
      <c r="D2008" s="110"/>
      <c r="E2008" s="111"/>
      <c r="F2008" s="112"/>
    </row>
    <row r="2009" spans="1:6">
      <c r="A2009" s="109"/>
      <c r="B2009" s="107"/>
      <c r="C2009" s="121"/>
      <c r="D2009" s="110"/>
      <c r="E2009" s="111"/>
      <c r="F2009" s="112"/>
    </row>
    <row r="2010" spans="1:6">
      <c r="A2010" s="109"/>
      <c r="B2010" s="107"/>
      <c r="C2010" s="121"/>
      <c r="D2010" s="110"/>
      <c r="E2010" s="111"/>
      <c r="F2010" s="112"/>
    </row>
    <row r="2011" spans="1:6">
      <c r="A2011" s="109"/>
      <c r="B2011" s="107"/>
      <c r="C2011" s="121"/>
      <c r="D2011" s="110"/>
      <c r="E2011" s="111"/>
      <c r="F2011" s="112"/>
    </row>
    <row r="2012" spans="1:6">
      <c r="A2012" s="109"/>
      <c r="B2012" s="107"/>
      <c r="C2012" s="121"/>
      <c r="D2012" s="110"/>
      <c r="E2012" s="111"/>
      <c r="F2012" s="112"/>
    </row>
    <row r="2013" spans="1:6">
      <c r="A2013" s="109"/>
      <c r="B2013" s="107"/>
      <c r="C2013" s="121"/>
      <c r="D2013" s="110"/>
      <c r="E2013" s="111"/>
      <c r="F2013" s="112"/>
    </row>
    <row r="2014" spans="1:6">
      <c r="A2014" s="109"/>
      <c r="B2014" s="107"/>
      <c r="C2014" s="121"/>
      <c r="D2014" s="110"/>
      <c r="E2014" s="111"/>
      <c r="F2014" s="112"/>
    </row>
    <row r="2015" spans="1:6">
      <c r="A2015" s="109"/>
      <c r="B2015" s="107"/>
      <c r="C2015" s="121"/>
      <c r="D2015" s="110"/>
      <c r="E2015" s="111"/>
      <c r="F2015" s="112"/>
    </row>
    <row r="2016" spans="1:6">
      <c r="A2016" s="109"/>
      <c r="B2016" s="107"/>
      <c r="C2016" s="121"/>
      <c r="D2016" s="110"/>
      <c r="E2016" s="111"/>
      <c r="F2016" s="112"/>
    </row>
    <row r="2017" spans="1:6">
      <c r="A2017" s="109"/>
      <c r="B2017" s="107"/>
      <c r="C2017" s="121"/>
      <c r="D2017" s="110"/>
      <c r="E2017" s="111"/>
      <c r="F2017" s="112"/>
    </row>
    <row r="2018" spans="1:6">
      <c r="A2018" s="109"/>
      <c r="B2018" s="107"/>
      <c r="C2018" s="121"/>
      <c r="D2018" s="110"/>
      <c r="E2018" s="111"/>
      <c r="F2018" s="112"/>
    </row>
    <row r="2019" spans="1:6">
      <c r="A2019" s="109"/>
      <c r="B2019" s="107"/>
      <c r="C2019" s="121"/>
      <c r="D2019" s="110"/>
      <c r="E2019" s="111"/>
      <c r="F2019" s="112"/>
    </row>
    <row r="2020" spans="1:6">
      <c r="A2020" s="109"/>
      <c r="B2020" s="107"/>
      <c r="C2020" s="121"/>
      <c r="D2020" s="110"/>
      <c r="E2020" s="111"/>
      <c r="F2020" s="112"/>
    </row>
  </sheetData>
  <sheetProtection algorithmName="SHA-512" hashValue="KMy9VyEmbELRDXLH/xZ7S5LnhwQvT8z1uVl+ZedUB3UDsdhJgrgujQ1/SzlVFRixnrvjThYwJUUgzNyEzSNVVw==" saltValue="2C5DhKq33exPGhUUhyWiAg==" spinCount="100000" sheet="1" objects="1" scenarios="1"/>
  <dataConsolidate/>
  <mergeCells count="15">
    <mergeCell ref="G17:H17"/>
    <mergeCell ref="A171:B171"/>
    <mergeCell ref="A179:B179"/>
    <mergeCell ref="A181:B181"/>
    <mergeCell ref="A12:B12"/>
    <mergeCell ref="A42:B42"/>
    <mergeCell ref="A107:B107"/>
    <mergeCell ref="A111:B111"/>
    <mergeCell ref="A117:B117"/>
    <mergeCell ref="A139:B139"/>
    <mergeCell ref="A147:B147"/>
    <mergeCell ref="A155:B155"/>
    <mergeCell ref="A93:B93"/>
    <mergeCell ref="G20:H20"/>
    <mergeCell ref="G37:H37"/>
  </mergeCells>
  <dataValidations count="2">
    <dataValidation type="custom" showInputMessage="1" showErrorMessage="1" errorTitle="Nepravilen vnos cene" error="Cena mora biti nenegativno število z največ dvema decimalkama!" sqref="E180 E65 E91 E174:E176 E85 E79:E80 E83">
      <formula1>AND(ISNUMBER(E65),E65&gt;=0,(E65*100)-INT(E65*100)=0,NOT(ISBLANK(E65)))</formula1>
    </dataValidation>
    <dataValidation type="custom" showInputMessage="1" showErrorMessage="1" errorTitle="Nepravilen vnos cene" error="Cena mora biti nenegativno število z največ dvema decimalkama!" sqref="E177:E178 E84 E98:E106 E53:E64 E110 E114:E116 E130:E134 E136:E138 E144:E146 E142 E121:E128 E92 E86:E90 E74:E78 E150:E154 E35:E41 E82 E10:E11 E25:E27 E29 E31 E33 E16 E21:E23 E18:E19 E66:E71 E159:E161 E163:E165 E167:E170">
      <formula1>AND(ISNUMBER(E10),E10&gt;=0,ROUND(E10*100,6)-INT(E10*100)=0,NOT(ISBLANK(E10)))</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P2120"/>
  <sheetViews>
    <sheetView view="pageBreakPreview" topLeftCell="A185" zoomScale="115" zoomScaleNormal="145" zoomScaleSheetLayoutView="115" zoomScalePageLayoutView="10" workbookViewId="0">
      <selection activeCell="E204" activeCellId="19" sqref="E13:E20 E26:E38 E41:E49 E50:E54 E57:E70 E73:E86 E87:E88 E91:E104 E108:E123 E134:E138 E141:E145 E148:E152 E155:E160 E163:E167 E170:E174 E177:E182 E184:E189 E191:E194 E197:E201 E204:E206"/>
    </sheetView>
  </sheetViews>
  <sheetFormatPr defaultRowHeight="12.75"/>
  <cols>
    <col min="1" max="1" width="9.42578125" style="188" customWidth="1"/>
    <col min="2" max="2" width="78" style="189" customWidth="1"/>
    <col min="3" max="3" width="9.140625" style="190"/>
    <col min="4" max="4" width="11.42578125" style="191" customWidth="1"/>
    <col min="5" max="5" width="12.7109375" style="192" customWidth="1"/>
    <col min="6" max="6" width="13.5703125" style="135" customWidth="1"/>
    <col min="7" max="16384" width="9.140625" style="87"/>
  </cols>
  <sheetData>
    <row r="1" spans="1:10">
      <c r="A1" s="183"/>
      <c r="B1" s="87"/>
      <c r="C1" s="88"/>
      <c r="D1" s="89"/>
      <c r="E1" s="90"/>
      <c r="F1" s="112"/>
    </row>
    <row r="2" spans="1:10">
      <c r="A2" s="183"/>
      <c r="B2" s="87"/>
      <c r="C2" s="88"/>
      <c r="D2" s="89"/>
      <c r="E2" s="90"/>
      <c r="F2" s="112"/>
    </row>
    <row r="3" spans="1:10" ht="13.5" thickBot="1">
      <c r="A3" s="183"/>
      <c r="B3" s="87"/>
      <c r="C3" s="88"/>
      <c r="D3" s="89"/>
      <c r="E3" s="90"/>
      <c r="F3" s="112"/>
    </row>
    <row r="4" spans="1:10" ht="32.25" customHeight="1">
      <c r="A4" s="415" t="s">
        <v>7</v>
      </c>
      <c r="B4" s="416" t="s">
        <v>12</v>
      </c>
      <c r="C4" s="417" t="s">
        <v>8</v>
      </c>
      <c r="D4" s="418" t="s">
        <v>9</v>
      </c>
      <c r="E4" s="419" t="s">
        <v>10</v>
      </c>
      <c r="F4" s="581" t="s">
        <v>11</v>
      </c>
    </row>
    <row r="5" spans="1:10" s="107" customFormat="1" ht="15">
      <c r="A5" s="421" t="s">
        <v>193</v>
      </c>
      <c r="B5" s="422" t="s">
        <v>338</v>
      </c>
      <c r="C5" s="423"/>
      <c r="D5" s="424"/>
      <c r="E5" s="425"/>
      <c r="F5" s="582"/>
    </row>
    <row r="6" spans="1:10" s="107" customFormat="1" ht="25.5">
      <c r="A6" s="137"/>
      <c r="B6" s="143" t="s">
        <v>557</v>
      </c>
      <c r="C6" s="82"/>
      <c r="D6" s="83"/>
      <c r="E6" s="84"/>
      <c r="F6" s="588"/>
    </row>
    <row r="7" spans="1:10" s="107" customFormat="1" ht="15">
      <c r="A7" s="99"/>
      <c r="B7" s="143"/>
      <c r="C7" s="82"/>
      <c r="D7" s="83"/>
      <c r="E7" s="84"/>
      <c r="F7" s="588"/>
    </row>
    <row r="8" spans="1:10" s="107" customFormat="1">
      <c r="A8" s="99" t="s">
        <v>169</v>
      </c>
      <c r="B8" s="143" t="s">
        <v>16</v>
      </c>
      <c r="C8" s="648"/>
      <c r="D8" s="80"/>
      <c r="E8" s="153"/>
      <c r="F8" s="649"/>
    </row>
    <row r="9" spans="1:10" s="107" customFormat="1" ht="15">
      <c r="A9" s="650"/>
      <c r="B9" s="651"/>
      <c r="C9" s="652"/>
      <c r="D9" s="652"/>
      <c r="E9" s="652"/>
      <c r="F9" s="653"/>
    </row>
    <row r="10" spans="1:10" s="107" customFormat="1" ht="62.25" customHeight="1">
      <c r="A10" s="205"/>
      <c r="B10" s="136" t="s">
        <v>1177</v>
      </c>
      <c r="C10" s="648"/>
      <c r="D10" s="80"/>
      <c r="E10" s="153"/>
      <c r="F10" s="649"/>
      <c r="G10" s="209"/>
      <c r="H10" s="206"/>
      <c r="I10" s="206"/>
      <c r="J10" s="118"/>
    </row>
    <row r="11" spans="1:10" s="107" customFormat="1" ht="58.5" customHeight="1">
      <c r="A11" s="205"/>
      <c r="B11" s="136" t="s">
        <v>346</v>
      </c>
      <c r="C11" s="648"/>
      <c r="D11" s="80"/>
      <c r="E11" s="153"/>
      <c r="F11" s="649"/>
      <c r="G11" s="209"/>
      <c r="H11" s="206"/>
      <c r="I11" s="206"/>
    </row>
    <row r="12" spans="1:10" s="107" customFormat="1" ht="33.75">
      <c r="A12" s="151" t="s">
        <v>170</v>
      </c>
      <c r="B12" s="136" t="s">
        <v>194</v>
      </c>
      <c r="C12" s="648"/>
      <c r="D12" s="80"/>
      <c r="E12" s="153"/>
      <c r="F12" s="649"/>
      <c r="G12" s="209"/>
      <c r="H12" s="206"/>
      <c r="I12" s="206"/>
    </row>
    <row r="13" spans="1:10" s="107" customFormat="1">
      <c r="A13" s="151"/>
      <c r="B13" s="136" t="s">
        <v>342</v>
      </c>
      <c r="C13" s="79" t="s">
        <v>18</v>
      </c>
      <c r="D13" s="80">
        <f>400</f>
        <v>400</v>
      </c>
      <c r="E13" s="56"/>
      <c r="F13" s="77">
        <f>ROUND(D13*E13,2)</f>
        <v>0</v>
      </c>
      <c r="G13" s="209"/>
      <c r="H13" s="206"/>
      <c r="I13" s="206"/>
    </row>
    <row r="14" spans="1:10" s="107" customFormat="1">
      <c r="A14" s="151"/>
      <c r="B14" s="136" t="s">
        <v>487</v>
      </c>
      <c r="C14" s="79" t="s">
        <v>18</v>
      </c>
      <c r="D14" s="80">
        <f>150</f>
        <v>150</v>
      </c>
      <c r="E14" s="56"/>
      <c r="F14" s="77">
        <f t="shared" ref="F14:F19" si="0">ROUND(D14*E14,2)</f>
        <v>0</v>
      </c>
      <c r="G14" s="209"/>
      <c r="H14" s="206">
        <f>ROUND((E14*G14),2)</f>
        <v>0</v>
      </c>
      <c r="I14" s="206">
        <f>ROUND((F14*G14),2)</f>
        <v>0</v>
      </c>
    </row>
    <row r="15" spans="1:10" s="107" customFormat="1">
      <c r="A15" s="151" t="s">
        <v>171</v>
      </c>
      <c r="B15" s="136" t="s">
        <v>781</v>
      </c>
      <c r="C15" s="79" t="s">
        <v>24</v>
      </c>
      <c r="D15" s="80">
        <f>45*2</f>
        <v>90</v>
      </c>
      <c r="E15" s="56"/>
      <c r="F15" s="77">
        <f t="shared" si="0"/>
        <v>0</v>
      </c>
      <c r="G15" s="209"/>
      <c r="H15" s="206">
        <f>ROUND((E15*G15),2)</f>
        <v>0</v>
      </c>
      <c r="I15" s="206">
        <f>ROUND((F15*G15),2)</f>
        <v>0</v>
      </c>
    </row>
    <row r="16" spans="1:10" s="107" customFormat="1" ht="45">
      <c r="A16" s="151" t="s">
        <v>172</v>
      </c>
      <c r="B16" s="136" t="s">
        <v>488</v>
      </c>
      <c r="C16" s="79" t="s">
        <v>24</v>
      </c>
      <c r="D16" s="80">
        <v>450</v>
      </c>
      <c r="E16" s="56"/>
      <c r="F16" s="77">
        <f t="shared" si="0"/>
        <v>0</v>
      </c>
      <c r="G16" s="209"/>
      <c r="H16" s="206">
        <f>ROUND((E16*G16),2)</f>
        <v>0</v>
      </c>
      <c r="I16" s="206"/>
    </row>
    <row r="17" spans="1:9" s="107" customFormat="1" ht="33.75">
      <c r="A17" s="151" t="s">
        <v>173</v>
      </c>
      <c r="B17" s="136" t="s">
        <v>961</v>
      </c>
      <c r="C17" s="79" t="s">
        <v>18</v>
      </c>
      <c r="D17" s="80">
        <f>D13+D14-70</f>
        <v>480</v>
      </c>
      <c r="E17" s="56"/>
      <c r="F17" s="77">
        <f t="shared" si="0"/>
        <v>0</v>
      </c>
      <c r="G17" s="209"/>
      <c r="H17" s="206"/>
      <c r="I17" s="206"/>
    </row>
    <row r="18" spans="1:9" s="107" customFormat="1" ht="22.5">
      <c r="A18" s="151" t="s">
        <v>174</v>
      </c>
      <c r="B18" s="136" t="s">
        <v>979</v>
      </c>
      <c r="C18" s="79" t="s">
        <v>18</v>
      </c>
      <c r="D18" s="80">
        <f>D13</f>
        <v>400</v>
      </c>
      <c r="E18" s="56"/>
      <c r="F18" s="77">
        <f t="shared" si="0"/>
        <v>0</v>
      </c>
      <c r="G18" s="209"/>
      <c r="H18" s="206"/>
      <c r="I18" s="206"/>
    </row>
    <row r="19" spans="1:9" s="107" customFormat="1">
      <c r="A19" s="151" t="s">
        <v>175</v>
      </c>
      <c r="B19" s="136" t="s">
        <v>489</v>
      </c>
      <c r="C19" s="79" t="s">
        <v>18</v>
      </c>
      <c r="D19" s="80">
        <v>30</v>
      </c>
      <c r="E19" s="56"/>
      <c r="F19" s="77">
        <f t="shared" si="0"/>
        <v>0</v>
      </c>
      <c r="G19" s="209"/>
      <c r="H19" s="206"/>
      <c r="I19" s="206"/>
    </row>
    <row r="20" spans="1:9" s="107" customFormat="1" ht="23.25" thickBot="1">
      <c r="A20" s="151" t="s">
        <v>176</v>
      </c>
      <c r="B20" s="618" t="s">
        <v>1172</v>
      </c>
      <c r="C20" s="79" t="s">
        <v>18</v>
      </c>
      <c r="D20" s="80">
        <v>200</v>
      </c>
      <c r="E20" s="56"/>
      <c r="F20" s="77">
        <f>ROUND(D20*E20,2)</f>
        <v>0</v>
      </c>
      <c r="G20" s="209"/>
      <c r="H20" s="206"/>
      <c r="I20" s="206"/>
    </row>
    <row r="21" spans="1:9" s="100" customFormat="1" ht="13.5" thickBot="1">
      <c r="A21" s="645" t="s">
        <v>27</v>
      </c>
      <c r="B21" s="646"/>
      <c r="C21" s="647"/>
      <c r="D21" s="647"/>
      <c r="E21" s="647"/>
      <c r="F21" s="208">
        <f>SUM(F13:F20)</f>
        <v>0</v>
      </c>
      <c r="G21" s="210"/>
      <c r="H21" s="296"/>
      <c r="I21" s="211"/>
    </row>
    <row r="22" spans="1:9" s="107" customFormat="1" ht="15">
      <c r="A22" s="99"/>
      <c r="B22" s="142"/>
      <c r="C22" s="138"/>
      <c r="D22" s="139"/>
      <c r="E22" s="140"/>
      <c r="F22" s="654"/>
      <c r="G22" s="209"/>
      <c r="H22" s="206"/>
      <c r="I22" s="206"/>
    </row>
    <row r="23" spans="1:9" s="107" customFormat="1">
      <c r="A23" s="137" t="s">
        <v>177</v>
      </c>
      <c r="B23" s="143" t="s">
        <v>178</v>
      </c>
      <c r="C23" s="648"/>
      <c r="D23" s="80"/>
      <c r="E23" s="153"/>
      <c r="F23" s="649"/>
    </row>
    <row r="24" spans="1:9" s="107" customFormat="1" ht="15">
      <c r="A24" s="650"/>
      <c r="B24" s="651"/>
      <c r="C24" s="652"/>
      <c r="D24" s="652"/>
      <c r="E24" s="652"/>
      <c r="F24" s="653"/>
    </row>
    <row r="25" spans="1:9" s="107" customFormat="1" ht="33.75">
      <c r="A25" s="151" t="s">
        <v>179</v>
      </c>
      <c r="B25" s="136" t="s">
        <v>1182</v>
      </c>
      <c r="C25" s="648"/>
      <c r="D25" s="80"/>
      <c r="E25" s="153"/>
      <c r="F25" s="649"/>
      <c r="G25" s="209"/>
      <c r="H25" s="206"/>
      <c r="I25" s="206"/>
    </row>
    <row r="26" spans="1:9" s="107" customFormat="1">
      <c r="A26" s="205"/>
      <c r="B26" s="136" t="s">
        <v>1050</v>
      </c>
      <c r="C26" s="79" t="s">
        <v>18</v>
      </c>
      <c r="D26" s="80">
        <v>0.6</v>
      </c>
      <c r="E26" s="56"/>
      <c r="F26" s="77">
        <f>ROUND(D26*E26,2)</f>
        <v>0</v>
      </c>
      <c r="G26" s="209"/>
      <c r="H26" s="206"/>
      <c r="I26" s="206"/>
    </row>
    <row r="27" spans="1:9" s="107" customFormat="1">
      <c r="A27" s="205"/>
      <c r="B27" s="136" t="s">
        <v>1056</v>
      </c>
      <c r="C27" s="79" t="s">
        <v>18</v>
      </c>
      <c r="D27" s="80">
        <v>7</v>
      </c>
      <c r="E27" s="56"/>
      <c r="F27" s="77">
        <f t="shared" ref="F27:F37" si="1">ROUND(D27*E27,2)</f>
        <v>0</v>
      </c>
      <c r="G27" s="209"/>
      <c r="H27" s="206"/>
      <c r="I27" s="206"/>
    </row>
    <row r="28" spans="1:9" s="107" customFormat="1">
      <c r="A28" s="205"/>
      <c r="B28" s="136" t="s">
        <v>195</v>
      </c>
      <c r="C28" s="79" t="s">
        <v>31</v>
      </c>
      <c r="D28" s="634">
        <v>1015</v>
      </c>
      <c r="E28" s="56"/>
      <c r="F28" s="77">
        <f t="shared" ref="F28:F31" si="2">ROUND(D28*E28,2)</f>
        <v>0</v>
      </c>
      <c r="G28" s="209"/>
      <c r="H28" s="206"/>
      <c r="I28" s="206"/>
    </row>
    <row r="29" spans="1:9" s="107" customFormat="1">
      <c r="A29" s="205"/>
      <c r="B29" s="136" t="s">
        <v>214</v>
      </c>
      <c r="C29" s="79" t="s">
        <v>31</v>
      </c>
      <c r="D29" s="634">
        <f>(D28)*0.3</f>
        <v>304.5</v>
      </c>
      <c r="E29" s="56"/>
      <c r="F29" s="77">
        <f>ROUND(D29*E29,2)</f>
        <v>0</v>
      </c>
      <c r="G29" s="209"/>
      <c r="H29" s="206"/>
      <c r="I29" s="206"/>
    </row>
    <row r="30" spans="1:9" s="107" customFormat="1">
      <c r="A30" s="205"/>
      <c r="B30" s="136" t="s">
        <v>539</v>
      </c>
      <c r="C30" s="79" t="s">
        <v>31</v>
      </c>
      <c r="D30" s="623">
        <v>10</v>
      </c>
      <c r="E30" s="56"/>
      <c r="F30" s="77">
        <f t="shared" si="2"/>
        <v>0</v>
      </c>
      <c r="G30" s="209"/>
      <c r="H30" s="206"/>
      <c r="I30" s="206"/>
    </row>
    <row r="31" spans="1:9" s="155" customFormat="1">
      <c r="A31" s="205"/>
      <c r="B31" s="136" t="s">
        <v>1057</v>
      </c>
      <c r="C31" s="79" t="s">
        <v>18</v>
      </c>
      <c r="D31" s="80">
        <v>0.7</v>
      </c>
      <c r="E31" s="56"/>
      <c r="F31" s="77">
        <f t="shared" si="2"/>
        <v>0</v>
      </c>
      <c r="G31" s="212"/>
      <c r="H31" s="213"/>
      <c r="I31" s="213"/>
    </row>
    <row r="32" spans="1:9" s="155" customFormat="1" ht="33.75">
      <c r="A32" s="205"/>
      <c r="B32" s="136" t="s">
        <v>1034</v>
      </c>
      <c r="C32" s="79" t="s">
        <v>24</v>
      </c>
      <c r="D32" s="80">
        <v>30</v>
      </c>
      <c r="E32" s="56"/>
      <c r="F32" s="77">
        <f t="shared" si="1"/>
        <v>0</v>
      </c>
      <c r="G32" s="212"/>
      <c r="H32" s="213">
        <f t="shared" ref="H32:H37" si="3">ROUND((E32*G32),2)</f>
        <v>0</v>
      </c>
      <c r="I32" s="213">
        <f t="shared" ref="I32:I37" si="4">ROUND((F32*G32),2)</f>
        <v>0</v>
      </c>
    </row>
    <row r="33" spans="1:9" s="155" customFormat="1" ht="33.75">
      <c r="A33" s="205"/>
      <c r="B33" s="136" t="s">
        <v>197</v>
      </c>
      <c r="C33" s="79" t="s">
        <v>24</v>
      </c>
      <c r="D33" s="80">
        <v>5</v>
      </c>
      <c r="E33" s="56"/>
      <c r="F33" s="77">
        <f t="shared" si="1"/>
        <v>0</v>
      </c>
      <c r="G33" s="212"/>
      <c r="H33" s="213">
        <f t="shared" si="3"/>
        <v>0</v>
      </c>
      <c r="I33" s="213">
        <f t="shared" si="4"/>
        <v>0</v>
      </c>
    </row>
    <row r="34" spans="1:9" s="155" customFormat="1" ht="22.5">
      <c r="A34" s="205"/>
      <c r="B34" s="136" t="s">
        <v>1035</v>
      </c>
      <c r="C34" s="79" t="s">
        <v>3</v>
      </c>
      <c r="D34" s="80">
        <v>3</v>
      </c>
      <c r="E34" s="56"/>
      <c r="F34" s="77">
        <f t="shared" si="1"/>
        <v>0</v>
      </c>
      <c r="G34" s="212"/>
      <c r="H34" s="213">
        <f t="shared" si="3"/>
        <v>0</v>
      </c>
      <c r="I34" s="213">
        <f t="shared" si="4"/>
        <v>0</v>
      </c>
    </row>
    <row r="35" spans="1:9" s="155" customFormat="1" ht="22.5">
      <c r="A35" s="655"/>
      <c r="B35" s="656" t="s">
        <v>996</v>
      </c>
      <c r="C35" s="639" t="s">
        <v>3</v>
      </c>
      <c r="D35" s="80">
        <v>25</v>
      </c>
      <c r="E35" s="56"/>
      <c r="F35" s="641">
        <f t="shared" si="1"/>
        <v>0</v>
      </c>
      <c r="G35" s="212"/>
      <c r="H35" s="213">
        <f t="shared" si="3"/>
        <v>0</v>
      </c>
      <c r="I35" s="213">
        <f t="shared" si="4"/>
        <v>0</v>
      </c>
    </row>
    <row r="36" spans="1:9" s="155" customFormat="1" ht="22.5">
      <c r="A36" s="205"/>
      <c r="B36" s="136" t="s">
        <v>202</v>
      </c>
      <c r="C36" s="79" t="s">
        <v>3</v>
      </c>
      <c r="D36" s="80">
        <v>1</v>
      </c>
      <c r="E36" s="56"/>
      <c r="F36" s="77">
        <f t="shared" si="1"/>
        <v>0</v>
      </c>
      <c r="G36" s="212"/>
      <c r="H36" s="213">
        <f t="shared" si="3"/>
        <v>0</v>
      </c>
      <c r="I36" s="213">
        <f t="shared" si="4"/>
        <v>0</v>
      </c>
    </row>
    <row r="37" spans="1:9" s="155" customFormat="1" ht="36" customHeight="1">
      <c r="A37" s="205"/>
      <c r="B37" s="136" t="s">
        <v>1089</v>
      </c>
      <c r="C37" s="79" t="s">
        <v>3</v>
      </c>
      <c r="D37" s="80">
        <v>1</v>
      </c>
      <c r="E37" s="56"/>
      <c r="F37" s="77">
        <f t="shared" si="1"/>
        <v>0</v>
      </c>
      <c r="G37" s="212"/>
      <c r="H37" s="213">
        <f t="shared" si="3"/>
        <v>0</v>
      </c>
      <c r="I37" s="213">
        <f t="shared" si="4"/>
        <v>0</v>
      </c>
    </row>
    <row r="38" spans="1:9" s="155" customFormat="1" ht="45">
      <c r="A38" s="205"/>
      <c r="B38" s="136" t="s">
        <v>1180</v>
      </c>
      <c r="C38" s="79" t="s">
        <v>3</v>
      </c>
      <c r="D38" s="80">
        <v>1</v>
      </c>
      <c r="E38" s="56"/>
      <c r="F38" s="77">
        <f>ROUND(D38*E38,2)</f>
        <v>0</v>
      </c>
      <c r="G38" s="212"/>
      <c r="H38" s="213"/>
      <c r="I38" s="213"/>
    </row>
    <row r="39" spans="1:9" s="155" customFormat="1">
      <c r="A39" s="205"/>
      <c r="B39" s="136"/>
      <c r="C39" s="639"/>
      <c r="D39" s="80"/>
      <c r="E39" s="640"/>
      <c r="F39" s="641"/>
      <c r="G39" s="212"/>
      <c r="H39" s="213"/>
      <c r="I39" s="213"/>
    </row>
    <row r="40" spans="1:9" s="155" customFormat="1" ht="33.75">
      <c r="A40" s="151" t="s">
        <v>180</v>
      </c>
      <c r="B40" s="136" t="s">
        <v>1181</v>
      </c>
      <c r="C40" s="642"/>
      <c r="D40" s="80"/>
      <c r="E40" s="640"/>
      <c r="F40" s="643"/>
      <c r="G40" s="212"/>
      <c r="H40" s="213"/>
      <c r="I40" s="213"/>
    </row>
    <row r="41" spans="1:9" s="155" customFormat="1">
      <c r="A41" s="205"/>
      <c r="B41" s="136" t="s">
        <v>1050</v>
      </c>
      <c r="C41" s="79" t="s">
        <v>18</v>
      </c>
      <c r="D41" s="80">
        <v>0.6</v>
      </c>
      <c r="E41" s="56"/>
      <c r="F41" s="77">
        <f>ROUND(D41*E41,2)</f>
        <v>0</v>
      </c>
      <c r="G41" s="212"/>
      <c r="H41" s="213"/>
      <c r="I41" s="213"/>
    </row>
    <row r="42" spans="1:9" s="155" customFormat="1">
      <c r="A42" s="205"/>
      <c r="B42" s="136" t="s">
        <v>1058</v>
      </c>
      <c r="C42" s="79" t="s">
        <v>18</v>
      </c>
      <c r="D42" s="80">
        <v>7</v>
      </c>
      <c r="E42" s="56"/>
      <c r="F42" s="77">
        <f t="shared" ref="F42:F53" si="5">ROUND(D42*E42,2)</f>
        <v>0</v>
      </c>
      <c r="G42" s="212"/>
      <c r="H42" s="213"/>
      <c r="I42" s="213"/>
    </row>
    <row r="43" spans="1:9" s="155" customFormat="1">
      <c r="A43" s="205"/>
      <c r="B43" s="618" t="s">
        <v>195</v>
      </c>
      <c r="C43" s="79" t="s">
        <v>31</v>
      </c>
      <c r="D43" s="634">
        <v>890</v>
      </c>
      <c r="E43" s="56"/>
      <c r="F43" s="77">
        <f t="shared" ref="F43:F46" si="6">ROUND(D43*E43,2)</f>
        <v>0</v>
      </c>
      <c r="G43" s="212"/>
      <c r="H43" s="213"/>
      <c r="I43" s="213"/>
    </row>
    <row r="44" spans="1:9" s="155" customFormat="1">
      <c r="A44" s="205"/>
      <c r="B44" s="136" t="s">
        <v>214</v>
      </c>
      <c r="C44" s="79" t="s">
        <v>31</v>
      </c>
      <c r="D44" s="634">
        <f>(D43)*0.3</f>
        <v>267</v>
      </c>
      <c r="E44" s="56"/>
      <c r="F44" s="77">
        <f>ROUND(D44*E44,2)</f>
        <v>0</v>
      </c>
      <c r="G44" s="212"/>
      <c r="H44" s="213"/>
      <c r="I44" s="213"/>
    </row>
    <row r="45" spans="1:9" s="107" customFormat="1">
      <c r="A45" s="205"/>
      <c r="B45" s="136" t="s">
        <v>404</v>
      </c>
      <c r="C45" s="79" t="s">
        <v>31</v>
      </c>
      <c r="D45" s="623">
        <v>10</v>
      </c>
      <c r="E45" s="56"/>
      <c r="F45" s="77">
        <f t="shared" si="6"/>
        <v>0</v>
      </c>
      <c r="G45" s="209"/>
      <c r="H45" s="206"/>
      <c r="I45" s="206"/>
    </row>
    <row r="46" spans="1:9" s="155" customFormat="1">
      <c r="A46" s="205"/>
      <c r="B46" s="618" t="s">
        <v>1057</v>
      </c>
      <c r="C46" s="79" t="s">
        <v>18</v>
      </c>
      <c r="D46" s="80">
        <v>0.7</v>
      </c>
      <c r="E46" s="56"/>
      <c r="F46" s="77">
        <f t="shared" si="6"/>
        <v>0</v>
      </c>
      <c r="G46" s="212"/>
      <c r="H46" s="213"/>
      <c r="I46" s="213"/>
    </row>
    <row r="47" spans="1:9" s="155" customFormat="1" ht="33.75">
      <c r="A47" s="205"/>
      <c r="B47" s="618" t="s">
        <v>1034</v>
      </c>
      <c r="C47" s="79" t="s">
        <v>24</v>
      </c>
      <c r="D47" s="80">
        <v>30</v>
      </c>
      <c r="E47" s="56"/>
      <c r="F47" s="77">
        <f t="shared" si="5"/>
        <v>0</v>
      </c>
      <c r="G47" s="212"/>
      <c r="H47" s="213">
        <f t="shared" ref="H47:H53" si="7">ROUND((E47*G47),2)</f>
        <v>0</v>
      </c>
      <c r="I47" s="213">
        <f t="shared" ref="I47:I53" si="8">ROUND((F47*G47),2)</f>
        <v>0</v>
      </c>
    </row>
    <row r="48" spans="1:9" s="155" customFormat="1" ht="33.75">
      <c r="A48" s="205"/>
      <c r="B48" s="618" t="s">
        <v>197</v>
      </c>
      <c r="C48" s="79" t="s">
        <v>24</v>
      </c>
      <c r="D48" s="80">
        <v>5</v>
      </c>
      <c r="E48" s="56"/>
      <c r="F48" s="77">
        <f t="shared" si="5"/>
        <v>0</v>
      </c>
      <c r="G48" s="212"/>
      <c r="H48" s="213">
        <f t="shared" si="7"/>
        <v>0</v>
      </c>
      <c r="I48" s="213">
        <f t="shared" si="8"/>
        <v>0</v>
      </c>
    </row>
    <row r="49" spans="1:9" s="155" customFormat="1" ht="22.5">
      <c r="A49" s="205"/>
      <c r="B49" s="618" t="s">
        <v>1140</v>
      </c>
      <c r="C49" s="79" t="s">
        <v>3</v>
      </c>
      <c r="D49" s="80">
        <v>3</v>
      </c>
      <c r="E49" s="56"/>
      <c r="F49" s="77">
        <f t="shared" si="5"/>
        <v>0</v>
      </c>
      <c r="G49" s="212"/>
      <c r="H49" s="213">
        <f t="shared" si="7"/>
        <v>0</v>
      </c>
      <c r="I49" s="213">
        <f t="shared" si="8"/>
        <v>0</v>
      </c>
    </row>
    <row r="50" spans="1:9" s="155" customFormat="1" ht="22.5">
      <c r="A50" s="205"/>
      <c r="B50" s="618" t="s">
        <v>990</v>
      </c>
      <c r="C50" s="79" t="s">
        <v>3</v>
      </c>
      <c r="D50" s="80">
        <v>25</v>
      </c>
      <c r="E50" s="56"/>
      <c r="F50" s="77">
        <f t="shared" si="5"/>
        <v>0</v>
      </c>
      <c r="G50" s="212"/>
      <c r="H50" s="213">
        <f t="shared" si="7"/>
        <v>0</v>
      </c>
      <c r="I50" s="213">
        <f t="shared" si="8"/>
        <v>0</v>
      </c>
    </row>
    <row r="51" spans="1:9" s="155" customFormat="1" ht="22.5">
      <c r="A51" s="205"/>
      <c r="B51" s="618" t="s">
        <v>202</v>
      </c>
      <c r="C51" s="79" t="s">
        <v>3</v>
      </c>
      <c r="D51" s="80">
        <v>1</v>
      </c>
      <c r="E51" s="56"/>
      <c r="F51" s="77">
        <f t="shared" si="5"/>
        <v>0</v>
      </c>
      <c r="G51" s="212"/>
      <c r="H51" s="213">
        <f t="shared" si="7"/>
        <v>0</v>
      </c>
      <c r="I51" s="213">
        <f t="shared" si="8"/>
        <v>0</v>
      </c>
    </row>
    <row r="52" spans="1:9" s="155" customFormat="1" ht="36" customHeight="1">
      <c r="A52" s="205"/>
      <c r="B52" s="618" t="s">
        <v>1089</v>
      </c>
      <c r="C52" s="79" t="s">
        <v>3</v>
      </c>
      <c r="D52" s="80">
        <v>1</v>
      </c>
      <c r="E52" s="56"/>
      <c r="F52" s="77">
        <f t="shared" si="5"/>
        <v>0</v>
      </c>
      <c r="G52" s="212"/>
      <c r="H52" s="213">
        <f t="shared" si="7"/>
        <v>0</v>
      </c>
      <c r="I52" s="213">
        <f t="shared" si="8"/>
        <v>0</v>
      </c>
    </row>
    <row r="53" spans="1:9" s="155" customFormat="1">
      <c r="A53" s="205"/>
      <c r="B53" s="618" t="s">
        <v>783</v>
      </c>
      <c r="C53" s="79" t="s">
        <v>48</v>
      </c>
      <c r="D53" s="80">
        <v>0.5</v>
      </c>
      <c r="E53" s="56"/>
      <c r="F53" s="77">
        <f t="shared" si="5"/>
        <v>0</v>
      </c>
      <c r="G53" s="212"/>
      <c r="H53" s="213">
        <f t="shared" si="7"/>
        <v>0</v>
      </c>
      <c r="I53" s="213">
        <f t="shared" si="8"/>
        <v>0</v>
      </c>
    </row>
    <row r="54" spans="1:9" s="155" customFormat="1" ht="45">
      <c r="A54" s="205"/>
      <c r="B54" s="136" t="s">
        <v>1180</v>
      </c>
      <c r="C54" s="79" t="s">
        <v>3</v>
      </c>
      <c r="D54" s="80">
        <v>1</v>
      </c>
      <c r="E54" s="56"/>
      <c r="F54" s="77">
        <f>ROUND(D54*E54,2)</f>
        <v>0</v>
      </c>
      <c r="G54" s="212"/>
      <c r="H54" s="213"/>
      <c r="I54" s="213"/>
    </row>
    <row r="55" spans="1:9" s="155" customFormat="1">
      <c r="A55" s="205"/>
      <c r="B55" s="618"/>
      <c r="C55" s="79"/>
      <c r="D55" s="80"/>
      <c r="E55" s="640"/>
      <c r="F55" s="641"/>
      <c r="G55" s="212"/>
      <c r="H55" s="213"/>
      <c r="I55" s="213"/>
    </row>
    <row r="56" spans="1:9" s="155" customFormat="1" ht="33.75">
      <c r="A56" s="151" t="s">
        <v>199</v>
      </c>
      <c r="B56" s="618" t="s">
        <v>1183</v>
      </c>
      <c r="C56" s="79"/>
      <c r="D56" s="80"/>
      <c r="E56" s="640"/>
      <c r="F56" s="643"/>
      <c r="G56" s="212"/>
      <c r="H56" s="213"/>
      <c r="I56" s="213"/>
    </row>
    <row r="57" spans="1:9" s="155" customFormat="1">
      <c r="A57" s="205"/>
      <c r="B57" s="618" t="s">
        <v>1050</v>
      </c>
      <c r="C57" s="79" t="s">
        <v>18</v>
      </c>
      <c r="D57" s="80">
        <v>0.7</v>
      </c>
      <c r="E57" s="56"/>
      <c r="F57" s="77">
        <f>ROUND(D57*E57,2)</f>
        <v>0</v>
      </c>
      <c r="G57" s="212"/>
      <c r="H57" s="213"/>
      <c r="I57" s="213"/>
    </row>
    <row r="58" spans="1:9" s="155" customFormat="1">
      <c r="A58" s="205"/>
      <c r="B58" s="618" t="s">
        <v>1058</v>
      </c>
      <c r="C58" s="79" t="s">
        <v>18</v>
      </c>
      <c r="D58" s="80">
        <v>8</v>
      </c>
      <c r="E58" s="56"/>
      <c r="F58" s="77">
        <f t="shared" ref="F58:F69" si="9">ROUND(D58*E58,2)</f>
        <v>0</v>
      </c>
      <c r="G58" s="212"/>
      <c r="H58" s="213"/>
      <c r="I58" s="213"/>
    </row>
    <row r="59" spans="1:9" s="155" customFormat="1">
      <c r="A59" s="205"/>
      <c r="B59" s="618" t="s">
        <v>195</v>
      </c>
      <c r="C59" s="79" t="s">
        <v>31</v>
      </c>
      <c r="D59" s="623">
        <v>1065</v>
      </c>
      <c r="E59" s="56"/>
      <c r="F59" s="77">
        <f t="shared" si="9"/>
        <v>0</v>
      </c>
      <c r="G59" s="212"/>
      <c r="H59" s="213"/>
      <c r="I59" s="213"/>
    </row>
    <row r="60" spans="1:9" s="155" customFormat="1">
      <c r="A60" s="205"/>
      <c r="B60" s="136" t="s">
        <v>214</v>
      </c>
      <c r="C60" s="79" t="s">
        <v>31</v>
      </c>
      <c r="D60" s="623">
        <f>SUM(D59)*0.3</f>
        <v>319.5</v>
      </c>
      <c r="E60" s="56"/>
      <c r="F60" s="77">
        <f>ROUND(D60*E60,2)</f>
        <v>0</v>
      </c>
      <c r="G60" s="212"/>
      <c r="H60" s="213"/>
      <c r="I60" s="213"/>
    </row>
    <row r="61" spans="1:9" s="107" customFormat="1">
      <c r="A61" s="205"/>
      <c r="B61" s="136" t="s">
        <v>404</v>
      </c>
      <c r="C61" s="79" t="s">
        <v>31</v>
      </c>
      <c r="D61" s="623">
        <v>10</v>
      </c>
      <c r="E61" s="56"/>
      <c r="F61" s="77">
        <f>ROUND(D61*E61,2)</f>
        <v>0</v>
      </c>
      <c r="G61" s="209"/>
      <c r="H61" s="206"/>
      <c r="I61" s="206"/>
    </row>
    <row r="62" spans="1:9" s="155" customFormat="1">
      <c r="A62" s="205"/>
      <c r="B62" s="618" t="s">
        <v>1057</v>
      </c>
      <c r="C62" s="79" t="s">
        <v>18</v>
      </c>
      <c r="D62" s="80">
        <v>0.7</v>
      </c>
      <c r="E62" s="56"/>
      <c r="F62" s="77">
        <f>ROUND(D62*E62,2)</f>
        <v>0</v>
      </c>
      <c r="G62" s="212"/>
      <c r="H62" s="213"/>
      <c r="I62" s="213"/>
    </row>
    <row r="63" spans="1:9" s="155" customFormat="1" ht="33.75">
      <c r="A63" s="205"/>
      <c r="B63" s="618" t="s">
        <v>1034</v>
      </c>
      <c r="C63" s="79" t="s">
        <v>24</v>
      </c>
      <c r="D63" s="80">
        <v>30</v>
      </c>
      <c r="E63" s="56"/>
      <c r="F63" s="77">
        <f t="shared" si="9"/>
        <v>0</v>
      </c>
      <c r="G63" s="212"/>
      <c r="H63" s="213">
        <f t="shared" ref="H63:H69" si="10">ROUND((E63*G63),2)</f>
        <v>0</v>
      </c>
      <c r="I63" s="213">
        <f t="shared" ref="I63:I69" si="11">ROUND((F63*G63),2)</f>
        <v>0</v>
      </c>
    </row>
    <row r="64" spans="1:9" s="155" customFormat="1" ht="33.75">
      <c r="A64" s="205"/>
      <c r="B64" s="618" t="s">
        <v>197</v>
      </c>
      <c r="C64" s="79" t="s">
        <v>24</v>
      </c>
      <c r="D64" s="80">
        <v>5</v>
      </c>
      <c r="E64" s="56"/>
      <c r="F64" s="77">
        <f t="shared" si="9"/>
        <v>0</v>
      </c>
      <c r="G64" s="212"/>
      <c r="H64" s="213">
        <f t="shared" si="10"/>
        <v>0</v>
      </c>
      <c r="I64" s="213">
        <f t="shared" si="11"/>
        <v>0</v>
      </c>
    </row>
    <row r="65" spans="1:9" s="155" customFormat="1" ht="22.5">
      <c r="A65" s="205"/>
      <c r="B65" s="618" t="s">
        <v>1141</v>
      </c>
      <c r="C65" s="79" t="s">
        <v>3</v>
      </c>
      <c r="D65" s="80">
        <v>4</v>
      </c>
      <c r="E65" s="56"/>
      <c r="F65" s="77">
        <f t="shared" si="9"/>
        <v>0</v>
      </c>
      <c r="G65" s="212"/>
      <c r="H65" s="213">
        <f t="shared" si="10"/>
        <v>0</v>
      </c>
      <c r="I65" s="213">
        <f t="shared" si="11"/>
        <v>0</v>
      </c>
    </row>
    <row r="66" spans="1:9" s="155" customFormat="1" ht="22.5">
      <c r="A66" s="205"/>
      <c r="B66" s="618" t="s">
        <v>990</v>
      </c>
      <c r="C66" s="79" t="s">
        <v>3</v>
      </c>
      <c r="D66" s="80">
        <v>40</v>
      </c>
      <c r="E66" s="56"/>
      <c r="F66" s="77">
        <f t="shared" si="9"/>
        <v>0</v>
      </c>
      <c r="G66" s="212"/>
      <c r="H66" s="213">
        <f t="shared" si="10"/>
        <v>0</v>
      </c>
      <c r="I66" s="213">
        <f t="shared" si="11"/>
        <v>0</v>
      </c>
    </row>
    <row r="67" spans="1:9" s="155" customFormat="1" ht="22.5">
      <c r="A67" s="205"/>
      <c r="B67" s="618" t="s">
        <v>202</v>
      </c>
      <c r="C67" s="79" t="s">
        <v>3</v>
      </c>
      <c r="D67" s="80">
        <v>1</v>
      </c>
      <c r="E67" s="56"/>
      <c r="F67" s="77">
        <f t="shared" si="9"/>
        <v>0</v>
      </c>
      <c r="G67" s="212"/>
      <c r="H67" s="213">
        <f t="shared" si="10"/>
        <v>0</v>
      </c>
      <c r="I67" s="213">
        <f t="shared" si="11"/>
        <v>0</v>
      </c>
    </row>
    <row r="68" spans="1:9" s="155" customFormat="1" ht="33.75">
      <c r="A68" s="205"/>
      <c r="B68" s="618" t="s">
        <v>1089</v>
      </c>
      <c r="C68" s="79" t="s">
        <v>3</v>
      </c>
      <c r="D68" s="80">
        <v>1</v>
      </c>
      <c r="E68" s="56"/>
      <c r="F68" s="77">
        <f t="shared" si="9"/>
        <v>0</v>
      </c>
      <c r="G68" s="212"/>
      <c r="H68" s="213">
        <f t="shared" si="10"/>
        <v>0</v>
      </c>
      <c r="I68" s="213">
        <f t="shared" si="11"/>
        <v>0</v>
      </c>
    </row>
    <row r="69" spans="1:9" s="155" customFormat="1">
      <c r="A69" s="205"/>
      <c r="B69" s="618" t="s">
        <v>783</v>
      </c>
      <c r="C69" s="79" t="s">
        <v>48</v>
      </c>
      <c r="D69" s="80">
        <v>0.5</v>
      </c>
      <c r="E69" s="56"/>
      <c r="F69" s="77">
        <f t="shared" si="9"/>
        <v>0</v>
      </c>
      <c r="G69" s="212"/>
      <c r="H69" s="213">
        <f t="shared" si="10"/>
        <v>0</v>
      </c>
      <c r="I69" s="213">
        <f t="shared" si="11"/>
        <v>0</v>
      </c>
    </row>
    <row r="70" spans="1:9" s="155" customFormat="1" ht="45">
      <c r="A70" s="205"/>
      <c r="B70" s="136" t="s">
        <v>1180</v>
      </c>
      <c r="C70" s="79" t="s">
        <v>3</v>
      </c>
      <c r="D70" s="80">
        <v>1</v>
      </c>
      <c r="E70" s="56"/>
      <c r="F70" s="77">
        <f>ROUND(D70*E70,2)</f>
        <v>0</v>
      </c>
      <c r="G70" s="212"/>
      <c r="H70" s="213"/>
      <c r="I70" s="213"/>
    </row>
    <row r="71" spans="1:9" s="155" customFormat="1">
      <c r="A71" s="205"/>
      <c r="B71" s="618"/>
      <c r="C71" s="79"/>
      <c r="D71" s="80"/>
      <c r="E71" s="640"/>
      <c r="F71" s="641"/>
      <c r="G71" s="212"/>
      <c r="H71" s="213"/>
      <c r="I71" s="213"/>
    </row>
    <row r="72" spans="1:9" s="155" customFormat="1" ht="33.75">
      <c r="A72" s="151" t="s">
        <v>200</v>
      </c>
      <c r="B72" s="618" t="s">
        <v>1184</v>
      </c>
      <c r="C72" s="79"/>
      <c r="D72" s="80"/>
      <c r="E72" s="640"/>
      <c r="F72" s="643"/>
      <c r="G72" s="214"/>
      <c r="H72" s="213"/>
      <c r="I72" s="213"/>
    </row>
    <row r="73" spans="1:9" s="155" customFormat="1">
      <c r="A73" s="205"/>
      <c r="B73" s="618" t="s">
        <v>1050</v>
      </c>
      <c r="C73" s="79" t="s">
        <v>18</v>
      </c>
      <c r="D73" s="80">
        <v>0.7</v>
      </c>
      <c r="E73" s="56"/>
      <c r="F73" s="77">
        <f>ROUND(D73*E73,2)</f>
        <v>0</v>
      </c>
      <c r="G73" s="212"/>
      <c r="H73" s="213"/>
      <c r="I73" s="213"/>
    </row>
    <row r="74" spans="1:9" s="155" customFormat="1">
      <c r="A74" s="205"/>
      <c r="B74" s="618" t="s">
        <v>1058</v>
      </c>
      <c r="C74" s="79" t="s">
        <v>18</v>
      </c>
      <c r="D74" s="80">
        <v>8</v>
      </c>
      <c r="E74" s="56"/>
      <c r="F74" s="77">
        <f t="shared" ref="F74:F86" si="12">ROUND(D74*E74,2)</f>
        <v>0</v>
      </c>
      <c r="G74" s="212"/>
      <c r="H74" s="213"/>
      <c r="I74" s="213"/>
    </row>
    <row r="75" spans="1:9" s="155" customFormat="1">
      <c r="A75" s="205"/>
      <c r="B75" s="618" t="s">
        <v>195</v>
      </c>
      <c r="C75" s="79" t="s">
        <v>31</v>
      </c>
      <c r="D75" s="623">
        <v>1065</v>
      </c>
      <c r="E75" s="56"/>
      <c r="F75" s="77">
        <f t="shared" si="12"/>
        <v>0</v>
      </c>
      <c r="G75" s="212"/>
      <c r="H75" s="213"/>
      <c r="I75" s="213"/>
    </row>
    <row r="76" spans="1:9" s="155" customFormat="1">
      <c r="A76" s="205"/>
      <c r="B76" s="618" t="s">
        <v>1130</v>
      </c>
      <c r="C76" s="79" t="s">
        <v>31</v>
      </c>
      <c r="D76" s="623">
        <f>SUM(D59:D59)*0.3</f>
        <v>319.5</v>
      </c>
      <c r="E76" s="56"/>
      <c r="F76" s="77">
        <f>ROUND(D76*E76,2)</f>
        <v>0</v>
      </c>
      <c r="G76" s="212"/>
      <c r="H76" s="213"/>
      <c r="I76" s="213"/>
    </row>
    <row r="77" spans="1:9" s="107" customFormat="1">
      <c r="A77" s="205"/>
      <c r="B77" s="136" t="s">
        <v>404</v>
      </c>
      <c r="C77" s="79" t="s">
        <v>31</v>
      </c>
      <c r="D77" s="623">
        <v>10</v>
      </c>
      <c r="E77" s="56"/>
      <c r="F77" s="77">
        <f>ROUND(D77*E77,2)</f>
        <v>0</v>
      </c>
      <c r="G77" s="209"/>
      <c r="H77" s="206"/>
      <c r="I77" s="206"/>
    </row>
    <row r="78" spans="1:9" s="155" customFormat="1">
      <c r="A78" s="205"/>
      <c r="B78" s="618" t="s">
        <v>214</v>
      </c>
      <c r="C78" s="79" t="s">
        <v>31</v>
      </c>
      <c r="D78" s="623">
        <v>107.46719999999999</v>
      </c>
      <c r="E78" s="56"/>
      <c r="F78" s="77">
        <f>ROUND(D78*E78,2)</f>
        <v>0</v>
      </c>
      <c r="G78" s="212"/>
      <c r="H78" s="213"/>
      <c r="I78" s="213"/>
    </row>
    <row r="79" spans="1:9" s="155" customFormat="1">
      <c r="A79" s="205"/>
      <c r="B79" s="618" t="s">
        <v>1057</v>
      </c>
      <c r="C79" s="79" t="s">
        <v>18</v>
      </c>
      <c r="D79" s="80">
        <v>0.7</v>
      </c>
      <c r="E79" s="56"/>
      <c r="F79" s="77">
        <f>ROUND(D79*E79,2)</f>
        <v>0</v>
      </c>
      <c r="G79" s="212"/>
      <c r="H79" s="213"/>
      <c r="I79" s="213"/>
    </row>
    <row r="80" spans="1:9" s="155" customFormat="1" ht="33.75">
      <c r="A80" s="205"/>
      <c r="B80" s="618" t="s">
        <v>1034</v>
      </c>
      <c r="C80" s="79" t="s">
        <v>24</v>
      </c>
      <c r="D80" s="80">
        <v>30</v>
      </c>
      <c r="E80" s="56"/>
      <c r="F80" s="77">
        <f t="shared" si="12"/>
        <v>0</v>
      </c>
      <c r="G80" s="212"/>
      <c r="H80" s="213">
        <f t="shared" ref="H80:H86" si="13">ROUND((E80*G80),2)</f>
        <v>0</v>
      </c>
      <c r="I80" s="213">
        <f t="shared" ref="I80:I86" si="14">ROUND((F80*G80),2)</f>
        <v>0</v>
      </c>
    </row>
    <row r="81" spans="1:9" s="155" customFormat="1" ht="33.75">
      <c r="A81" s="205"/>
      <c r="B81" s="618" t="s">
        <v>197</v>
      </c>
      <c r="C81" s="79" t="s">
        <v>24</v>
      </c>
      <c r="D81" s="80">
        <v>5.5</v>
      </c>
      <c r="E81" s="56"/>
      <c r="F81" s="77">
        <f t="shared" si="12"/>
        <v>0</v>
      </c>
      <c r="G81" s="212"/>
      <c r="H81" s="213">
        <f t="shared" si="13"/>
        <v>0</v>
      </c>
      <c r="I81" s="213">
        <f t="shared" si="14"/>
        <v>0</v>
      </c>
    </row>
    <row r="82" spans="1:9" s="155" customFormat="1" ht="22.5">
      <c r="A82" s="205"/>
      <c r="B82" s="618" t="s">
        <v>1141</v>
      </c>
      <c r="C82" s="79" t="s">
        <v>3</v>
      </c>
      <c r="D82" s="80">
        <v>3</v>
      </c>
      <c r="E82" s="56"/>
      <c r="F82" s="77">
        <f t="shared" si="12"/>
        <v>0</v>
      </c>
      <c r="G82" s="212"/>
      <c r="H82" s="213">
        <f t="shared" si="13"/>
        <v>0</v>
      </c>
      <c r="I82" s="213">
        <f t="shared" si="14"/>
        <v>0</v>
      </c>
    </row>
    <row r="83" spans="1:9" s="155" customFormat="1" ht="22.5">
      <c r="A83" s="205"/>
      <c r="B83" s="618" t="s">
        <v>991</v>
      </c>
      <c r="C83" s="79" t="s">
        <v>3</v>
      </c>
      <c r="D83" s="80">
        <v>40</v>
      </c>
      <c r="E83" s="56"/>
      <c r="F83" s="77">
        <f t="shared" si="12"/>
        <v>0</v>
      </c>
      <c r="G83" s="212"/>
      <c r="H83" s="213">
        <f t="shared" si="13"/>
        <v>0</v>
      </c>
      <c r="I83" s="213">
        <f t="shared" si="14"/>
        <v>0</v>
      </c>
    </row>
    <row r="84" spans="1:9" s="155" customFormat="1" ht="22.5">
      <c r="A84" s="205"/>
      <c r="B84" s="618" t="s">
        <v>202</v>
      </c>
      <c r="C84" s="79" t="s">
        <v>3</v>
      </c>
      <c r="D84" s="80">
        <v>1</v>
      </c>
      <c r="E84" s="56"/>
      <c r="F84" s="77">
        <f t="shared" si="12"/>
        <v>0</v>
      </c>
      <c r="G84" s="212"/>
      <c r="H84" s="213">
        <f t="shared" si="13"/>
        <v>0</v>
      </c>
      <c r="I84" s="213">
        <f t="shared" si="14"/>
        <v>0</v>
      </c>
    </row>
    <row r="85" spans="1:9" s="155" customFormat="1" ht="33.75">
      <c r="A85" s="205"/>
      <c r="B85" s="618" t="s">
        <v>1089</v>
      </c>
      <c r="C85" s="79" t="s">
        <v>3</v>
      </c>
      <c r="D85" s="80">
        <v>1</v>
      </c>
      <c r="E85" s="56"/>
      <c r="F85" s="77">
        <f t="shared" si="12"/>
        <v>0</v>
      </c>
      <c r="G85" s="212"/>
      <c r="H85" s="213">
        <f t="shared" si="13"/>
        <v>0</v>
      </c>
      <c r="I85" s="213">
        <f t="shared" si="14"/>
        <v>0</v>
      </c>
    </row>
    <row r="86" spans="1:9" s="155" customFormat="1">
      <c r="A86" s="205"/>
      <c r="B86" s="618" t="s">
        <v>783</v>
      </c>
      <c r="C86" s="79" t="s">
        <v>48</v>
      </c>
      <c r="D86" s="80">
        <v>0.5</v>
      </c>
      <c r="E86" s="56"/>
      <c r="F86" s="77">
        <f t="shared" si="12"/>
        <v>0</v>
      </c>
      <c r="G86" s="212"/>
      <c r="H86" s="213">
        <f t="shared" si="13"/>
        <v>0</v>
      </c>
      <c r="I86" s="213">
        <f t="shared" si="14"/>
        <v>0</v>
      </c>
    </row>
    <row r="87" spans="1:9" s="155" customFormat="1" ht="45">
      <c r="A87" s="205"/>
      <c r="B87" s="136" t="s">
        <v>1180</v>
      </c>
      <c r="C87" s="79" t="s">
        <v>3</v>
      </c>
      <c r="D87" s="80">
        <v>1</v>
      </c>
      <c r="E87" s="56"/>
      <c r="F87" s="77">
        <f>ROUND(D87*E87,2)</f>
        <v>0</v>
      </c>
      <c r="G87" s="212"/>
      <c r="H87" s="213"/>
      <c r="I87" s="213"/>
    </row>
    <row r="88" spans="1:9" s="155" customFormat="1" ht="22.5">
      <c r="A88" s="205"/>
      <c r="B88" s="618" t="s">
        <v>1141</v>
      </c>
      <c r="C88" s="79" t="s">
        <v>3</v>
      </c>
      <c r="D88" s="80">
        <v>1</v>
      </c>
      <c r="E88" s="56"/>
      <c r="F88" s="77">
        <f>ROUND(D88*E88,2)</f>
        <v>0</v>
      </c>
      <c r="G88" s="212"/>
      <c r="H88" s="213"/>
      <c r="I88" s="213"/>
    </row>
    <row r="89" spans="1:9" s="155" customFormat="1">
      <c r="A89" s="205"/>
      <c r="B89" s="618"/>
      <c r="C89" s="79"/>
      <c r="D89" s="80"/>
      <c r="E89" s="640"/>
      <c r="F89" s="641"/>
      <c r="G89" s="212"/>
      <c r="H89" s="213"/>
      <c r="I89" s="213"/>
    </row>
    <row r="90" spans="1:9" s="155" customFormat="1" ht="33.75">
      <c r="A90" s="151" t="s">
        <v>201</v>
      </c>
      <c r="B90" s="618" t="s">
        <v>1185</v>
      </c>
      <c r="C90" s="79"/>
      <c r="D90" s="510"/>
      <c r="E90" s="640"/>
      <c r="F90" s="643"/>
      <c r="G90" s="212"/>
      <c r="H90" s="213"/>
      <c r="I90" s="213"/>
    </row>
    <row r="91" spans="1:9" s="155" customFormat="1">
      <c r="A91" s="205"/>
      <c r="B91" s="618" t="s">
        <v>1050</v>
      </c>
      <c r="C91" s="79" t="s">
        <v>18</v>
      </c>
      <c r="D91" s="510">
        <f>0.7*2</f>
        <v>1.4</v>
      </c>
      <c r="E91" s="56"/>
      <c r="F91" s="511">
        <f>ROUND(D91*E91,2)</f>
        <v>0</v>
      </c>
      <c r="G91" s="212"/>
      <c r="H91" s="213"/>
      <c r="I91" s="213"/>
    </row>
    <row r="92" spans="1:9" s="155" customFormat="1">
      <c r="A92" s="205"/>
      <c r="B92" s="618" t="s">
        <v>1058</v>
      </c>
      <c r="C92" s="79" t="s">
        <v>18</v>
      </c>
      <c r="D92" s="510">
        <f>5*2</f>
        <v>10</v>
      </c>
      <c r="E92" s="56"/>
      <c r="F92" s="511">
        <f t="shared" ref="F92:F103" si="15">ROUND(D92*E92,2)</f>
        <v>0</v>
      </c>
      <c r="G92" s="212"/>
      <c r="H92" s="213"/>
      <c r="I92" s="213"/>
    </row>
    <row r="93" spans="1:9" s="155" customFormat="1">
      <c r="A93" s="205"/>
      <c r="B93" s="618" t="s">
        <v>195</v>
      </c>
      <c r="C93" s="79" t="s">
        <v>31</v>
      </c>
      <c r="D93" s="633">
        <f>1065*2</f>
        <v>2130</v>
      </c>
      <c r="E93" s="56"/>
      <c r="F93" s="511">
        <f t="shared" si="15"/>
        <v>0</v>
      </c>
      <c r="G93" s="212"/>
      <c r="H93" s="213"/>
      <c r="I93" s="213"/>
    </row>
    <row r="94" spans="1:9" s="155" customFormat="1">
      <c r="A94" s="205"/>
      <c r="B94" s="136" t="s">
        <v>214</v>
      </c>
      <c r="C94" s="79" t="s">
        <v>31</v>
      </c>
      <c r="D94" s="633">
        <f>SUM(D93)*0.3*2</f>
        <v>1278</v>
      </c>
      <c r="E94" s="56"/>
      <c r="F94" s="511">
        <f>ROUND(D94*E94,2)</f>
        <v>0</v>
      </c>
      <c r="G94" s="212"/>
      <c r="H94" s="213"/>
      <c r="I94" s="213"/>
    </row>
    <row r="95" spans="1:9" s="107" customFormat="1">
      <c r="A95" s="205"/>
      <c r="B95" s="136" t="s">
        <v>404</v>
      </c>
      <c r="C95" s="79" t="s">
        <v>31</v>
      </c>
      <c r="D95" s="623">
        <f>10*2</f>
        <v>20</v>
      </c>
      <c r="E95" s="56"/>
      <c r="F95" s="77">
        <f>ROUND(D95*E95,2)</f>
        <v>0</v>
      </c>
      <c r="G95" s="209"/>
      <c r="H95" s="206"/>
      <c r="I95" s="206"/>
    </row>
    <row r="96" spans="1:9" s="155" customFormat="1">
      <c r="A96" s="205"/>
      <c r="B96" s="618" t="s">
        <v>1057</v>
      </c>
      <c r="C96" s="79" t="s">
        <v>18</v>
      </c>
      <c r="D96" s="510">
        <f>0.7*2</f>
        <v>1.4</v>
      </c>
      <c r="E96" s="56"/>
      <c r="F96" s="511">
        <f>ROUND(D96*E96,2)</f>
        <v>0</v>
      </c>
      <c r="G96" s="212"/>
      <c r="H96" s="213"/>
      <c r="I96" s="213"/>
    </row>
    <row r="97" spans="1:9" s="155" customFormat="1" ht="33.75">
      <c r="A97" s="205"/>
      <c r="B97" s="618" t="s">
        <v>1034</v>
      </c>
      <c r="C97" s="79" t="s">
        <v>24</v>
      </c>
      <c r="D97" s="510">
        <f>20*2</f>
        <v>40</v>
      </c>
      <c r="E97" s="56"/>
      <c r="F97" s="511">
        <f t="shared" si="15"/>
        <v>0</v>
      </c>
      <c r="G97" s="212"/>
      <c r="H97" s="213">
        <f t="shared" ref="H97:H103" si="16">ROUND((E97*G97),2)</f>
        <v>0</v>
      </c>
      <c r="I97" s="213">
        <f t="shared" ref="I97:I103" si="17">ROUND((F97*G97),2)</f>
        <v>0</v>
      </c>
    </row>
    <row r="98" spans="1:9" s="155" customFormat="1" ht="22.5">
      <c r="A98" s="205"/>
      <c r="B98" s="618" t="s">
        <v>1139</v>
      </c>
      <c r="C98" s="79" t="s">
        <v>3</v>
      </c>
      <c r="D98" s="510">
        <f>2*2</f>
        <v>4</v>
      </c>
      <c r="E98" s="56"/>
      <c r="F98" s="511">
        <f t="shared" si="15"/>
        <v>0</v>
      </c>
      <c r="G98" s="212"/>
      <c r="H98" s="213">
        <f t="shared" si="16"/>
        <v>0</v>
      </c>
      <c r="I98" s="213">
        <f t="shared" si="17"/>
        <v>0</v>
      </c>
    </row>
    <row r="99" spans="1:9" s="155" customFormat="1" ht="22.5">
      <c r="A99" s="205"/>
      <c r="B99" s="618" t="s">
        <v>1138</v>
      </c>
      <c r="C99" s="79" t="s">
        <v>3</v>
      </c>
      <c r="D99" s="510">
        <v>1</v>
      </c>
      <c r="E99" s="56"/>
      <c r="F99" s="511">
        <f t="shared" ref="F99" si="18">ROUND(D99*E99,2)</f>
        <v>0</v>
      </c>
      <c r="G99" s="212"/>
      <c r="H99" s="213"/>
      <c r="I99" s="213"/>
    </row>
    <row r="100" spans="1:9" s="155" customFormat="1" ht="33.75">
      <c r="A100" s="205"/>
      <c r="B100" s="618" t="s">
        <v>992</v>
      </c>
      <c r="C100" s="79" t="s">
        <v>3</v>
      </c>
      <c r="D100" s="510">
        <f>36*2</f>
        <v>72</v>
      </c>
      <c r="E100" s="56"/>
      <c r="F100" s="511">
        <f t="shared" si="15"/>
        <v>0</v>
      </c>
      <c r="G100" s="212"/>
      <c r="H100" s="213">
        <f t="shared" si="16"/>
        <v>0</v>
      </c>
      <c r="I100" s="213">
        <f t="shared" si="17"/>
        <v>0</v>
      </c>
    </row>
    <row r="101" spans="1:9" s="155" customFormat="1" ht="22.5">
      <c r="A101" s="205"/>
      <c r="B101" s="618" t="s">
        <v>203</v>
      </c>
      <c r="C101" s="79" t="s">
        <v>3</v>
      </c>
      <c r="D101" s="510">
        <f>1*2</f>
        <v>2</v>
      </c>
      <c r="E101" s="56"/>
      <c r="F101" s="511">
        <f t="shared" si="15"/>
        <v>0</v>
      </c>
      <c r="G101" s="212"/>
      <c r="H101" s="213">
        <f t="shared" si="16"/>
        <v>0</v>
      </c>
      <c r="I101" s="213">
        <f t="shared" si="17"/>
        <v>0</v>
      </c>
    </row>
    <row r="102" spans="1:9" s="155" customFormat="1" ht="45">
      <c r="A102" s="205"/>
      <c r="B102" s="618" t="s">
        <v>198</v>
      </c>
      <c r="C102" s="79" t="s">
        <v>3</v>
      </c>
      <c r="D102" s="510">
        <f>1*2</f>
        <v>2</v>
      </c>
      <c r="E102" s="56"/>
      <c r="F102" s="511">
        <f t="shared" si="15"/>
        <v>0</v>
      </c>
      <c r="G102" s="212"/>
      <c r="H102" s="213">
        <f t="shared" si="16"/>
        <v>0</v>
      </c>
      <c r="I102" s="213">
        <f t="shared" si="17"/>
        <v>0</v>
      </c>
    </row>
    <row r="103" spans="1:9" s="155" customFormat="1">
      <c r="A103" s="205"/>
      <c r="B103" s="618" t="s">
        <v>783</v>
      </c>
      <c r="C103" s="79" t="s">
        <v>48</v>
      </c>
      <c r="D103" s="510">
        <v>0.5</v>
      </c>
      <c r="E103" s="56"/>
      <c r="F103" s="511">
        <f t="shared" si="15"/>
        <v>0</v>
      </c>
      <c r="G103" s="212"/>
      <c r="H103" s="213">
        <f t="shared" si="16"/>
        <v>0</v>
      </c>
      <c r="I103" s="213">
        <f t="shared" si="17"/>
        <v>0</v>
      </c>
    </row>
    <row r="104" spans="1:9" s="155" customFormat="1" ht="45">
      <c r="A104" s="205"/>
      <c r="B104" s="136" t="s">
        <v>1180</v>
      </c>
      <c r="C104" s="79" t="s">
        <v>3</v>
      </c>
      <c r="D104" s="80">
        <v>1</v>
      </c>
      <c r="E104" s="56"/>
      <c r="F104" s="77">
        <f>ROUND(D104*E104,2)</f>
        <v>0</v>
      </c>
      <c r="G104" s="212"/>
      <c r="H104" s="213"/>
      <c r="I104" s="213"/>
    </row>
    <row r="105" spans="1:9" s="155" customFormat="1" ht="18">
      <c r="A105" s="151"/>
      <c r="B105" s="618"/>
      <c r="C105" s="79"/>
      <c r="D105" s="80"/>
      <c r="E105" s="153"/>
      <c r="F105" s="641"/>
      <c r="G105" s="215"/>
    </row>
    <row r="106" spans="1:9" s="155" customFormat="1" ht="18">
      <c r="A106" s="151"/>
      <c r="B106" s="644" t="s">
        <v>643</v>
      </c>
      <c r="C106" s="79"/>
      <c r="D106" s="80"/>
      <c r="E106" s="153"/>
      <c r="F106" s="641"/>
      <c r="G106" s="215"/>
      <c r="H106" s="279"/>
    </row>
    <row r="107" spans="1:9" s="155" customFormat="1" ht="33.75">
      <c r="A107" s="151" t="s">
        <v>610</v>
      </c>
      <c r="B107" s="618" t="s">
        <v>644</v>
      </c>
      <c r="C107" s="79"/>
      <c r="D107" s="510"/>
      <c r="E107" s="640"/>
      <c r="F107" s="643"/>
      <c r="G107" s="212"/>
      <c r="H107" s="213"/>
      <c r="I107" s="213"/>
    </row>
    <row r="108" spans="1:9" s="155" customFormat="1">
      <c r="A108" s="205"/>
      <c r="B108" s="618" t="s">
        <v>1050</v>
      </c>
      <c r="C108" s="79" t="s">
        <v>18</v>
      </c>
      <c r="D108" s="510">
        <v>2.5</v>
      </c>
      <c r="E108" s="56"/>
      <c r="F108" s="511">
        <f>ROUND(D108*E108,2)</f>
        <v>0</v>
      </c>
      <c r="G108" s="212"/>
      <c r="H108" s="213"/>
      <c r="I108" s="213"/>
    </row>
    <row r="109" spans="1:9" s="155" customFormat="1">
      <c r="A109" s="205"/>
      <c r="B109" s="618" t="s">
        <v>1058</v>
      </c>
      <c r="C109" s="79" t="s">
        <v>18</v>
      </c>
      <c r="D109" s="510">
        <v>15</v>
      </c>
      <c r="E109" s="56"/>
      <c r="F109" s="511">
        <f t="shared" ref="F109:F110" si="19">ROUND(D109*E109,2)</f>
        <v>0</v>
      </c>
      <c r="G109" s="212"/>
      <c r="H109" s="213"/>
      <c r="I109" s="213"/>
    </row>
    <row r="110" spans="1:9" s="155" customFormat="1">
      <c r="A110" s="205"/>
      <c r="B110" s="618" t="s">
        <v>195</v>
      </c>
      <c r="C110" s="79" t="s">
        <v>31</v>
      </c>
      <c r="D110" s="633">
        <f>3000*1.2</f>
        <v>3600</v>
      </c>
      <c r="E110" s="56"/>
      <c r="F110" s="511">
        <f t="shared" si="19"/>
        <v>0</v>
      </c>
      <c r="G110" s="212"/>
      <c r="H110" s="213"/>
      <c r="I110" s="213"/>
    </row>
    <row r="111" spans="1:9" s="155" customFormat="1">
      <c r="A111" s="205"/>
      <c r="B111" s="618" t="s">
        <v>196</v>
      </c>
      <c r="C111" s="79" t="s">
        <v>31</v>
      </c>
      <c r="D111" s="633">
        <f>700*1.2</f>
        <v>840</v>
      </c>
      <c r="E111" s="56"/>
      <c r="F111" s="511">
        <f>ROUND(D111*E111,2)</f>
        <v>0</v>
      </c>
      <c r="G111" s="212"/>
      <c r="H111" s="213"/>
      <c r="I111" s="213"/>
    </row>
    <row r="112" spans="1:9" s="155" customFormat="1">
      <c r="A112" s="205"/>
      <c r="B112" s="136" t="s">
        <v>214</v>
      </c>
      <c r="C112" s="79" t="s">
        <v>31</v>
      </c>
      <c r="D112" s="633">
        <f>SUM(D110:D111)*0.3</f>
        <v>1332</v>
      </c>
      <c r="E112" s="56"/>
      <c r="F112" s="511">
        <f>ROUND(D112*E112,2)</f>
        <v>0</v>
      </c>
      <c r="G112" s="212"/>
      <c r="H112" s="213"/>
      <c r="I112" s="213"/>
    </row>
    <row r="113" spans="1:16" s="155" customFormat="1" ht="22.5">
      <c r="A113" s="151"/>
      <c r="B113" s="136" t="s">
        <v>727</v>
      </c>
      <c r="C113" s="79" t="s">
        <v>48</v>
      </c>
      <c r="D113" s="80">
        <v>14</v>
      </c>
      <c r="E113" s="56"/>
      <c r="F113" s="77">
        <f>ROUND(D113*E113,2)</f>
        <v>0</v>
      </c>
    </row>
    <row r="114" spans="1:16" s="107" customFormat="1">
      <c r="A114" s="205"/>
      <c r="B114" s="136" t="s">
        <v>404</v>
      </c>
      <c r="C114" s="79" t="s">
        <v>31</v>
      </c>
      <c r="D114" s="623">
        <v>10</v>
      </c>
      <c r="E114" s="56"/>
      <c r="F114" s="77">
        <f>ROUND(D114*E114,2)</f>
        <v>0</v>
      </c>
      <c r="G114" s="209"/>
      <c r="H114" s="206"/>
      <c r="I114" s="206"/>
    </row>
    <row r="115" spans="1:16" s="155" customFormat="1">
      <c r="A115" s="205"/>
      <c r="B115" s="618" t="s">
        <v>1057</v>
      </c>
      <c r="C115" s="79" t="s">
        <v>18</v>
      </c>
      <c r="D115" s="510">
        <v>3</v>
      </c>
      <c r="E115" s="56"/>
      <c r="F115" s="511">
        <f>ROUND(D115*E115,2)</f>
        <v>0</v>
      </c>
      <c r="G115" s="212"/>
      <c r="H115" s="213"/>
      <c r="I115" s="213"/>
    </row>
    <row r="116" spans="1:16" s="155" customFormat="1" ht="33.75">
      <c r="A116" s="205"/>
      <c r="B116" s="618" t="s">
        <v>1034</v>
      </c>
      <c r="C116" s="79" t="s">
        <v>24</v>
      </c>
      <c r="D116" s="510">
        <v>60</v>
      </c>
      <c r="E116" s="56"/>
      <c r="F116" s="511">
        <f t="shared" ref="F116:F120" si="20">ROUND(D116*E116,2)</f>
        <v>0</v>
      </c>
      <c r="G116" s="212"/>
      <c r="H116" s="213">
        <f t="shared" ref="H116:H120" si="21">ROUND((E116*G116),2)</f>
        <v>0</v>
      </c>
      <c r="I116" s="213">
        <f t="shared" ref="I116:I120" si="22">ROUND((F116*G116),2)</f>
        <v>0</v>
      </c>
    </row>
    <row r="117" spans="1:16" s="155" customFormat="1" ht="22.5">
      <c r="A117" s="205"/>
      <c r="B117" s="618" t="s">
        <v>611</v>
      </c>
      <c r="C117" s="79" t="s">
        <v>3</v>
      </c>
      <c r="D117" s="510">
        <v>7</v>
      </c>
      <c r="E117" s="56"/>
      <c r="F117" s="511">
        <f t="shared" si="20"/>
        <v>0</v>
      </c>
      <c r="G117" s="212"/>
      <c r="H117" s="213">
        <f t="shared" si="21"/>
        <v>0</v>
      </c>
      <c r="I117" s="213">
        <f t="shared" si="22"/>
        <v>0</v>
      </c>
    </row>
    <row r="118" spans="1:16" s="155" customFormat="1" ht="22.5">
      <c r="A118" s="205"/>
      <c r="B118" s="618" t="s">
        <v>993</v>
      </c>
      <c r="C118" s="79" t="s">
        <v>3</v>
      </c>
      <c r="D118" s="510">
        <f>2*3+1</f>
        <v>7</v>
      </c>
      <c r="E118" s="56"/>
      <c r="F118" s="511">
        <f t="shared" si="20"/>
        <v>0</v>
      </c>
      <c r="G118" s="212"/>
      <c r="H118" s="213">
        <f t="shared" si="21"/>
        <v>0</v>
      </c>
      <c r="I118" s="213">
        <f t="shared" si="22"/>
        <v>0</v>
      </c>
    </row>
    <row r="119" spans="1:16" s="155" customFormat="1" ht="22.5">
      <c r="A119" s="205"/>
      <c r="B119" s="618" t="s">
        <v>203</v>
      </c>
      <c r="C119" s="79" t="s">
        <v>3</v>
      </c>
      <c r="D119" s="510">
        <v>1</v>
      </c>
      <c r="E119" s="56"/>
      <c r="F119" s="511">
        <f t="shared" si="20"/>
        <v>0</v>
      </c>
      <c r="G119" s="212"/>
      <c r="H119" s="213">
        <f t="shared" si="21"/>
        <v>0</v>
      </c>
      <c r="I119" s="213">
        <f t="shared" si="22"/>
        <v>0</v>
      </c>
    </row>
    <row r="120" spans="1:16" s="155" customFormat="1" ht="45">
      <c r="A120" s="205"/>
      <c r="B120" s="618" t="s">
        <v>198</v>
      </c>
      <c r="C120" s="79" t="s">
        <v>3</v>
      </c>
      <c r="D120" s="510">
        <v>1</v>
      </c>
      <c r="E120" s="56"/>
      <c r="F120" s="511">
        <f t="shared" si="20"/>
        <v>0</v>
      </c>
      <c r="G120" s="212"/>
      <c r="H120" s="213">
        <f t="shared" si="21"/>
        <v>0</v>
      </c>
      <c r="I120" s="213">
        <f t="shared" si="22"/>
        <v>0</v>
      </c>
    </row>
    <row r="121" spans="1:16" s="155" customFormat="1" ht="22.5">
      <c r="A121" s="205"/>
      <c r="B121" s="136" t="s">
        <v>782</v>
      </c>
      <c r="C121" s="79" t="s">
        <v>48</v>
      </c>
      <c r="D121" s="80">
        <v>0.5</v>
      </c>
      <c r="E121" s="56"/>
      <c r="F121" s="77">
        <f t="shared" ref="F121" si="23">ROUND(D121*E121,2)</f>
        <v>0</v>
      </c>
      <c r="G121" s="215"/>
    </row>
    <row r="122" spans="1:16" s="155" customFormat="1" ht="45">
      <c r="A122" s="205"/>
      <c r="B122" s="136" t="s">
        <v>1180</v>
      </c>
      <c r="C122" s="79" t="s">
        <v>3</v>
      </c>
      <c r="D122" s="80">
        <v>1</v>
      </c>
      <c r="E122" s="56"/>
      <c r="F122" s="77">
        <f>ROUND(D122*E122,2)</f>
        <v>0</v>
      </c>
      <c r="G122" s="212"/>
      <c r="H122" s="213"/>
      <c r="I122" s="213"/>
    </row>
    <row r="123" spans="1:16" s="155" customFormat="1" ht="34.5" thickBot="1">
      <c r="A123" s="151" t="s">
        <v>941</v>
      </c>
      <c r="B123" s="618" t="s">
        <v>628</v>
      </c>
      <c r="C123" s="79" t="s">
        <v>24</v>
      </c>
      <c r="D123" s="80">
        <v>30</v>
      </c>
      <c r="E123" s="56"/>
      <c r="F123" s="77">
        <f>ROUND(D123*E123,2)</f>
        <v>0</v>
      </c>
      <c r="G123" s="215"/>
      <c r="H123" s="279"/>
    </row>
    <row r="124" spans="1:16" s="155" customFormat="1" ht="13.5" thickBot="1">
      <c r="A124" s="645" t="s">
        <v>181</v>
      </c>
      <c r="B124" s="646"/>
      <c r="C124" s="647"/>
      <c r="D124" s="647"/>
      <c r="E124" s="647"/>
      <c r="F124" s="208">
        <f>SUM(F26:F123)</f>
        <v>0</v>
      </c>
    </row>
    <row r="125" spans="1:16" s="155" customFormat="1">
      <c r="A125" s="657"/>
      <c r="B125" s="656"/>
      <c r="C125" s="658"/>
      <c r="D125" s="658"/>
      <c r="E125" s="659"/>
      <c r="F125" s="660"/>
      <c r="G125" s="212"/>
      <c r="H125" s="213">
        <f>ROUND((E143*G125),2)</f>
        <v>0</v>
      </c>
      <c r="I125" s="213">
        <f>ROUND((F143*G125),2)</f>
        <v>0</v>
      </c>
    </row>
    <row r="126" spans="1:16" s="155" customFormat="1">
      <c r="A126" s="137" t="s">
        <v>182</v>
      </c>
      <c r="B126" s="143" t="s">
        <v>183</v>
      </c>
      <c r="C126" s="79"/>
      <c r="D126" s="80"/>
      <c r="E126" s="153"/>
      <c r="F126" s="77"/>
      <c r="G126" s="212"/>
      <c r="H126" s="213"/>
      <c r="I126" s="213"/>
      <c r="J126" s="219"/>
      <c r="K126" s="219"/>
      <c r="L126" s="219"/>
      <c r="M126" s="219"/>
      <c r="N126" s="219"/>
      <c r="O126" s="219"/>
      <c r="P126" s="219"/>
    </row>
    <row r="127" spans="1:16" s="155" customFormat="1" ht="33.75">
      <c r="A127" s="661"/>
      <c r="B127" s="662" t="s">
        <v>1176</v>
      </c>
      <c r="C127" s="663"/>
      <c r="D127" s="104"/>
      <c r="E127" s="105"/>
      <c r="F127" s="664"/>
      <c r="G127" s="212"/>
      <c r="H127" s="213">
        <f>ROUND((E144*G127),2)</f>
        <v>0</v>
      </c>
      <c r="I127" s="213">
        <f>ROUND((F144*G127),2)</f>
        <v>0</v>
      </c>
    </row>
    <row r="128" spans="1:16" s="155" customFormat="1" ht="72.75" customHeight="1">
      <c r="A128" s="655"/>
      <c r="B128" s="665" t="s">
        <v>1179</v>
      </c>
      <c r="C128" s="642"/>
      <c r="D128" s="666"/>
      <c r="E128" s="640"/>
      <c r="F128" s="643"/>
      <c r="G128" s="212"/>
      <c r="H128" s="213"/>
      <c r="I128" s="213"/>
    </row>
    <row r="129" spans="1:9" s="155" customFormat="1">
      <c r="A129" s="205"/>
      <c r="B129" s="618" t="s">
        <v>184</v>
      </c>
      <c r="C129" s="642"/>
      <c r="D129" s="666"/>
      <c r="E129" s="640"/>
      <c r="F129" s="643"/>
      <c r="G129" s="212"/>
      <c r="H129" s="213"/>
      <c r="I129" s="213"/>
    </row>
    <row r="130" spans="1:9" s="155" customFormat="1" ht="22.5">
      <c r="A130" s="205"/>
      <c r="B130" s="618" t="s">
        <v>629</v>
      </c>
      <c r="C130" s="642"/>
      <c r="D130" s="666"/>
      <c r="E130" s="640"/>
      <c r="F130" s="643"/>
      <c r="G130" s="212"/>
      <c r="H130" s="213"/>
      <c r="I130" s="213"/>
    </row>
    <row r="131" spans="1:9" s="155" customFormat="1">
      <c r="A131" s="205"/>
      <c r="B131" s="618" t="s">
        <v>1186</v>
      </c>
      <c r="C131" s="642"/>
      <c r="D131" s="666"/>
      <c r="E131" s="640"/>
      <c r="F131" s="643"/>
      <c r="G131" s="212"/>
      <c r="H131" s="213"/>
      <c r="I131" s="213"/>
    </row>
    <row r="132" spans="1:9" s="155" customFormat="1">
      <c r="A132" s="205"/>
      <c r="B132" s="618"/>
      <c r="C132" s="642"/>
      <c r="D132" s="666"/>
      <c r="E132" s="640"/>
      <c r="F132" s="643"/>
      <c r="G132" s="212"/>
      <c r="H132" s="213"/>
      <c r="I132" s="213"/>
    </row>
    <row r="133" spans="1:9" s="155" customFormat="1" ht="33.75">
      <c r="A133" s="151" t="s">
        <v>185</v>
      </c>
      <c r="B133" s="618" t="s">
        <v>1187</v>
      </c>
      <c r="C133" s="642"/>
      <c r="D133" s="666"/>
      <c r="E133" s="640"/>
      <c r="F133" s="643"/>
      <c r="G133" s="212"/>
      <c r="H133" s="213"/>
      <c r="I133" s="213"/>
    </row>
    <row r="134" spans="1:9" s="155" customFormat="1">
      <c r="A134" s="151"/>
      <c r="B134" s="136" t="s">
        <v>1162</v>
      </c>
      <c r="C134" s="79" t="s">
        <v>18</v>
      </c>
      <c r="D134" s="80">
        <f>1.5</f>
        <v>1.5</v>
      </c>
      <c r="E134" s="56"/>
      <c r="F134" s="77">
        <f t="shared" ref="F134" si="24">ROUND(D134*E134,2)</f>
        <v>0</v>
      </c>
    </row>
    <row r="135" spans="1:9" s="155" customFormat="1" ht="45">
      <c r="A135" s="151"/>
      <c r="B135" s="618" t="s">
        <v>1192</v>
      </c>
      <c r="C135" s="79" t="s">
        <v>18</v>
      </c>
      <c r="D135" s="80">
        <f>1*15</f>
        <v>15</v>
      </c>
      <c r="E135" s="56"/>
      <c r="F135" s="77">
        <f t="shared" ref="F135:F138" si="25">ROUND(D135*E135,2)</f>
        <v>0</v>
      </c>
      <c r="G135" s="212"/>
      <c r="H135" s="213"/>
      <c r="I135" s="213"/>
    </row>
    <row r="136" spans="1:9" s="155" customFormat="1">
      <c r="A136" s="151"/>
      <c r="B136" s="618" t="s">
        <v>1163</v>
      </c>
      <c r="C136" s="79" t="s">
        <v>48</v>
      </c>
      <c r="D136" s="80">
        <f>15*4</f>
        <v>60</v>
      </c>
      <c r="E136" s="56"/>
      <c r="F136" s="77">
        <f t="shared" si="25"/>
        <v>0</v>
      </c>
      <c r="G136" s="212"/>
      <c r="H136" s="213"/>
      <c r="I136" s="213"/>
    </row>
    <row r="137" spans="1:9" s="155" customFormat="1" ht="15">
      <c r="A137" s="151"/>
      <c r="B137" s="618" t="s">
        <v>204</v>
      </c>
      <c r="C137" s="79" t="s">
        <v>48</v>
      </c>
      <c r="D137" s="80">
        <f>15</f>
        <v>15</v>
      </c>
      <c r="E137" s="56"/>
      <c r="F137" s="77">
        <f t="shared" si="25"/>
        <v>0</v>
      </c>
      <c r="G137" s="212"/>
      <c r="H137" s="220"/>
      <c r="I137" s="213"/>
    </row>
    <row r="138" spans="1:9" s="155" customFormat="1" ht="15">
      <c r="A138" s="151"/>
      <c r="B138" s="618" t="s">
        <v>1036</v>
      </c>
      <c r="C138" s="79" t="s">
        <v>48</v>
      </c>
      <c r="D138" s="80">
        <f>D137*4</f>
        <v>60</v>
      </c>
      <c r="E138" s="56"/>
      <c r="F138" s="77">
        <f t="shared" si="25"/>
        <v>0</v>
      </c>
      <c r="G138" s="212"/>
      <c r="H138" s="220"/>
      <c r="I138" s="213"/>
    </row>
    <row r="139" spans="1:9" s="155" customFormat="1">
      <c r="A139" s="151"/>
      <c r="B139" s="618"/>
      <c r="C139" s="79"/>
      <c r="D139" s="80"/>
      <c r="E139" s="640"/>
      <c r="F139" s="641"/>
      <c r="G139" s="212"/>
      <c r="H139" s="213"/>
      <c r="I139" s="213"/>
    </row>
    <row r="140" spans="1:9" s="155" customFormat="1" ht="33.75">
      <c r="A140" s="151" t="s">
        <v>186</v>
      </c>
      <c r="B140" s="618" t="s">
        <v>1157</v>
      </c>
      <c r="C140" s="79"/>
      <c r="D140" s="80"/>
      <c r="E140" s="640"/>
      <c r="F140" s="643"/>
      <c r="G140" s="212"/>
      <c r="H140" s="213">
        <f>ROUND((E204*G140),2)</f>
        <v>0</v>
      </c>
      <c r="I140" s="213">
        <f>ROUND((F204*G140),2)</f>
        <v>0</v>
      </c>
    </row>
    <row r="141" spans="1:9" s="316" customFormat="1" ht="33.75">
      <c r="A141" s="205"/>
      <c r="B141" s="136" t="s">
        <v>1178</v>
      </c>
      <c r="C141" s="79" t="s">
        <v>24</v>
      </c>
      <c r="D141" s="80">
        <f>2*6*0.5*1.2+0.8</f>
        <v>7.9999999999999991</v>
      </c>
      <c r="E141" s="56"/>
      <c r="F141" s="77">
        <f t="shared" ref="F141" si="26">ROUND(D141*E141,2)</f>
        <v>0</v>
      </c>
      <c r="G141" s="637"/>
      <c r="H141" s="638">
        <f t="shared" ref="H141" si="27">ROUND((E141*G141),2)</f>
        <v>0</v>
      </c>
      <c r="I141" s="638">
        <f t="shared" ref="I141" si="28">ROUND((F141*G141),2)</f>
        <v>0</v>
      </c>
    </row>
    <row r="142" spans="1:9" s="155" customFormat="1" ht="45">
      <c r="A142" s="151"/>
      <c r="B142" s="618" t="s">
        <v>1192</v>
      </c>
      <c r="C142" s="79" t="s">
        <v>18</v>
      </c>
      <c r="D142" s="80">
        <f>1*25</f>
        <v>25</v>
      </c>
      <c r="E142" s="56"/>
      <c r="F142" s="77">
        <f t="shared" ref="F142:F145" si="29">ROUND(D142*E142,2)</f>
        <v>0</v>
      </c>
      <c r="G142" s="212"/>
      <c r="H142" s="213">
        <f>ROUND((E206*G142),2)</f>
        <v>0</v>
      </c>
      <c r="I142" s="213">
        <f>ROUND((F206*G142),2)</f>
        <v>0</v>
      </c>
    </row>
    <row r="143" spans="1:9" s="155" customFormat="1">
      <c r="A143" s="151"/>
      <c r="B143" s="618" t="s">
        <v>1164</v>
      </c>
      <c r="C143" s="79" t="s">
        <v>48</v>
      </c>
      <c r="D143" s="80">
        <f>12*9</f>
        <v>108</v>
      </c>
      <c r="E143" s="56"/>
      <c r="F143" s="77">
        <f t="shared" si="29"/>
        <v>0</v>
      </c>
      <c r="G143" s="212"/>
      <c r="H143" s="213"/>
      <c r="I143" s="213"/>
    </row>
    <row r="144" spans="1:9" s="155" customFormat="1">
      <c r="A144" s="151"/>
      <c r="B144" s="618" t="s">
        <v>204</v>
      </c>
      <c r="C144" s="79" t="s">
        <v>48</v>
      </c>
      <c r="D144" s="80">
        <f>12</f>
        <v>12</v>
      </c>
      <c r="E144" s="56"/>
      <c r="F144" s="77">
        <f t="shared" si="29"/>
        <v>0</v>
      </c>
      <c r="G144" s="212"/>
      <c r="H144" s="213"/>
      <c r="I144" s="213"/>
    </row>
    <row r="145" spans="1:9" s="155" customFormat="1">
      <c r="A145" s="151"/>
      <c r="B145" s="618" t="s">
        <v>1037</v>
      </c>
      <c r="C145" s="79" t="s">
        <v>48</v>
      </c>
      <c r="D145" s="80">
        <f>D144*3</f>
        <v>36</v>
      </c>
      <c r="E145" s="56"/>
      <c r="F145" s="77">
        <f t="shared" si="29"/>
        <v>0</v>
      </c>
      <c r="G145" s="212"/>
      <c r="H145" s="213"/>
      <c r="I145" s="213"/>
    </row>
    <row r="146" spans="1:9" s="155" customFormat="1">
      <c r="A146" s="151"/>
      <c r="B146" s="618"/>
      <c r="C146" s="79"/>
      <c r="D146" s="80"/>
      <c r="E146" s="640"/>
      <c r="F146" s="641"/>
      <c r="G146" s="212"/>
      <c r="H146" s="213"/>
      <c r="I146" s="213"/>
    </row>
    <row r="147" spans="1:9" s="155" customFormat="1" ht="33.75">
      <c r="A147" s="151" t="s">
        <v>187</v>
      </c>
      <c r="B147" s="618" t="s">
        <v>1158</v>
      </c>
      <c r="C147" s="79"/>
      <c r="D147" s="80"/>
      <c r="E147" s="640"/>
      <c r="F147" s="643"/>
      <c r="G147" s="212"/>
      <c r="H147" s="213"/>
      <c r="I147" s="213"/>
    </row>
    <row r="148" spans="1:9" s="316" customFormat="1" ht="33.75">
      <c r="A148" s="205"/>
      <c r="B148" s="136" t="s">
        <v>1178</v>
      </c>
      <c r="C148" s="79" t="s">
        <v>24</v>
      </c>
      <c r="D148" s="80">
        <f>3</f>
        <v>3</v>
      </c>
      <c r="E148" s="56"/>
      <c r="F148" s="77">
        <f t="shared" ref="F148" si="30">ROUND(D148*E148,2)</f>
        <v>0</v>
      </c>
      <c r="G148" s="637"/>
      <c r="H148" s="638">
        <f t="shared" ref="H148" si="31">ROUND((E148*G148),2)</f>
        <v>0</v>
      </c>
      <c r="I148" s="638">
        <f t="shared" ref="I148" si="32">ROUND((F148*G148),2)</f>
        <v>0</v>
      </c>
    </row>
    <row r="149" spans="1:9" s="155" customFormat="1" ht="45">
      <c r="A149" s="151"/>
      <c r="B149" s="618" t="s">
        <v>1192</v>
      </c>
      <c r="C149" s="79" t="s">
        <v>18</v>
      </c>
      <c r="D149" s="80">
        <f>0.5*D151</f>
        <v>3.5</v>
      </c>
      <c r="E149" s="56"/>
      <c r="F149" s="77">
        <f t="shared" ref="F149:F152" si="33">ROUND(D149*E149,2)</f>
        <v>0</v>
      </c>
      <c r="G149" s="212"/>
      <c r="H149" s="213"/>
      <c r="I149" s="213"/>
    </row>
    <row r="150" spans="1:9" s="155" customFormat="1" ht="22.5">
      <c r="A150" s="151"/>
      <c r="B150" s="618" t="s">
        <v>1165</v>
      </c>
      <c r="C150" s="79" t="s">
        <v>48</v>
      </c>
      <c r="D150" s="80">
        <f>7</f>
        <v>7</v>
      </c>
      <c r="E150" s="56"/>
      <c r="F150" s="77">
        <f t="shared" si="33"/>
        <v>0</v>
      </c>
      <c r="G150" s="212"/>
      <c r="H150" s="213"/>
      <c r="I150" s="213"/>
    </row>
    <row r="151" spans="1:9" s="155" customFormat="1">
      <c r="A151" s="151"/>
      <c r="B151" s="618" t="s">
        <v>204</v>
      </c>
      <c r="C151" s="79" t="s">
        <v>48</v>
      </c>
      <c r="D151" s="80">
        <v>7</v>
      </c>
      <c r="E151" s="56"/>
      <c r="F151" s="77">
        <f t="shared" si="33"/>
        <v>0</v>
      </c>
      <c r="G151" s="212"/>
      <c r="H151" s="213"/>
      <c r="I151" s="213"/>
    </row>
    <row r="152" spans="1:9" s="155" customFormat="1">
      <c r="A152" s="151"/>
      <c r="B152" s="618" t="s">
        <v>1037</v>
      </c>
      <c r="C152" s="79" t="s">
        <v>48</v>
      </c>
      <c r="D152" s="80">
        <f>D151*1</f>
        <v>7</v>
      </c>
      <c r="E152" s="56"/>
      <c r="F152" s="77">
        <f t="shared" si="33"/>
        <v>0</v>
      </c>
      <c r="G152" s="212"/>
      <c r="H152" s="213"/>
      <c r="I152" s="213"/>
    </row>
    <row r="153" spans="1:9" s="155" customFormat="1">
      <c r="A153" s="151"/>
      <c r="B153" s="618"/>
      <c r="C153" s="79"/>
      <c r="D153" s="80"/>
      <c r="E153" s="640"/>
      <c r="F153" s="641"/>
      <c r="G153" s="212"/>
      <c r="H153" s="213"/>
      <c r="I153" s="213"/>
    </row>
    <row r="154" spans="1:9" s="155" customFormat="1" ht="33.75">
      <c r="A154" s="151" t="s">
        <v>188</v>
      </c>
      <c r="B154" s="618" t="s">
        <v>1188</v>
      </c>
      <c r="C154" s="79"/>
      <c r="D154" s="80"/>
      <c r="E154" s="640"/>
      <c r="F154" s="643"/>
      <c r="G154" s="212"/>
      <c r="H154" s="213"/>
      <c r="I154" s="213"/>
    </row>
    <row r="155" spans="1:9" s="155" customFormat="1" ht="33.75">
      <c r="A155" s="205"/>
      <c r="B155" s="136" t="s">
        <v>1178</v>
      </c>
      <c r="C155" s="79" t="s">
        <v>24</v>
      </c>
      <c r="D155" s="80">
        <f>2*16*0.5*1.2+0.8</f>
        <v>20</v>
      </c>
      <c r="E155" s="56"/>
      <c r="F155" s="77">
        <f t="shared" ref="F155" si="34">ROUND(D155*E155,2)</f>
        <v>0</v>
      </c>
      <c r="G155" s="212"/>
      <c r="H155" s="213">
        <f t="shared" ref="H155" si="35">ROUND((E155*G155),2)</f>
        <v>0</v>
      </c>
      <c r="I155" s="213">
        <f t="shared" ref="I155" si="36">ROUND((F155*G155),2)</f>
        <v>0</v>
      </c>
    </row>
    <row r="156" spans="1:9" s="155" customFormat="1" ht="45">
      <c r="A156" s="151"/>
      <c r="B156" s="618" t="s">
        <v>1192</v>
      </c>
      <c r="C156" s="79" t="s">
        <v>18</v>
      </c>
      <c r="D156" s="80">
        <f>1.5*20</f>
        <v>30</v>
      </c>
      <c r="E156" s="56"/>
      <c r="F156" s="77">
        <f>ROUND(D156*E156,2)</f>
        <v>0</v>
      </c>
      <c r="G156" s="212"/>
      <c r="H156" s="213"/>
      <c r="I156" s="213"/>
    </row>
    <row r="157" spans="1:9" s="155" customFormat="1">
      <c r="A157" s="151"/>
      <c r="B157" s="618" t="s">
        <v>1166</v>
      </c>
      <c r="C157" s="79" t="s">
        <v>48</v>
      </c>
      <c r="D157" s="80">
        <f>D158*2*5</f>
        <v>200</v>
      </c>
      <c r="E157" s="56"/>
      <c r="F157" s="77">
        <f>ROUND(D157*E157,2)</f>
        <v>0</v>
      </c>
      <c r="G157" s="212"/>
      <c r="H157" s="213"/>
      <c r="I157" s="213"/>
    </row>
    <row r="158" spans="1:9" s="155" customFormat="1">
      <c r="A158" s="151"/>
      <c r="B158" s="618" t="s">
        <v>204</v>
      </c>
      <c r="C158" s="79" t="s">
        <v>48</v>
      </c>
      <c r="D158" s="80">
        <f>20</f>
        <v>20</v>
      </c>
      <c r="E158" s="56"/>
      <c r="F158" s="77">
        <f>ROUND(D158*E158,2)</f>
        <v>0</v>
      </c>
      <c r="G158" s="212"/>
      <c r="H158" s="213"/>
      <c r="I158" s="213"/>
    </row>
    <row r="159" spans="1:9" s="155" customFormat="1">
      <c r="A159" s="151"/>
      <c r="B159" s="618" t="s">
        <v>1037</v>
      </c>
      <c r="C159" s="79" t="s">
        <v>48</v>
      </c>
      <c r="D159" s="80">
        <f>80</f>
        <v>80</v>
      </c>
      <c r="E159" s="56"/>
      <c r="F159" s="77">
        <f>ROUND(D159*E159,2)</f>
        <v>0</v>
      </c>
      <c r="G159" s="212"/>
      <c r="H159" s="213"/>
      <c r="I159" s="213"/>
    </row>
    <row r="160" spans="1:9" s="155" customFormat="1" ht="22.5">
      <c r="A160" s="151"/>
      <c r="B160" s="618" t="s">
        <v>1133</v>
      </c>
      <c r="C160" s="79" t="s">
        <v>3</v>
      </c>
      <c r="D160" s="80">
        <f>75*2*2</f>
        <v>300</v>
      </c>
      <c r="E160" s="56"/>
      <c r="F160" s="77">
        <f>ROUND(D160*E160,2)</f>
        <v>0</v>
      </c>
      <c r="G160" s="212"/>
      <c r="H160" s="213"/>
      <c r="I160" s="213"/>
    </row>
    <row r="161" spans="1:9" s="155" customFormat="1">
      <c r="A161" s="151"/>
      <c r="B161" s="618"/>
      <c r="C161" s="79"/>
      <c r="D161" s="80"/>
      <c r="E161" s="640"/>
      <c r="F161" s="641"/>
      <c r="G161" s="212"/>
      <c r="H161" s="213"/>
      <c r="I161" s="213"/>
    </row>
    <row r="162" spans="1:9" s="155" customFormat="1" ht="33.75">
      <c r="A162" s="151" t="s">
        <v>189</v>
      </c>
      <c r="B162" s="618" t="s">
        <v>1189</v>
      </c>
      <c r="C162" s="79"/>
      <c r="D162" s="80"/>
      <c r="E162" s="640"/>
      <c r="F162" s="643"/>
      <c r="G162" s="212"/>
      <c r="H162" s="213"/>
      <c r="I162" s="213"/>
    </row>
    <row r="163" spans="1:9" s="155" customFormat="1" ht="33.75">
      <c r="A163" s="205"/>
      <c r="B163" s="136" t="s">
        <v>1178</v>
      </c>
      <c r="C163" s="79" t="s">
        <v>24</v>
      </c>
      <c r="D163" s="80">
        <f>2*4*0.5*1.2+0.2</f>
        <v>5</v>
      </c>
      <c r="E163" s="56"/>
      <c r="F163" s="77">
        <f t="shared" ref="F163" si="37">ROUND(D163*E163,2)</f>
        <v>0</v>
      </c>
      <c r="G163" s="212"/>
      <c r="H163" s="213">
        <f t="shared" ref="H163" si="38">ROUND((E163*G163),2)</f>
        <v>0</v>
      </c>
      <c r="I163" s="213">
        <f t="shared" ref="I163" si="39">ROUND((F163*G163),2)</f>
        <v>0</v>
      </c>
    </row>
    <row r="164" spans="1:9" s="155" customFormat="1" ht="45">
      <c r="A164" s="151"/>
      <c r="B164" s="618" t="s">
        <v>1193</v>
      </c>
      <c r="C164" s="79" t="s">
        <v>18</v>
      </c>
      <c r="D164" s="80">
        <f>1.6*6+0.4</f>
        <v>10.000000000000002</v>
      </c>
      <c r="E164" s="56"/>
      <c r="F164" s="77">
        <f t="shared" ref="F164:F167" si="40">ROUND(D164*E164,2)</f>
        <v>0</v>
      </c>
      <c r="G164" s="212"/>
      <c r="H164" s="213"/>
      <c r="I164" s="213"/>
    </row>
    <row r="165" spans="1:9" s="155" customFormat="1" ht="22.5">
      <c r="A165" s="151"/>
      <c r="B165" s="618" t="s">
        <v>1167</v>
      </c>
      <c r="C165" s="79" t="s">
        <v>48</v>
      </c>
      <c r="D165" s="80">
        <f>18*6+2</f>
        <v>110</v>
      </c>
      <c r="E165" s="56"/>
      <c r="F165" s="77">
        <f t="shared" si="40"/>
        <v>0</v>
      </c>
      <c r="G165" s="212"/>
      <c r="H165" s="213"/>
      <c r="I165" s="213"/>
    </row>
    <row r="166" spans="1:9" s="155" customFormat="1">
      <c r="A166" s="151"/>
      <c r="B166" s="618" t="s">
        <v>204</v>
      </c>
      <c r="C166" s="79" t="s">
        <v>48</v>
      </c>
      <c r="D166" s="80">
        <v>6</v>
      </c>
      <c r="E166" s="56"/>
      <c r="F166" s="77">
        <f t="shared" si="40"/>
        <v>0</v>
      </c>
      <c r="G166" s="212"/>
      <c r="H166" s="213"/>
      <c r="I166" s="213"/>
    </row>
    <row r="167" spans="1:9" s="155" customFormat="1">
      <c r="A167" s="151"/>
      <c r="B167" s="618" t="s">
        <v>1037</v>
      </c>
      <c r="C167" s="79" t="s">
        <v>48</v>
      </c>
      <c r="D167" s="80">
        <f>6*3</f>
        <v>18</v>
      </c>
      <c r="E167" s="56"/>
      <c r="F167" s="77">
        <f t="shared" si="40"/>
        <v>0</v>
      </c>
      <c r="G167" s="212"/>
      <c r="H167" s="213"/>
      <c r="I167" s="213"/>
    </row>
    <row r="168" spans="1:9" s="155" customFormat="1">
      <c r="A168" s="151"/>
      <c r="B168" s="618"/>
      <c r="C168" s="79"/>
      <c r="D168" s="80"/>
      <c r="E168" s="640"/>
      <c r="F168" s="641"/>
      <c r="G168" s="212"/>
      <c r="H168" s="213"/>
      <c r="I168" s="213"/>
    </row>
    <row r="169" spans="1:9" s="155" customFormat="1" ht="33.75">
      <c r="A169" s="151" t="s">
        <v>190</v>
      </c>
      <c r="B169" s="618" t="s">
        <v>1159</v>
      </c>
      <c r="C169" s="79"/>
      <c r="D169" s="80"/>
      <c r="E169" s="640"/>
      <c r="F169" s="643"/>
      <c r="G169" s="212"/>
      <c r="H169" s="213"/>
      <c r="I169" s="213"/>
    </row>
    <row r="170" spans="1:9" s="155" customFormat="1" ht="33.75">
      <c r="A170" s="205"/>
      <c r="B170" s="136" t="s">
        <v>1178</v>
      </c>
      <c r="C170" s="79" t="s">
        <v>24</v>
      </c>
      <c r="D170" s="80">
        <f>2*10*0.5*1.2</f>
        <v>12</v>
      </c>
      <c r="E170" s="56"/>
      <c r="F170" s="77">
        <f t="shared" ref="F170" si="41">ROUND(D170*E170,2)</f>
        <v>0</v>
      </c>
      <c r="G170" s="212"/>
      <c r="H170" s="213">
        <f t="shared" ref="H170" si="42">ROUND((E170*G170),2)</f>
        <v>0</v>
      </c>
      <c r="I170" s="213">
        <f t="shared" ref="I170" si="43">ROUND((F170*G170),2)</f>
        <v>0</v>
      </c>
    </row>
    <row r="171" spans="1:9" s="155" customFormat="1" ht="45">
      <c r="A171" s="151"/>
      <c r="B171" s="618" t="s">
        <v>1192</v>
      </c>
      <c r="C171" s="79" t="s">
        <v>18</v>
      </c>
      <c r="D171" s="80">
        <f>1*13</f>
        <v>13</v>
      </c>
      <c r="E171" s="56"/>
      <c r="F171" s="77">
        <f t="shared" ref="F171:F206" si="44">ROUND(D171*E171,2)</f>
        <v>0</v>
      </c>
      <c r="G171" s="212"/>
      <c r="H171" s="213"/>
      <c r="I171" s="213"/>
    </row>
    <row r="172" spans="1:9" s="155" customFormat="1">
      <c r="A172" s="151"/>
      <c r="B172" s="618" t="s">
        <v>1168</v>
      </c>
      <c r="C172" s="79" t="s">
        <v>48</v>
      </c>
      <c r="D172" s="80">
        <f>D173*3+1</f>
        <v>40</v>
      </c>
      <c r="E172" s="56"/>
      <c r="F172" s="77">
        <f t="shared" si="44"/>
        <v>0</v>
      </c>
      <c r="G172" s="212"/>
      <c r="H172" s="213"/>
      <c r="I172" s="213"/>
    </row>
    <row r="173" spans="1:9" s="155" customFormat="1">
      <c r="A173" s="151"/>
      <c r="B173" s="618" t="s">
        <v>204</v>
      </c>
      <c r="C173" s="79" t="s">
        <v>48</v>
      </c>
      <c r="D173" s="80">
        <v>13</v>
      </c>
      <c r="E173" s="56"/>
      <c r="F173" s="77">
        <f t="shared" si="44"/>
        <v>0</v>
      </c>
      <c r="G173" s="212"/>
      <c r="H173" s="213"/>
      <c r="I173" s="213"/>
    </row>
    <row r="174" spans="1:9" s="155" customFormat="1">
      <c r="A174" s="151"/>
      <c r="B174" s="618" t="s">
        <v>1037</v>
      </c>
      <c r="C174" s="79" t="s">
        <v>48</v>
      </c>
      <c r="D174" s="80">
        <f>D173*1</f>
        <v>13</v>
      </c>
      <c r="E174" s="56"/>
      <c r="F174" s="77">
        <f t="shared" si="44"/>
        <v>0</v>
      </c>
      <c r="G174" s="212"/>
      <c r="H174" s="213"/>
      <c r="I174" s="213"/>
    </row>
    <row r="175" spans="1:9" s="155" customFormat="1">
      <c r="A175" s="151"/>
      <c r="B175" s="618"/>
      <c r="C175" s="79"/>
      <c r="D175" s="80"/>
      <c r="E175" s="640"/>
      <c r="F175" s="641"/>
      <c r="G175" s="212"/>
      <c r="H175" s="213"/>
      <c r="I175" s="213"/>
    </row>
    <row r="176" spans="1:9" s="155" customFormat="1" ht="33.75">
      <c r="A176" s="151" t="s">
        <v>304</v>
      </c>
      <c r="B176" s="618" t="s">
        <v>1190</v>
      </c>
      <c r="C176" s="79"/>
      <c r="D176" s="80"/>
      <c r="E176" s="640"/>
      <c r="F176" s="643"/>
      <c r="G176" s="212"/>
      <c r="H176" s="213"/>
      <c r="I176" s="213"/>
    </row>
    <row r="177" spans="1:9" s="155" customFormat="1" ht="33.75">
      <c r="A177" s="205"/>
      <c r="B177" s="136" t="s">
        <v>1178</v>
      </c>
      <c r="C177" s="79" t="s">
        <v>24</v>
      </c>
      <c r="D177" s="80">
        <f>2*10*0.5*1.2</f>
        <v>12</v>
      </c>
      <c r="E177" s="56"/>
      <c r="F177" s="77">
        <f t="shared" ref="F177" si="45">ROUND(D177*E177,2)</f>
        <v>0</v>
      </c>
      <c r="G177" s="212"/>
      <c r="H177" s="213">
        <f t="shared" ref="H177" si="46">ROUND((E177*G177),2)</f>
        <v>0</v>
      </c>
      <c r="I177" s="213">
        <f t="shared" ref="I177" si="47">ROUND((F177*G177),2)</f>
        <v>0</v>
      </c>
    </row>
    <row r="178" spans="1:9" s="155" customFormat="1" ht="45">
      <c r="A178" s="151"/>
      <c r="B178" s="618" t="s">
        <v>1194</v>
      </c>
      <c r="C178" s="79" t="s">
        <v>18</v>
      </c>
      <c r="D178" s="80">
        <f>1.5*10</f>
        <v>15</v>
      </c>
      <c r="E178" s="56"/>
      <c r="F178" s="77">
        <f>ROUND(D178*E178,2)</f>
        <v>0</v>
      </c>
      <c r="G178" s="212"/>
      <c r="H178" s="213"/>
      <c r="I178" s="213"/>
    </row>
    <row r="179" spans="1:9" s="155" customFormat="1">
      <c r="A179" s="151"/>
      <c r="B179" s="618" t="s">
        <v>1168</v>
      </c>
      <c r="C179" s="79" t="s">
        <v>48</v>
      </c>
      <c r="D179" s="80">
        <f>3*D180+1</f>
        <v>40</v>
      </c>
      <c r="E179" s="56"/>
      <c r="F179" s="77">
        <f t="shared" ref="F179" si="48">ROUND(D179*E179,2)</f>
        <v>0</v>
      </c>
      <c r="G179" s="212"/>
      <c r="H179" s="213"/>
      <c r="I179" s="213"/>
    </row>
    <row r="180" spans="1:9" s="155" customFormat="1">
      <c r="A180" s="151"/>
      <c r="B180" s="618" t="s">
        <v>204</v>
      </c>
      <c r="C180" s="79" t="s">
        <v>48</v>
      </c>
      <c r="D180" s="80">
        <f>13</f>
        <v>13</v>
      </c>
      <c r="E180" s="56"/>
      <c r="F180" s="77">
        <f t="shared" ref="F180" si="49">ROUND(D180*E180,2)</f>
        <v>0</v>
      </c>
      <c r="G180" s="212"/>
      <c r="H180" s="213"/>
      <c r="I180" s="213"/>
    </row>
    <row r="181" spans="1:9" s="155" customFormat="1">
      <c r="A181" s="151"/>
      <c r="B181" s="618" t="s">
        <v>1037</v>
      </c>
      <c r="C181" s="79" t="s">
        <v>48</v>
      </c>
      <c r="D181" s="80">
        <f>D180</f>
        <v>13</v>
      </c>
      <c r="E181" s="56"/>
      <c r="F181" s="77">
        <f>ROUND(D181*E181,2)</f>
        <v>0</v>
      </c>
      <c r="G181" s="212"/>
      <c r="H181" s="332"/>
      <c r="I181" s="213"/>
    </row>
    <row r="182" spans="1:9" s="155" customFormat="1">
      <c r="A182" s="151"/>
      <c r="B182" s="618"/>
      <c r="C182" s="79"/>
      <c r="D182" s="80"/>
      <c r="E182" s="744"/>
      <c r="F182" s="643"/>
      <c r="G182" s="212"/>
      <c r="H182" s="213"/>
      <c r="I182" s="213"/>
    </row>
    <row r="183" spans="1:9" s="155" customFormat="1" ht="33.75">
      <c r="A183" s="151" t="s">
        <v>305</v>
      </c>
      <c r="B183" s="618" t="s">
        <v>1191</v>
      </c>
      <c r="C183" s="79"/>
      <c r="D183" s="80"/>
      <c r="E183" s="640"/>
      <c r="F183" s="643"/>
      <c r="G183" s="212"/>
      <c r="H183" s="213"/>
      <c r="I183" s="213"/>
    </row>
    <row r="184" spans="1:9" s="155" customFormat="1" ht="33.75">
      <c r="A184" s="205"/>
      <c r="B184" s="136" t="s">
        <v>1178</v>
      </c>
      <c r="C184" s="79" t="s">
        <v>24</v>
      </c>
      <c r="D184" s="80">
        <f>2*6*0.5*1.2+0.8</f>
        <v>7.9999999999999991</v>
      </c>
      <c r="E184" s="56"/>
      <c r="F184" s="77">
        <f t="shared" ref="F184" si="50">ROUND(D184*E184,2)</f>
        <v>0</v>
      </c>
      <c r="G184" s="212"/>
      <c r="H184" s="213">
        <f t="shared" ref="H184" si="51">ROUND((E184*G184),2)</f>
        <v>0</v>
      </c>
      <c r="I184" s="213">
        <f t="shared" ref="I184" si="52">ROUND((F184*G184),2)</f>
        <v>0</v>
      </c>
    </row>
    <row r="185" spans="1:9" s="155" customFormat="1" ht="45">
      <c r="A185" s="151"/>
      <c r="B185" s="618" t="s">
        <v>1194</v>
      </c>
      <c r="C185" s="79" t="s">
        <v>18</v>
      </c>
      <c r="D185" s="80">
        <f>1.5*12</f>
        <v>18</v>
      </c>
      <c r="E185" s="56"/>
      <c r="F185" s="77">
        <f>ROUND(D185*E185,2)</f>
        <v>0</v>
      </c>
      <c r="G185" s="212"/>
      <c r="H185" s="213"/>
      <c r="I185" s="213"/>
    </row>
    <row r="186" spans="1:9" s="155" customFormat="1">
      <c r="A186" s="151"/>
      <c r="B186" s="618" t="s">
        <v>1168</v>
      </c>
      <c r="C186" s="79" t="s">
        <v>48</v>
      </c>
      <c r="D186" s="80">
        <f>3*12</f>
        <v>36</v>
      </c>
      <c r="E186" s="56"/>
      <c r="F186" s="77">
        <f>ROUND(D186*E186,2)</f>
        <v>0</v>
      </c>
      <c r="G186" s="212"/>
      <c r="H186" s="213"/>
      <c r="I186" s="213"/>
    </row>
    <row r="187" spans="1:9" s="155" customFormat="1">
      <c r="A187" s="151"/>
      <c r="B187" s="618" t="s">
        <v>1169</v>
      </c>
      <c r="C187" s="79" t="s">
        <v>48</v>
      </c>
      <c r="D187" s="80">
        <f>1*12</f>
        <v>12</v>
      </c>
      <c r="E187" s="56"/>
      <c r="F187" s="77">
        <f>ROUND(D187*E187,2)</f>
        <v>0</v>
      </c>
      <c r="G187" s="212"/>
      <c r="H187" s="213"/>
      <c r="I187" s="213"/>
    </row>
    <row r="188" spans="1:9" s="155" customFormat="1">
      <c r="A188" s="151"/>
      <c r="B188" s="618" t="s">
        <v>1036</v>
      </c>
      <c r="C188" s="79" t="s">
        <v>48</v>
      </c>
      <c r="D188" s="80">
        <f>12*2</f>
        <v>24</v>
      </c>
      <c r="E188" s="56"/>
      <c r="F188" s="77">
        <f>ROUND(D188*E188,2)</f>
        <v>0</v>
      </c>
      <c r="G188" s="212"/>
      <c r="H188" s="213"/>
      <c r="I188" s="213"/>
    </row>
    <row r="189" spans="1:9" s="155" customFormat="1">
      <c r="A189" s="151"/>
      <c r="B189" s="618"/>
      <c r="C189" s="79"/>
      <c r="D189" s="80"/>
      <c r="E189" s="667"/>
      <c r="F189" s="641"/>
      <c r="G189" s="212"/>
      <c r="H189" s="213"/>
      <c r="I189" s="213"/>
    </row>
    <row r="190" spans="1:9" s="155" customFormat="1" ht="33.75">
      <c r="A190" s="151" t="s">
        <v>622</v>
      </c>
      <c r="B190" s="618" t="s">
        <v>1160</v>
      </c>
      <c r="C190" s="79"/>
      <c r="D190" s="80"/>
      <c r="E190" s="640"/>
      <c r="F190" s="643"/>
      <c r="G190" s="212"/>
      <c r="H190" s="213"/>
      <c r="I190" s="213"/>
    </row>
    <row r="191" spans="1:9" s="155" customFormat="1" ht="33.75">
      <c r="A191" s="205"/>
      <c r="B191" s="136" t="s">
        <v>1178</v>
      </c>
      <c r="C191" s="79" t="s">
        <v>24</v>
      </c>
      <c r="D191" s="80">
        <f>2*8*0.5*1.2+0.4</f>
        <v>10</v>
      </c>
      <c r="E191" s="56"/>
      <c r="F191" s="77">
        <f t="shared" ref="F191" si="53">ROUND(D191*E191,2)</f>
        <v>0</v>
      </c>
      <c r="G191" s="212"/>
      <c r="H191" s="213">
        <f t="shared" ref="H191" si="54">ROUND((E191*G191),2)</f>
        <v>0</v>
      </c>
      <c r="I191" s="213">
        <f t="shared" ref="I191" si="55">ROUND((F191*G191),2)</f>
        <v>0</v>
      </c>
    </row>
    <row r="192" spans="1:9" s="155" customFormat="1" ht="45">
      <c r="A192" s="151"/>
      <c r="B192" s="618" t="s">
        <v>1194</v>
      </c>
      <c r="C192" s="79" t="s">
        <v>18</v>
      </c>
      <c r="D192" s="80">
        <f>0.5*18</f>
        <v>9</v>
      </c>
      <c r="E192" s="56"/>
      <c r="F192" s="77">
        <f>ROUND(D192*E192,2)</f>
        <v>0</v>
      </c>
      <c r="G192" s="212"/>
      <c r="H192" s="213"/>
      <c r="I192" s="213"/>
    </row>
    <row r="193" spans="1:9" s="155" customFormat="1">
      <c r="A193" s="151"/>
      <c r="B193" s="618" t="s">
        <v>1170</v>
      </c>
      <c r="C193" s="79" t="s">
        <v>48</v>
      </c>
      <c r="D193" s="80">
        <f>18</f>
        <v>18</v>
      </c>
      <c r="E193" s="56"/>
      <c r="F193" s="77">
        <f>ROUND(D193*E193,2)</f>
        <v>0</v>
      </c>
      <c r="G193" s="212"/>
      <c r="H193" s="213"/>
      <c r="I193" s="213"/>
    </row>
    <row r="194" spans="1:9" s="155" customFormat="1" ht="18">
      <c r="A194" s="151"/>
      <c r="B194" s="618" t="s">
        <v>1037</v>
      </c>
      <c r="C194" s="79" t="s">
        <v>48</v>
      </c>
      <c r="D194" s="80">
        <f>18</f>
        <v>18</v>
      </c>
      <c r="E194" s="56"/>
      <c r="F194" s="77">
        <f>ROUND(D194*E194,2)</f>
        <v>0</v>
      </c>
      <c r="G194" s="215"/>
    </row>
    <row r="195" spans="1:9" s="155" customFormat="1" ht="18">
      <c r="A195" s="151"/>
      <c r="B195" s="618"/>
      <c r="C195" s="79"/>
      <c r="D195" s="80"/>
      <c r="E195" s="640"/>
      <c r="F195" s="641"/>
      <c r="G195" s="215"/>
    </row>
    <row r="196" spans="1:9" s="155" customFormat="1" ht="33.75">
      <c r="A196" s="151" t="s">
        <v>356</v>
      </c>
      <c r="B196" s="618" t="s">
        <v>1161</v>
      </c>
      <c r="C196" s="79"/>
      <c r="D196" s="80"/>
      <c r="E196" s="640"/>
      <c r="F196" s="643"/>
      <c r="G196" s="212"/>
      <c r="H196" s="213"/>
      <c r="I196" s="213"/>
    </row>
    <row r="197" spans="1:9" s="155" customFormat="1" ht="33.75">
      <c r="A197" s="205"/>
      <c r="B197" s="136" t="s">
        <v>1178</v>
      </c>
      <c r="C197" s="79" t="s">
        <v>24</v>
      </c>
      <c r="D197" s="80">
        <f>2*11*0.5*1.2+0.8</f>
        <v>14</v>
      </c>
      <c r="E197" s="56"/>
      <c r="F197" s="77">
        <f t="shared" ref="F197" si="56">ROUND(D197*E197,2)</f>
        <v>0</v>
      </c>
      <c r="G197" s="212"/>
      <c r="H197" s="213">
        <f t="shared" ref="H197" si="57">ROUND((E197*G197),2)</f>
        <v>0</v>
      </c>
      <c r="I197" s="213">
        <f t="shared" ref="I197" si="58">ROUND((F197*G197),2)</f>
        <v>0</v>
      </c>
    </row>
    <row r="198" spans="1:9" s="155" customFormat="1" ht="45">
      <c r="A198" s="151"/>
      <c r="B198" s="618" t="s">
        <v>1194</v>
      </c>
      <c r="C198" s="79" t="s">
        <v>18</v>
      </c>
      <c r="D198" s="80">
        <f>1.5*20</f>
        <v>30</v>
      </c>
      <c r="E198" s="56"/>
      <c r="F198" s="77">
        <f>ROUND(D198*E198,2)</f>
        <v>0</v>
      </c>
      <c r="G198" s="212"/>
      <c r="H198" s="213"/>
      <c r="I198" s="213"/>
    </row>
    <row r="199" spans="1:9" s="155" customFormat="1">
      <c r="A199" s="151"/>
      <c r="B199" s="618" t="s">
        <v>1171</v>
      </c>
      <c r="C199" s="79" t="s">
        <v>48</v>
      </c>
      <c r="D199" s="80">
        <f>D200*2*5</f>
        <v>200</v>
      </c>
      <c r="E199" s="56"/>
      <c r="F199" s="77">
        <f>ROUND(D199*E199,2)</f>
        <v>0</v>
      </c>
      <c r="G199" s="212"/>
      <c r="H199" s="213"/>
      <c r="I199" s="213"/>
    </row>
    <row r="200" spans="1:9" s="155" customFormat="1">
      <c r="A200" s="151"/>
      <c r="B200" s="618" t="s">
        <v>204</v>
      </c>
      <c r="C200" s="79" t="s">
        <v>48</v>
      </c>
      <c r="D200" s="80">
        <f>20</f>
        <v>20</v>
      </c>
      <c r="E200" s="56"/>
      <c r="F200" s="77">
        <f>ROUND(D200*E200,2)</f>
        <v>0</v>
      </c>
      <c r="G200" s="212"/>
      <c r="H200" s="213"/>
      <c r="I200" s="213"/>
    </row>
    <row r="201" spans="1:9" s="155" customFormat="1">
      <c r="A201" s="151"/>
      <c r="B201" s="618" t="s">
        <v>1037</v>
      </c>
      <c r="C201" s="79" t="s">
        <v>48</v>
      </c>
      <c r="D201" s="80">
        <f>80</f>
        <v>80</v>
      </c>
      <c r="E201" s="56"/>
      <c r="F201" s="77">
        <f>ROUND(D201*E201,2)</f>
        <v>0</v>
      </c>
      <c r="G201" s="212"/>
      <c r="H201" s="213"/>
      <c r="I201" s="213"/>
    </row>
    <row r="202" spans="1:9" s="155" customFormat="1">
      <c r="A202" s="151"/>
      <c r="B202" s="618"/>
      <c r="C202" s="79"/>
      <c r="D202" s="80"/>
      <c r="E202" s="640"/>
      <c r="F202" s="77"/>
      <c r="G202" s="212"/>
      <c r="H202" s="213"/>
      <c r="I202" s="213"/>
    </row>
    <row r="203" spans="1:9" s="155" customFormat="1" ht="13.5" customHeight="1">
      <c r="A203" s="151"/>
      <c r="B203" s="644" t="s">
        <v>761</v>
      </c>
      <c r="C203" s="79"/>
      <c r="D203" s="80"/>
      <c r="E203" s="640"/>
      <c r="F203" s="77"/>
      <c r="G203" s="215"/>
    </row>
    <row r="204" spans="1:9" s="155" customFormat="1" ht="45">
      <c r="A204" s="151" t="s">
        <v>623</v>
      </c>
      <c r="B204" s="618" t="s">
        <v>211</v>
      </c>
      <c r="C204" s="79" t="s">
        <v>3</v>
      </c>
      <c r="D204" s="80">
        <v>20</v>
      </c>
      <c r="E204" s="56"/>
      <c r="F204" s="77">
        <f t="shared" si="44"/>
        <v>0</v>
      </c>
      <c r="G204" s="215"/>
    </row>
    <row r="205" spans="1:9" s="216" customFormat="1">
      <c r="A205" s="151" t="s">
        <v>645</v>
      </c>
      <c r="B205" s="618" t="s">
        <v>1046</v>
      </c>
      <c r="C205" s="79" t="s">
        <v>3</v>
      </c>
      <c r="D205" s="80">
        <v>5</v>
      </c>
      <c r="E205" s="56"/>
      <c r="F205" s="77">
        <f t="shared" ref="F205" si="59">ROUND(D205*E205,2)</f>
        <v>0</v>
      </c>
    </row>
    <row r="206" spans="1:9" s="155" customFormat="1" ht="24" customHeight="1" thickBot="1">
      <c r="A206" s="151" t="s">
        <v>1045</v>
      </c>
      <c r="B206" s="618" t="s">
        <v>212</v>
      </c>
      <c r="C206" s="79" t="s">
        <v>58</v>
      </c>
      <c r="D206" s="80">
        <v>10</v>
      </c>
      <c r="E206" s="56"/>
      <c r="F206" s="77">
        <f t="shared" si="44"/>
        <v>0</v>
      </c>
      <c r="G206" s="215"/>
    </row>
    <row r="207" spans="1:9" s="155" customFormat="1" ht="13.5" thickBot="1">
      <c r="A207" s="645" t="s">
        <v>191</v>
      </c>
      <c r="B207" s="646"/>
      <c r="C207" s="647"/>
      <c r="D207" s="647"/>
      <c r="E207" s="647"/>
      <c r="F207" s="208">
        <f>SUM(F134:F206)</f>
        <v>0</v>
      </c>
    </row>
    <row r="208" spans="1:9" s="155" customFormat="1" ht="18.75" thickBot="1">
      <c r="A208" s="668"/>
      <c r="B208" s="669"/>
      <c r="C208" s="670"/>
      <c r="D208" s="671"/>
      <c r="E208" s="672"/>
      <c r="F208" s="673"/>
      <c r="G208" s="215"/>
    </row>
    <row r="209" spans="1:7" s="155" customFormat="1" ht="18.75" thickBot="1">
      <c r="A209" s="488" t="s">
        <v>306</v>
      </c>
      <c r="B209" s="489"/>
      <c r="C209" s="490"/>
      <c r="D209" s="490"/>
      <c r="E209" s="490"/>
      <c r="F209" s="491">
        <f>F21+F124+F207</f>
        <v>0</v>
      </c>
      <c r="G209" s="215"/>
    </row>
    <row r="210" spans="1:7" ht="18">
      <c r="A210" s="156"/>
      <c r="B210" s="222"/>
      <c r="C210" s="157"/>
      <c r="D210" s="223"/>
      <c r="E210" s="224"/>
      <c r="F210" s="112"/>
      <c r="G210" s="215"/>
    </row>
    <row r="211" spans="1:7" ht="18">
      <c r="A211" s="156"/>
      <c r="B211" s="187"/>
      <c r="C211" s="225"/>
      <c r="D211" s="223"/>
      <c r="E211" s="224"/>
      <c r="F211" s="112"/>
      <c r="G211" s="215"/>
    </row>
    <row r="212" spans="1:7" ht="18">
      <c r="A212" s="156"/>
      <c r="B212" s="222"/>
      <c r="C212" s="225"/>
      <c r="D212" s="223"/>
      <c r="E212" s="224"/>
      <c r="F212" s="112"/>
      <c r="G212" s="215"/>
    </row>
    <row r="213" spans="1:7" ht="18">
      <c r="A213" s="156"/>
      <c r="B213" s="226"/>
      <c r="C213" s="225"/>
      <c r="D213" s="223"/>
      <c r="E213" s="224"/>
      <c r="F213" s="112"/>
      <c r="G213" s="215"/>
    </row>
    <row r="214" spans="1:7" ht="18">
      <c r="A214" s="156"/>
      <c r="B214" s="226"/>
      <c r="C214" s="225"/>
      <c r="D214" s="223"/>
      <c r="E214" s="224"/>
      <c r="F214" s="112"/>
      <c r="G214" s="215"/>
    </row>
    <row r="215" spans="1:7" ht="18">
      <c r="A215" s="156"/>
      <c r="B215" s="226"/>
      <c r="C215" s="225"/>
      <c r="D215" s="223"/>
      <c r="E215" s="224"/>
      <c r="F215" s="112"/>
      <c r="G215" s="215"/>
    </row>
    <row r="216" spans="1:7" ht="18">
      <c r="A216" s="156"/>
      <c r="B216" s="222"/>
      <c r="C216" s="157"/>
      <c r="D216" s="223"/>
      <c r="E216" s="224"/>
      <c r="F216" s="112"/>
      <c r="G216" s="215"/>
    </row>
    <row r="217" spans="1:7" ht="18">
      <c r="A217" s="156"/>
      <c r="B217" s="222"/>
      <c r="C217" s="225"/>
      <c r="D217" s="223"/>
      <c r="E217" s="224"/>
      <c r="F217" s="112"/>
      <c r="G217" s="215"/>
    </row>
    <row r="218" spans="1:7" ht="18">
      <c r="A218" s="156"/>
      <c r="B218" s="227"/>
      <c r="C218" s="225"/>
      <c r="D218" s="223"/>
      <c r="E218" s="224"/>
      <c r="F218" s="112"/>
      <c r="G218" s="215"/>
    </row>
    <row r="219" spans="1:7" ht="18">
      <c r="A219" s="156"/>
      <c r="B219" s="222"/>
      <c r="C219" s="225"/>
      <c r="D219" s="89"/>
      <c r="E219" s="90"/>
      <c r="F219" s="112"/>
      <c r="G219" s="215"/>
    </row>
    <row r="220" spans="1:7" ht="18">
      <c r="A220" s="156"/>
      <c r="B220" s="222"/>
      <c r="C220" s="225"/>
      <c r="D220" s="89"/>
      <c r="E220" s="90"/>
      <c r="F220" s="112"/>
      <c r="G220" s="215"/>
    </row>
    <row r="221" spans="1:7" ht="18">
      <c r="A221" s="228"/>
      <c r="B221" s="228"/>
      <c r="C221" s="228"/>
      <c r="D221" s="228"/>
      <c r="E221" s="228"/>
      <c r="F221" s="590"/>
      <c r="G221" s="215"/>
    </row>
    <row r="222" spans="1:7" ht="18">
      <c r="A222" s="156"/>
      <c r="B222" s="222"/>
      <c r="C222" s="157"/>
      <c r="D222" s="89"/>
      <c r="E222" s="90"/>
      <c r="F222" s="112"/>
      <c r="G222" s="215"/>
    </row>
    <row r="223" spans="1:7" ht="18">
      <c r="A223" s="229"/>
      <c r="B223" s="230"/>
      <c r="C223" s="157"/>
      <c r="D223" s="89"/>
      <c r="E223" s="90"/>
      <c r="F223" s="112"/>
      <c r="G223" s="215"/>
    </row>
    <row r="224" spans="1:7" ht="18">
      <c r="A224" s="231"/>
      <c r="B224" s="232"/>
      <c r="C224" s="157"/>
      <c r="D224" s="89"/>
      <c r="E224" s="90"/>
      <c r="F224" s="112"/>
      <c r="G224" s="215"/>
    </row>
    <row r="225" spans="1:7" ht="18">
      <c r="A225" s="231"/>
      <c r="B225" s="233"/>
      <c r="C225" s="234"/>
      <c r="D225" s="89"/>
      <c r="E225" s="90"/>
      <c r="F225" s="112"/>
      <c r="G225" s="215"/>
    </row>
    <row r="226" spans="1:7" ht="18">
      <c r="A226" s="231"/>
      <c r="B226" s="235"/>
      <c r="C226" s="234"/>
      <c r="D226" s="89"/>
      <c r="E226" s="90"/>
      <c r="F226" s="112"/>
      <c r="G226" s="215"/>
    </row>
    <row r="227" spans="1:7" ht="18">
      <c r="A227" s="231"/>
      <c r="B227" s="236"/>
      <c r="C227" s="234"/>
      <c r="D227" s="89"/>
      <c r="E227" s="90"/>
      <c r="F227" s="112"/>
      <c r="G227" s="215"/>
    </row>
    <row r="228" spans="1:7" ht="18">
      <c r="A228" s="231"/>
      <c r="B228" s="236"/>
      <c r="C228" s="234"/>
      <c r="D228" s="89"/>
      <c r="E228" s="90"/>
      <c r="F228" s="112"/>
      <c r="G228" s="215"/>
    </row>
    <row r="229" spans="1:7" ht="18">
      <c r="A229" s="231"/>
      <c r="B229" s="237"/>
      <c r="C229" s="234"/>
      <c r="D229" s="89"/>
      <c r="E229" s="90"/>
      <c r="F229" s="112"/>
      <c r="G229" s="215"/>
    </row>
    <row r="230" spans="1:7" ht="18">
      <c r="A230" s="231"/>
      <c r="B230" s="237"/>
      <c r="C230" s="234"/>
      <c r="D230" s="89"/>
      <c r="E230" s="90"/>
      <c r="F230" s="112"/>
      <c r="G230" s="215"/>
    </row>
    <row r="231" spans="1:7" ht="18.75" customHeight="1">
      <c r="A231" s="145"/>
      <c r="B231" s="237"/>
      <c r="C231" s="234"/>
      <c r="D231" s="89"/>
      <c r="E231" s="90"/>
      <c r="F231" s="112"/>
      <c r="G231" s="215"/>
    </row>
    <row r="232" spans="1:7" ht="18">
      <c r="A232" s="231"/>
      <c r="B232" s="237"/>
      <c r="C232" s="234"/>
      <c r="D232" s="89"/>
      <c r="E232" s="90"/>
      <c r="F232" s="112"/>
      <c r="G232" s="215"/>
    </row>
    <row r="233" spans="1:7" ht="18">
      <c r="A233" s="231"/>
      <c r="B233" s="232"/>
      <c r="C233" s="234"/>
      <c r="D233" s="89"/>
      <c r="E233" s="90"/>
      <c r="F233" s="112"/>
      <c r="G233" s="215"/>
    </row>
    <row r="234" spans="1:7" ht="18">
      <c r="A234" s="231"/>
      <c r="B234" s="232"/>
      <c r="C234" s="234"/>
      <c r="D234" s="89"/>
      <c r="E234" s="90"/>
      <c r="F234" s="112"/>
      <c r="G234" s="215"/>
    </row>
    <row r="235" spans="1:7" ht="18">
      <c r="A235" s="231"/>
      <c r="B235" s="233"/>
      <c r="C235" s="234"/>
      <c r="D235" s="89"/>
      <c r="E235" s="90"/>
      <c r="F235" s="112"/>
      <c r="G235" s="215"/>
    </row>
    <row r="236" spans="1:7" ht="18">
      <c r="A236" s="231"/>
      <c r="B236" s="237"/>
      <c r="C236" s="234"/>
      <c r="D236" s="89"/>
      <c r="E236" s="90"/>
      <c r="F236" s="112"/>
      <c r="G236" s="215"/>
    </row>
    <row r="237" spans="1:7" ht="18">
      <c r="A237" s="231"/>
      <c r="B237" s="232"/>
      <c r="C237" s="234"/>
      <c r="D237" s="89"/>
      <c r="E237" s="90"/>
      <c r="F237" s="112"/>
      <c r="G237" s="215"/>
    </row>
    <row r="238" spans="1:7" ht="18">
      <c r="A238" s="231"/>
      <c r="B238" s="235"/>
      <c r="C238" s="234"/>
      <c r="D238" s="89"/>
      <c r="E238" s="90"/>
      <c r="F238" s="112"/>
      <c r="G238" s="215"/>
    </row>
    <row r="239" spans="1:7" ht="18">
      <c r="A239" s="238"/>
      <c r="B239" s="187"/>
      <c r="C239" s="239"/>
      <c r="D239" s="89"/>
      <c r="E239" s="90"/>
      <c r="F239" s="112"/>
      <c r="G239" s="215"/>
    </row>
    <row r="240" spans="1:7" ht="18">
      <c r="A240" s="238"/>
      <c r="B240" s="187"/>
      <c r="C240" s="239"/>
      <c r="D240" s="89"/>
      <c r="E240" s="90"/>
      <c r="F240" s="112"/>
      <c r="G240" s="215"/>
    </row>
    <row r="241" spans="1:7" ht="18">
      <c r="A241" s="238"/>
      <c r="B241" s="187"/>
      <c r="C241" s="239"/>
      <c r="D241" s="89"/>
      <c r="E241" s="90"/>
      <c r="F241" s="112"/>
      <c r="G241" s="215"/>
    </row>
    <row r="242" spans="1:7" ht="18">
      <c r="A242" s="238"/>
      <c r="B242" s="187"/>
      <c r="C242" s="239"/>
      <c r="D242" s="89"/>
      <c r="E242" s="90"/>
      <c r="F242" s="112"/>
      <c r="G242" s="215"/>
    </row>
    <row r="243" spans="1:7" ht="18">
      <c r="A243" s="238"/>
      <c r="B243" s="187"/>
      <c r="C243" s="239"/>
      <c r="D243" s="89"/>
      <c r="E243" s="90"/>
      <c r="F243" s="112"/>
      <c r="G243" s="215"/>
    </row>
    <row r="244" spans="1:7" ht="18">
      <c r="A244" s="231"/>
      <c r="B244" s="222"/>
      <c r="C244" s="157"/>
      <c r="D244" s="89"/>
      <c r="E244" s="90"/>
      <c r="F244" s="112"/>
      <c r="G244" s="215"/>
    </row>
    <row r="245" spans="1:7" ht="18">
      <c r="A245" s="231"/>
      <c r="B245" s="233"/>
      <c r="C245" s="234"/>
      <c r="D245" s="89"/>
      <c r="E245" s="90"/>
      <c r="F245" s="112"/>
      <c r="G245" s="215"/>
    </row>
    <row r="246" spans="1:7" ht="18">
      <c r="A246" s="231"/>
      <c r="B246" s="235"/>
      <c r="C246" s="234"/>
      <c r="D246" s="89"/>
      <c r="E246" s="90"/>
      <c r="F246" s="112"/>
      <c r="G246" s="215"/>
    </row>
    <row r="247" spans="1:7" ht="18">
      <c r="A247" s="231"/>
      <c r="B247" s="232"/>
      <c r="C247" s="234"/>
      <c r="D247" s="89"/>
      <c r="E247" s="90"/>
      <c r="F247" s="112"/>
      <c r="G247" s="215"/>
    </row>
    <row r="248" spans="1:7" ht="18">
      <c r="A248" s="231"/>
      <c r="B248" s="232"/>
      <c r="C248" s="234"/>
      <c r="D248" s="89"/>
      <c r="E248" s="90"/>
      <c r="F248" s="112"/>
      <c r="G248" s="215"/>
    </row>
    <row r="249" spans="1:7" ht="18">
      <c r="A249" s="231"/>
      <c r="B249" s="233"/>
      <c r="C249" s="234"/>
      <c r="D249" s="89"/>
      <c r="E249" s="90"/>
      <c r="F249" s="112"/>
      <c r="G249" s="215"/>
    </row>
    <row r="250" spans="1:7" ht="18">
      <c r="A250" s="156"/>
      <c r="B250" s="222"/>
      <c r="C250" s="157"/>
      <c r="D250" s="89"/>
      <c r="E250" s="90"/>
      <c r="F250" s="112"/>
      <c r="G250" s="215"/>
    </row>
    <row r="251" spans="1:7" ht="18">
      <c r="A251" s="727"/>
      <c r="B251" s="727"/>
      <c r="C251" s="727"/>
      <c r="D251" s="727"/>
      <c r="E251" s="727"/>
      <c r="F251" s="590"/>
      <c r="G251" s="215"/>
    </row>
    <row r="252" spans="1:7" ht="18">
      <c r="A252" s="156"/>
      <c r="B252" s="222"/>
      <c r="C252" s="157"/>
      <c r="D252" s="89"/>
      <c r="E252" s="90"/>
      <c r="F252" s="112"/>
      <c r="G252" s="215"/>
    </row>
    <row r="253" spans="1:7" ht="18">
      <c r="A253" s="229"/>
      <c r="B253" s="230"/>
      <c r="C253" s="157"/>
      <c r="D253" s="89"/>
      <c r="E253" s="90"/>
      <c r="F253" s="112"/>
      <c r="G253" s="215"/>
    </row>
    <row r="254" spans="1:7" ht="18">
      <c r="A254" s="156"/>
      <c r="B254" s="222"/>
      <c r="C254" s="157"/>
      <c r="D254" s="89"/>
      <c r="E254" s="90"/>
      <c r="F254" s="112"/>
      <c r="G254" s="215"/>
    </row>
    <row r="255" spans="1:7" ht="18">
      <c r="A255" s="231"/>
      <c r="B255" s="108"/>
      <c r="C255" s="240"/>
      <c r="D255" s="89"/>
      <c r="E255" s="90"/>
      <c r="F255" s="112"/>
      <c r="G255" s="215"/>
    </row>
    <row r="256" spans="1:7" ht="18">
      <c r="A256" s="231"/>
      <c r="B256" s="108"/>
      <c r="C256" s="240"/>
      <c r="D256" s="89"/>
      <c r="E256" s="90"/>
      <c r="F256" s="112"/>
      <c r="G256" s="215"/>
    </row>
    <row r="257" spans="1:7" ht="18">
      <c r="A257" s="231"/>
      <c r="B257" s="108"/>
      <c r="C257" s="240"/>
      <c r="D257" s="89"/>
      <c r="E257" s="90"/>
      <c r="F257" s="112"/>
      <c r="G257" s="215"/>
    </row>
    <row r="258" spans="1:7" ht="18">
      <c r="A258" s="231"/>
      <c r="B258" s="108"/>
      <c r="C258" s="240"/>
      <c r="D258" s="89"/>
      <c r="E258" s="90"/>
      <c r="F258" s="112"/>
      <c r="G258" s="215"/>
    </row>
    <row r="259" spans="1:7" ht="18">
      <c r="A259" s="241"/>
      <c r="B259" s="113"/>
      <c r="C259" s="240"/>
      <c r="D259" s="89"/>
      <c r="E259" s="90"/>
      <c r="F259" s="112"/>
      <c r="G259" s="215"/>
    </row>
    <row r="260" spans="1:7" ht="18">
      <c r="A260" s="156"/>
      <c r="B260" s="113"/>
      <c r="C260" s="157"/>
      <c r="D260" s="89"/>
      <c r="E260" s="90"/>
      <c r="F260" s="112"/>
      <c r="G260" s="215"/>
    </row>
    <row r="261" spans="1:7" ht="18">
      <c r="A261" s="241"/>
      <c r="B261" s="123"/>
      <c r="C261" s="240"/>
      <c r="D261" s="89"/>
      <c r="E261" s="90"/>
      <c r="F261" s="112"/>
      <c r="G261" s="215"/>
    </row>
    <row r="262" spans="1:7" ht="18">
      <c r="A262" s="241"/>
      <c r="B262" s="116"/>
      <c r="C262" s="240"/>
      <c r="D262" s="89"/>
      <c r="E262" s="90"/>
      <c r="F262" s="112"/>
      <c r="G262" s="215"/>
    </row>
    <row r="263" spans="1:7" ht="18">
      <c r="A263" s="231"/>
      <c r="B263" s="124"/>
      <c r="C263" s="125"/>
      <c r="D263" s="89"/>
      <c r="E263" s="90"/>
      <c r="F263" s="112"/>
      <c r="G263" s="215"/>
    </row>
    <row r="264" spans="1:7" ht="18">
      <c r="A264" s="231"/>
      <c r="B264" s="124"/>
      <c r="C264" s="125"/>
      <c r="D264" s="89"/>
      <c r="E264" s="90"/>
      <c r="F264" s="112"/>
      <c r="G264" s="215"/>
    </row>
    <row r="265" spans="1:7" ht="18">
      <c r="A265" s="241"/>
      <c r="B265" s="124"/>
      <c r="C265" s="125"/>
      <c r="D265" s="89"/>
      <c r="E265" s="90"/>
      <c r="F265" s="112"/>
      <c r="G265" s="215"/>
    </row>
    <row r="266" spans="1:7" ht="18">
      <c r="A266" s="156"/>
      <c r="B266" s="113"/>
      <c r="C266" s="157"/>
      <c r="D266" s="89"/>
      <c r="E266" s="90"/>
      <c r="F266" s="112"/>
      <c r="G266" s="215"/>
    </row>
    <row r="267" spans="1:7" ht="18">
      <c r="A267" s="241"/>
      <c r="B267" s="123"/>
      <c r="C267" s="157"/>
      <c r="D267" s="89"/>
      <c r="E267" s="90"/>
      <c r="F267" s="112"/>
      <c r="G267" s="215"/>
    </row>
    <row r="268" spans="1:7" ht="18">
      <c r="A268" s="156"/>
      <c r="B268" s="113"/>
      <c r="C268" s="157"/>
      <c r="D268" s="89"/>
      <c r="E268" s="90"/>
      <c r="F268" s="112"/>
      <c r="G268" s="215"/>
    </row>
    <row r="269" spans="1:7" ht="18.75" customHeight="1">
      <c r="A269" s="241"/>
      <c r="B269" s="124"/>
      <c r="C269" s="126"/>
      <c r="D269" s="89"/>
      <c r="E269" s="90"/>
      <c r="F269" s="112"/>
      <c r="G269" s="215"/>
    </row>
    <row r="270" spans="1:7" ht="18.75" customHeight="1">
      <c r="A270" s="241"/>
      <c r="B270" s="124"/>
      <c r="C270" s="126"/>
      <c r="D270" s="89"/>
      <c r="E270" s="90"/>
      <c r="F270" s="112"/>
      <c r="G270" s="215"/>
    </row>
    <row r="271" spans="1:7" ht="18.75" customHeight="1">
      <c r="A271" s="241"/>
      <c r="B271" s="124"/>
      <c r="C271" s="125"/>
      <c r="D271" s="89"/>
      <c r="E271" s="90"/>
      <c r="F271" s="112"/>
      <c r="G271" s="215"/>
    </row>
    <row r="272" spans="1:7" ht="18.75" customHeight="1">
      <c r="A272" s="241"/>
      <c r="B272" s="124"/>
      <c r="C272" s="125"/>
      <c r="D272" s="89"/>
      <c r="E272" s="90"/>
      <c r="F272" s="112"/>
      <c r="G272" s="215"/>
    </row>
    <row r="273" spans="1:7" ht="18">
      <c r="A273" s="241"/>
      <c r="B273" s="124"/>
      <c r="C273" s="125"/>
      <c r="D273" s="89"/>
      <c r="E273" s="90"/>
      <c r="F273" s="112"/>
      <c r="G273" s="215"/>
    </row>
    <row r="274" spans="1:7" ht="14.25">
      <c r="A274" s="241"/>
      <c r="B274" s="124"/>
      <c r="C274" s="125"/>
      <c r="D274" s="89"/>
      <c r="E274" s="90"/>
      <c r="F274" s="112"/>
    </row>
    <row r="275" spans="1:7" ht="14.25">
      <c r="A275" s="241"/>
      <c r="B275" s="124"/>
      <c r="C275" s="125"/>
      <c r="D275" s="89"/>
      <c r="E275" s="90"/>
      <c r="F275" s="112"/>
    </row>
    <row r="276" spans="1:7" ht="14.25">
      <c r="A276" s="241"/>
      <c r="B276" s="124"/>
      <c r="C276" s="125"/>
      <c r="D276" s="89"/>
      <c r="E276" s="90"/>
      <c r="F276" s="112"/>
    </row>
    <row r="277" spans="1:7" ht="14.25">
      <c r="A277" s="241"/>
      <c r="B277" s="124"/>
      <c r="C277" s="125"/>
      <c r="D277" s="89"/>
      <c r="E277" s="90"/>
      <c r="F277" s="112"/>
    </row>
    <row r="278" spans="1:7" ht="14.25">
      <c r="A278" s="241"/>
      <c r="B278" s="124"/>
      <c r="C278" s="125"/>
      <c r="D278" s="89"/>
      <c r="E278" s="90"/>
      <c r="F278" s="112"/>
    </row>
    <row r="279" spans="1:7" ht="14.25">
      <c r="A279" s="231"/>
      <c r="B279" s="124"/>
      <c r="C279" s="125"/>
      <c r="D279" s="89"/>
      <c r="E279" s="90"/>
      <c r="F279" s="112"/>
    </row>
    <row r="280" spans="1:7" ht="14.25">
      <c r="A280" s="231"/>
      <c r="B280" s="124"/>
      <c r="C280" s="125"/>
      <c r="D280" s="89"/>
      <c r="E280" s="90"/>
      <c r="F280" s="112"/>
    </row>
    <row r="281" spans="1:7">
      <c r="A281" s="231"/>
      <c r="B281" s="113"/>
      <c r="C281" s="240"/>
      <c r="D281" s="89"/>
      <c r="E281" s="90"/>
      <c r="F281" s="112"/>
    </row>
    <row r="282" spans="1:7">
      <c r="A282" s="231"/>
      <c r="B282" s="113"/>
      <c r="C282" s="240"/>
      <c r="D282" s="89"/>
      <c r="E282" s="90"/>
      <c r="F282" s="112"/>
    </row>
    <row r="283" spans="1:7">
      <c r="A283" s="231"/>
      <c r="B283" s="113"/>
      <c r="C283" s="240"/>
      <c r="D283" s="89"/>
      <c r="E283" s="90"/>
      <c r="F283" s="112"/>
    </row>
    <row r="284" spans="1:7">
      <c r="A284" s="231"/>
      <c r="B284" s="113"/>
      <c r="C284" s="240"/>
      <c r="D284" s="89"/>
      <c r="E284" s="90"/>
      <c r="F284" s="112"/>
    </row>
    <row r="285" spans="1:7">
      <c r="A285" s="231"/>
      <c r="B285" s="113"/>
      <c r="C285" s="240"/>
      <c r="D285" s="89"/>
      <c r="E285" s="90"/>
      <c r="F285" s="112"/>
    </row>
    <row r="286" spans="1:7">
      <c r="A286" s="231"/>
      <c r="B286" s="113"/>
      <c r="C286" s="240"/>
      <c r="D286" s="89"/>
      <c r="E286" s="90"/>
      <c r="F286" s="112"/>
    </row>
    <row r="287" spans="1:7">
      <c r="A287" s="231"/>
      <c r="B287" s="113"/>
      <c r="C287" s="240"/>
      <c r="D287" s="89"/>
      <c r="E287" s="90"/>
      <c r="F287" s="112"/>
    </row>
    <row r="288" spans="1:7">
      <c r="A288" s="231"/>
      <c r="B288" s="232"/>
      <c r="C288" s="240"/>
      <c r="D288" s="89"/>
      <c r="E288" s="90"/>
      <c r="F288" s="112"/>
    </row>
    <row r="289" spans="1:6" ht="18">
      <c r="A289" s="228"/>
      <c r="B289" s="228"/>
      <c r="C289" s="228"/>
      <c r="D289" s="228"/>
      <c r="E289" s="228"/>
      <c r="F289" s="590"/>
    </row>
    <row r="290" spans="1:6" ht="18">
      <c r="A290" s="159"/>
      <c r="B290" s="160"/>
      <c r="C290" s="161"/>
      <c r="D290" s="162"/>
      <c r="E290" s="163"/>
      <c r="F290" s="590"/>
    </row>
    <row r="291" spans="1:6" ht="18">
      <c r="A291" s="159"/>
      <c r="B291" s="160"/>
      <c r="C291" s="161"/>
      <c r="D291" s="162"/>
      <c r="E291" s="163"/>
      <c r="F291" s="590"/>
    </row>
    <row r="292" spans="1:6" ht="18">
      <c r="A292" s="242"/>
      <c r="B292" s="242"/>
      <c r="C292" s="242"/>
      <c r="D292" s="242"/>
      <c r="E292" s="242"/>
      <c r="F292" s="591"/>
    </row>
    <row r="293" spans="1:6">
      <c r="A293" s="244"/>
      <c r="B293" s="245"/>
      <c r="C293" s="88"/>
      <c r="D293" s="89"/>
      <c r="E293" s="90"/>
      <c r="F293" s="112"/>
    </row>
    <row r="294" spans="1:6">
      <c r="A294" s="246"/>
      <c r="B294" s="246"/>
      <c r="C294" s="246"/>
      <c r="D294" s="246"/>
      <c r="E294" s="246"/>
      <c r="F294" s="592"/>
    </row>
    <row r="295" spans="1:6" ht="18">
      <c r="A295" s="247"/>
      <c r="B295" s="247"/>
      <c r="C295" s="247"/>
      <c r="D295" s="247"/>
      <c r="E295" s="247"/>
      <c r="F295" s="590"/>
    </row>
    <row r="296" spans="1:6">
      <c r="A296" s="183"/>
      <c r="B296" s="87"/>
      <c r="C296" s="88"/>
      <c r="D296" s="89"/>
      <c r="E296" s="90"/>
      <c r="F296" s="112"/>
    </row>
    <row r="297" spans="1:6">
      <c r="A297" s="183"/>
      <c r="B297" s="87"/>
      <c r="C297" s="88"/>
      <c r="D297" s="89"/>
      <c r="E297" s="90"/>
      <c r="F297" s="112"/>
    </row>
    <row r="298" spans="1:6">
      <c r="A298" s="183"/>
      <c r="B298" s="87"/>
      <c r="C298" s="88"/>
      <c r="D298" s="89"/>
      <c r="E298" s="90"/>
      <c r="F298" s="112"/>
    </row>
    <row r="299" spans="1:6">
      <c r="A299" s="183"/>
      <c r="B299" s="87"/>
      <c r="C299" s="88"/>
      <c r="D299" s="89"/>
      <c r="E299" s="90"/>
      <c r="F299" s="112"/>
    </row>
    <row r="300" spans="1:6">
      <c r="A300" s="183"/>
      <c r="B300" s="87"/>
      <c r="C300" s="88"/>
      <c r="D300" s="89"/>
      <c r="E300" s="90"/>
      <c r="F300" s="112"/>
    </row>
    <row r="301" spans="1:6">
      <c r="A301" s="183"/>
      <c r="B301" s="87"/>
      <c r="C301" s="88"/>
      <c r="D301" s="89"/>
      <c r="E301" s="90"/>
      <c r="F301" s="112"/>
    </row>
    <row r="302" spans="1:6">
      <c r="A302" s="183"/>
      <c r="B302" s="87"/>
      <c r="C302" s="88"/>
      <c r="D302" s="89"/>
      <c r="E302" s="90"/>
      <c r="F302" s="112"/>
    </row>
    <row r="303" spans="1:6">
      <c r="A303" s="183"/>
      <c r="B303" s="87"/>
      <c r="C303" s="88"/>
      <c r="D303" s="89"/>
      <c r="E303" s="90"/>
      <c r="F303" s="112"/>
    </row>
    <row r="304" spans="1:6">
      <c r="A304" s="183"/>
      <c r="B304" s="87"/>
      <c r="C304" s="88"/>
      <c r="D304" s="89"/>
      <c r="E304" s="90"/>
      <c r="F304" s="112"/>
    </row>
    <row r="305" spans="1:6">
      <c r="A305" s="183"/>
      <c r="B305" s="87"/>
      <c r="C305" s="88"/>
      <c r="D305" s="89"/>
      <c r="E305" s="90"/>
      <c r="F305" s="112"/>
    </row>
    <row r="306" spans="1:6">
      <c r="A306" s="183"/>
      <c r="B306" s="87"/>
      <c r="C306" s="88"/>
      <c r="D306" s="89"/>
      <c r="E306" s="90"/>
      <c r="F306" s="112"/>
    </row>
    <row r="307" spans="1:6">
      <c r="A307" s="183"/>
      <c r="B307" s="87"/>
      <c r="C307" s="88"/>
      <c r="D307" s="89"/>
      <c r="E307" s="90"/>
      <c r="F307" s="112"/>
    </row>
    <row r="308" spans="1:6">
      <c r="A308" s="183"/>
      <c r="B308" s="87"/>
      <c r="C308" s="88"/>
      <c r="D308" s="89"/>
      <c r="E308" s="90"/>
      <c r="F308" s="112"/>
    </row>
    <row r="309" spans="1:6">
      <c r="A309" s="183"/>
      <c r="B309" s="87"/>
      <c r="C309" s="88"/>
      <c r="D309" s="89"/>
      <c r="E309" s="90"/>
      <c r="F309" s="112"/>
    </row>
    <row r="310" spans="1:6">
      <c r="A310" s="183"/>
      <c r="B310" s="87"/>
      <c r="C310" s="88"/>
      <c r="D310" s="89"/>
      <c r="E310" s="90"/>
      <c r="F310" s="112"/>
    </row>
    <row r="311" spans="1:6">
      <c r="A311" s="183"/>
      <c r="B311" s="87"/>
      <c r="C311" s="88"/>
      <c r="D311" s="89"/>
      <c r="E311" s="90"/>
      <c r="F311" s="112"/>
    </row>
    <row r="312" spans="1:6">
      <c r="A312" s="183"/>
      <c r="B312" s="87"/>
      <c r="C312" s="88"/>
      <c r="D312" s="89"/>
      <c r="E312" s="90"/>
      <c r="F312" s="112"/>
    </row>
    <row r="313" spans="1:6">
      <c r="A313" s="183"/>
      <c r="B313" s="87"/>
      <c r="C313" s="88"/>
      <c r="D313" s="89"/>
      <c r="E313" s="90"/>
      <c r="F313" s="112"/>
    </row>
    <row r="314" spans="1:6">
      <c r="A314" s="183"/>
      <c r="B314" s="87"/>
      <c r="C314" s="88"/>
      <c r="D314" s="89"/>
      <c r="E314" s="90"/>
      <c r="F314" s="112"/>
    </row>
    <row r="315" spans="1:6">
      <c r="A315" s="183"/>
      <c r="B315" s="87"/>
      <c r="C315" s="88"/>
      <c r="D315" s="89"/>
      <c r="E315" s="90"/>
      <c r="F315" s="112"/>
    </row>
    <row r="316" spans="1:6">
      <c r="A316" s="183"/>
      <c r="B316" s="87"/>
      <c r="C316" s="88"/>
      <c r="D316" s="89"/>
      <c r="E316" s="90"/>
      <c r="F316" s="112"/>
    </row>
    <row r="317" spans="1:6">
      <c r="A317" s="183"/>
      <c r="B317" s="87"/>
      <c r="C317" s="88"/>
      <c r="D317" s="89"/>
      <c r="E317" s="90"/>
      <c r="F317" s="112"/>
    </row>
    <row r="318" spans="1:6">
      <c r="A318" s="183"/>
      <c r="B318" s="87"/>
      <c r="C318" s="88"/>
      <c r="D318" s="89"/>
      <c r="E318" s="90"/>
      <c r="F318" s="112"/>
    </row>
    <row r="319" spans="1:6">
      <c r="A319" s="183"/>
      <c r="B319" s="87"/>
      <c r="C319" s="88"/>
      <c r="D319" s="89"/>
      <c r="E319" s="90"/>
      <c r="F319" s="112"/>
    </row>
    <row r="320" spans="1:6">
      <c r="A320" s="183"/>
      <c r="B320" s="87"/>
      <c r="C320" s="88"/>
      <c r="D320" s="89"/>
      <c r="E320" s="90"/>
      <c r="F320" s="112"/>
    </row>
    <row r="321" spans="1:6">
      <c r="A321" s="183"/>
      <c r="B321" s="87"/>
      <c r="C321" s="88"/>
      <c r="D321" s="89"/>
      <c r="E321" s="90"/>
      <c r="F321" s="112"/>
    </row>
    <row r="322" spans="1:6">
      <c r="A322" s="183"/>
      <c r="B322" s="87"/>
      <c r="C322" s="88"/>
      <c r="D322" s="89"/>
      <c r="E322" s="90"/>
      <c r="F322" s="112"/>
    </row>
    <row r="323" spans="1:6">
      <c r="A323" s="183"/>
      <c r="B323" s="87"/>
      <c r="C323" s="88"/>
      <c r="D323" s="89"/>
      <c r="E323" s="90"/>
      <c r="F323" s="112"/>
    </row>
    <row r="324" spans="1:6">
      <c r="A324" s="183"/>
      <c r="B324" s="87"/>
      <c r="C324" s="88"/>
      <c r="D324" s="89"/>
      <c r="E324" s="90"/>
      <c r="F324" s="112"/>
    </row>
    <row r="325" spans="1:6">
      <c r="A325" s="183"/>
      <c r="B325" s="87"/>
      <c r="C325" s="88"/>
      <c r="D325" s="89"/>
      <c r="E325" s="90"/>
      <c r="F325" s="112"/>
    </row>
    <row r="326" spans="1:6">
      <c r="A326" s="183"/>
      <c r="B326" s="87"/>
      <c r="C326" s="88"/>
      <c r="D326" s="89"/>
      <c r="E326" s="90"/>
      <c r="F326" s="112"/>
    </row>
    <row r="327" spans="1:6">
      <c r="A327" s="183"/>
      <c r="B327" s="87"/>
      <c r="C327" s="88"/>
      <c r="D327" s="89"/>
      <c r="E327" s="90"/>
      <c r="F327" s="112"/>
    </row>
    <row r="328" spans="1:6">
      <c r="A328" s="183"/>
      <c r="B328" s="87"/>
      <c r="C328" s="88"/>
      <c r="D328" s="89"/>
      <c r="E328" s="90"/>
      <c r="F328" s="112"/>
    </row>
    <row r="329" spans="1:6">
      <c r="A329" s="183"/>
      <c r="B329" s="87"/>
      <c r="C329" s="88"/>
      <c r="D329" s="89"/>
      <c r="E329" s="90"/>
      <c r="F329" s="112"/>
    </row>
    <row r="330" spans="1:6">
      <c r="A330" s="183"/>
      <c r="B330" s="87"/>
      <c r="C330" s="88"/>
      <c r="D330" s="89"/>
      <c r="E330" s="90"/>
      <c r="F330" s="112"/>
    </row>
    <row r="331" spans="1:6">
      <c r="A331" s="183"/>
      <c r="B331" s="87"/>
      <c r="C331" s="88"/>
      <c r="D331" s="89"/>
      <c r="E331" s="90"/>
      <c r="F331" s="112"/>
    </row>
    <row r="332" spans="1:6">
      <c r="A332" s="183"/>
      <c r="B332" s="87"/>
      <c r="C332" s="88"/>
      <c r="D332" s="89"/>
      <c r="E332" s="90"/>
      <c r="F332" s="112"/>
    </row>
    <row r="333" spans="1:6">
      <c r="A333" s="183"/>
      <c r="B333" s="87"/>
      <c r="C333" s="88"/>
      <c r="D333" s="89"/>
      <c r="E333" s="90"/>
      <c r="F333" s="112"/>
    </row>
    <row r="334" spans="1:6">
      <c r="A334" s="183"/>
      <c r="B334" s="87"/>
      <c r="C334" s="88"/>
      <c r="D334" s="89"/>
      <c r="E334" s="90"/>
      <c r="F334" s="112"/>
    </row>
    <row r="335" spans="1:6">
      <c r="A335" s="183"/>
      <c r="B335" s="87"/>
      <c r="C335" s="88"/>
      <c r="D335" s="89"/>
      <c r="E335" s="90"/>
      <c r="F335" s="112"/>
    </row>
    <row r="336" spans="1:6">
      <c r="A336" s="183"/>
      <c r="B336" s="87"/>
      <c r="C336" s="88"/>
      <c r="D336" s="89"/>
      <c r="E336" s="90"/>
      <c r="F336" s="112"/>
    </row>
    <row r="337" spans="1:6">
      <c r="A337" s="183"/>
      <c r="B337" s="87"/>
      <c r="C337" s="88"/>
      <c r="D337" s="89"/>
      <c r="E337" s="90"/>
      <c r="F337" s="112"/>
    </row>
    <row r="338" spans="1:6">
      <c r="A338" s="183"/>
      <c r="B338" s="87"/>
      <c r="C338" s="88"/>
      <c r="D338" s="89"/>
      <c r="E338" s="90"/>
      <c r="F338" s="112"/>
    </row>
    <row r="339" spans="1:6">
      <c r="A339" s="183"/>
      <c r="B339" s="87"/>
      <c r="C339" s="88"/>
      <c r="D339" s="89"/>
      <c r="E339" s="90"/>
      <c r="F339" s="112"/>
    </row>
    <row r="340" spans="1:6">
      <c r="A340" s="183"/>
      <c r="B340" s="87"/>
      <c r="C340" s="88"/>
      <c r="D340" s="89"/>
      <c r="E340" s="90"/>
      <c r="F340" s="112"/>
    </row>
    <row r="341" spans="1:6">
      <c r="A341" s="183"/>
      <c r="B341" s="87"/>
      <c r="C341" s="88"/>
      <c r="D341" s="89"/>
      <c r="E341" s="90"/>
      <c r="F341" s="112"/>
    </row>
    <row r="342" spans="1:6">
      <c r="A342" s="183"/>
      <c r="B342" s="87"/>
      <c r="C342" s="88"/>
      <c r="D342" s="89"/>
      <c r="E342" s="90"/>
      <c r="F342" s="112"/>
    </row>
    <row r="343" spans="1:6">
      <c r="A343" s="183"/>
      <c r="B343" s="87"/>
      <c r="C343" s="88"/>
      <c r="D343" s="89"/>
      <c r="E343" s="90"/>
      <c r="F343" s="112"/>
    </row>
    <row r="344" spans="1:6">
      <c r="A344" s="183"/>
      <c r="B344" s="87"/>
      <c r="C344" s="88"/>
      <c r="D344" s="89"/>
      <c r="E344" s="90"/>
      <c r="F344" s="112"/>
    </row>
    <row r="345" spans="1:6">
      <c r="A345" s="183"/>
      <c r="B345" s="87"/>
      <c r="C345" s="88"/>
      <c r="D345" s="89"/>
      <c r="E345" s="90"/>
      <c r="F345" s="112"/>
    </row>
    <row r="346" spans="1:6">
      <c r="A346" s="183"/>
      <c r="B346" s="87"/>
      <c r="C346" s="88"/>
      <c r="D346" s="89"/>
      <c r="E346" s="90"/>
      <c r="F346" s="112"/>
    </row>
    <row r="347" spans="1:6">
      <c r="A347" s="183"/>
      <c r="B347" s="87"/>
      <c r="C347" s="88"/>
      <c r="D347" s="89"/>
      <c r="E347" s="90"/>
      <c r="F347" s="112"/>
    </row>
    <row r="348" spans="1:6">
      <c r="A348" s="183"/>
      <c r="B348" s="87"/>
      <c r="C348" s="88"/>
      <c r="D348" s="89"/>
      <c r="E348" s="90"/>
      <c r="F348" s="112"/>
    </row>
    <row r="349" spans="1:6">
      <c r="A349" s="183"/>
      <c r="B349" s="87"/>
      <c r="C349" s="88"/>
      <c r="D349" s="89"/>
      <c r="E349" s="90"/>
      <c r="F349" s="112"/>
    </row>
    <row r="350" spans="1:6">
      <c r="A350" s="183"/>
      <c r="B350" s="87"/>
      <c r="C350" s="88"/>
      <c r="D350" s="89"/>
      <c r="E350" s="90"/>
      <c r="F350" s="112"/>
    </row>
    <row r="351" spans="1:6">
      <c r="A351" s="183"/>
      <c r="B351" s="87"/>
      <c r="C351" s="88"/>
      <c r="D351" s="89"/>
      <c r="E351" s="90"/>
      <c r="F351" s="112"/>
    </row>
    <row r="352" spans="1:6">
      <c r="A352" s="183"/>
      <c r="B352" s="87"/>
      <c r="C352" s="88"/>
      <c r="D352" s="89"/>
      <c r="E352" s="90"/>
      <c r="F352" s="112"/>
    </row>
    <row r="353" spans="1:6">
      <c r="A353" s="183"/>
      <c r="B353" s="87"/>
      <c r="C353" s="88"/>
      <c r="D353" s="89"/>
      <c r="E353" s="90"/>
      <c r="F353" s="112"/>
    </row>
    <row r="354" spans="1:6">
      <c r="A354" s="183"/>
      <c r="B354" s="87"/>
      <c r="C354" s="88"/>
      <c r="D354" s="89"/>
      <c r="E354" s="90"/>
      <c r="F354" s="112"/>
    </row>
    <row r="355" spans="1:6">
      <c r="A355" s="183"/>
      <c r="B355" s="87"/>
      <c r="C355" s="88"/>
      <c r="D355" s="89"/>
      <c r="E355" s="90"/>
      <c r="F355" s="112"/>
    </row>
    <row r="356" spans="1:6">
      <c r="A356" s="183"/>
      <c r="B356" s="87"/>
      <c r="C356" s="88"/>
      <c r="D356" s="89"/>
      <c r="E356" s="90"/>
      <c r="F356" s="112"/>
    </row>
    <row r="357" spans="1:6">
      <c r="A357" s="183"/>
      <c r="B357" s="87"/>
      <c r="C357" s="88"/>
      <c r="D357" s="89"/>
      <c r="E357" s="90"/>
      <c r="F357" s="112"/>
    </row>
    <row r="358" spans="1:6">
      <c r="A358" s="183"/>
      <c r="B358" s="87"/>
      <c r="C358" s="88"/>
      <c r="D358" s="89"/>
      <c r="E358" s="90"/>
      <c r="F358" s="112"/>
    </row>
    <row r="359" spans="1:6">
      <c r="A359" s="183"/>
      <c r="B359" s="87"/>
      <c r="C359" s="88"/>
      <c r="D359" s="89"/>
      <c r="E359" s="90"/>
      <c r="F359" s="112"/>
    </row>
    <row r="360" spans="1:6">
      <c r="A360" s="183"/>
      <c r="B360" s="87"/>
      <c r="C360" s="88"/>
      <c r="D360" s="89"/>
      <c r="E360" s="90"/>
      <c r="F360" s="112"/>
    </row>
    <row r="361" spans="1:6">
      <c r="A361" s="183"/>
      <c r="B361" s="87"/>
      <c r="C361" s="88"/>
      <c r="D361" s="89"/>
      <c r="E361" s="90"/>
      <c r="F361" s="112"/>
    </row>
    <row r="362" spans="1:6">
      <c r="A362" s="183"/>
      <c r="B362" s="87"/>
      <c r="C362" s="88"/>
      <c r="D362" s="89"/>
      <c r="E362" s="90"/>
      <c r="F362" s="112"/>
    </row>
    <row r="363" spans="1:6">
      <c r="A363" s="183"/>
      <c r="B363" s="87"/>
      <c r="C363" s="88"/>
      <c r="D363" s="89"/>
      <c r="E363" s="90"/>
      <c r="F363" s="112"/>
    </row>
    <row r="364" spans="1:6">
      <c r="A364" s="183"/>
      <c r="B364" s="87"/>
      <c r="C364" s="88"/>
      <c r="D364" s="89"/>
      <c r="E364" s="90"/>
      <c r="F364" s="112"/>
    </row>
    <row r="365" spans="1:6">
      <c r="A365" s="183"/>
      <c r="B365" s="87"/>
      <c r="C365" s="88"/>
      <c r="D365" s="89"/>
      <c r="E365" s="90"/>
      <c r="F365" s="112"/>
    </row>
    <row r="366" spans="1:6">
      <c r="A366" s="183"/>
      <c r="B366" s="87"/>
      <c r="C366" s="88"/>
      <c r="D366" s="89"/>
      <c r="E366" s="90"/>
      <c r="F366" s="112"/>
    </row>
    <row r="367" spans="1:6">
      <c r="A367" s="183"/>
      <c r="B367" s="87"/>
      <c r="C367" s="88"/>
      <c r="D367" s="89"/>
      <c r="E367" s="90"/>
      <c r="F367" s="112"/>
    </row>
    <row r="368" spans="1:6">
      <c r="A368" s="183"/>
      <c r="B368" s="87"/>
      <c r="C368" s="88"/>
      <c r="D368" s="89"/>
      <c r="E368" s="90"/>
      <c r="F368" s="112"/>
    </row>
    <row r="369" spans="1:6">
      <c r="A369" s="183"/>
      <c r="B369" s="87"/>
      <c r="C369" s="88"/>
      <c r="D369" s="89"/>
      <c r="E369" s="90"/>
      <c r="F369" s="112"/>
    </row>
    <row r="370" spans="1:6">
      <c r="A370" s="183"/>
      <c r="B370" s="87"/>
      <c r="C370" s="88"/>
      <c r="D370" s="89"/>
      <c r="E370" s="90"/>
      <c r="F370" s="112"/>
    </row>
    <row r="371" spans="1:6">
      <c r="A371" s="183"/>
      <c r="B371" s="87"/>
      <c r="C371" s="88"/>
      <c r="D371" s="89"/>
      <c r="E371" s="90"/>
      <c r="F371" s="112"/>
    </row>
    <row r="372" spans="1:6">
      <c r="A372" s="183"/>
      <c r="B372" s="87"/>
      <c r="C372" s="88"/>
      <c r="D372" s="89"/>
      <c r="E372" s="90"/>
      <c r="F372" s="112"/>
    </row>
    <row r="373" spans="1:6">
      <c r="A373" s="183"/>
      <c r="B373" s="87"/>
      <c r="C373" s="88"/>
      <c r="D373" s="89"/>
      <c r="E373" s="90"/>
      <c r="F373" s="112"/>
    </row>
    <row r="374" spans="1:6">
      <c r="A374" s="183"/>
      <c r="B374" s="87"/>
      <c r="C374" s="88"/>
      <c r="D374" s="89"/>
      <c r="E374" s="90"/>
      <c r="F374" s="112"/>
    </row>
    <row r="375" spans="1:6">
      <c r="A375" s="183"/>
      <c r="B375" s="87"/>
      <c r="C375" s="88"/>
      <c r="D375" s="89"/>
      <c r="E375" s="90"/>
      <c r="F375" s="112"/>
    </row>
    <row r="376" spans="1:6">
      <c r="A376" s="183"/>
      <c r="B376" s="87"/>
      <c r="C376" s="88"/>
      <c r="D376" s="89"/>
      <c r="E376" s="90"/>
      <c r="F376" s="112"/>
    </row>
    <row r="377" spans="1:6">
      <c r="A377" s="183"/>
      <c r="B377" s="87"/>
      <c r="C377" s="88"/>
      <c r="D377" s="89"/>
      <c r="E377" s="90"/>
      <c r="F377" s="112"/>
    </row>
    <row r="378" spans="1:6">
      <c r="A378" s="183"/>
      <c r="B378" s="87"/>
      <c r="C378" s="88"/>
      <c r="D378" s="89"/>
      <c r="E378" s="90"/>
      <c r="F378" s="112"/>
    </row>
    <row r="379" spans="1:6">
      <c r="A379" s="183"/>
      <c r="B379" s="87"/>
      <c r="C379" s="88"/>
      <c r="D379" s="89"/>
      <c r="E379" s="90"/>
      <c r="F379" s="112"/>
    </row>
    <row r="380" spans="1:6">
      <c r="A380" s="183"/>
      <c r="B380" s="87"/>
      <c r="C380" s="88"/>
      <c r="D380" s="89"/>
      <c r="E380" s="90"/>
      <c r="F380" s="112"/>
    </row>
    <row r="381" spans="1:6">
      <c r="A381" s="183"/>
      <c r="B381" s="87"/>
      <c r="C381" s="88"/>
      <c r="D381" s="89"/>
      <c r="E381" s="90"/>
      <c r="F381" s="112"/>
    </row>
    <row r="382" spans="1:6">
      <c r="A382" s="183"/>
      <c r="B382" s="87"/>
      <c r="C382" s="88"/>
      <c r="D382" s="89"/>
      <c r="E382" s="90"/>
      <c r="F382" s="112"/>
    </row>
    <row r="383" spans="1:6">
      <c r="A383" s="183"/>
      <c r="B383" s="87"/>
      <c r="C383" s="88"/>
      <c r="D383" s="89"/>
      <c r="E383" s="90"/>
      <c r="F383" s="112"/>
    </row>
    <row r="384" spans="1:6">
      <c r="A384" s="183"/>
      <c r="B384" s="87"/>
      <c r="C384" s="88"/>
      <c r="D384" s="89"/>
      <c r="E384" s="90"/>
      <c r="F384" s="112"/>
    </row>
    <row r="385" spans="1:6">
      <c r="A385" s="183"/>
      <c r="B385" s="87"/>
      <c r="C385" s="88"/>
      <c r="D385" s="89"/>
      <c r="E385" s="90"/>
      <c r="F385" s="112"/>
    </row>
    <row r="386" spans="1:6">
      <c r="A386" s="183"/>
      <c r="B386" s="87"/>
      <c r="C386" s="88"/>
      <c r="D386" s="89"/>
      <c r="E386" s="90"/>
      <c r="F386" s="112"/>
    </row>
    <row r="387" spans="1:6">
      <c r="A387" s="183"/>
      <c r="B387" s="87"/>
      <c r="C387" s="88"/>
      <c r="D387" s="89"/>
      <c r="E387" s="90"/>
      <c r="F387" s="112"/>
    </row>
    <row r="388" spans="1:6">
      <c r="A388" s="183"/>
      <c r="B388" s="87"/>
      <c r="C388" s="88"/>
      <c r="D388" s="89"/>
      <c r="E388" s="90"/>
      <c r="F388" s="112"/>
    </row>
    <row r="389" spans="1:6">
      <c r="A389" s="183"/>
      <c r="B389" s="87"/>
      <c r="C389" s="88"/>
      <c r="D389" s="89"/>
      <c r="E389" s="90"/>
      <c r="F389" s="112"/>
    </row>
    <row r="390" spans="1:6">
      <c r="A390" s="183"/>
      <c r="B390" s="87"/>
      <c r="C390" s="88"/>
      <c r="D390" s="89"/>
      <c r="E390" s="90"/>
      <c r="F390" s="112"/>
    </row>
    <row r="391" spans="1:6">
      <c r="A391" s="183"/>
      <c r="B391" s="87"/>
      <c r="C391" s="88"/>
      <c r="D391" s="89"/>
      <c r="E391" s="90"/>
      <c r="F391" s="112"/>
    </row>
    <row r="392" spans="1:6">
      <c r="A392" s="183"/>
      <c r="B392" s="87"/>
      <c r="C392" s="88"/>
      <c r="D392" s="89"/>
      <c r="E392" s="90"/>
      <c r="F392" s="112"/>
    </row>
    <row r="393" spans="1:6">
      <c r="A393" s="183"/>
      <c r="B393" s="87"/>
      <c r="C393" s="88"/>
      <c r="D393" s="89"/>
      <c r="E393" s="90"/>
      <c r="F393" s="112"/>
    </row>
    <row r="394" spans="1:6">
      <c r="A394" s="183"/>
      <c r="B394" s="87"/>
      <c r="C394" s="88"/>
      <c r="D394" s="89"/>
      <c r="E394" s="90"/>
      <c r="F394" s="112"/>
    </row>
    <row r="395" spans="1:6">
      <c r="A395" s="183"/>
      <c r="B395" s="87"/>
      <c r="C395" s="88"/>
      <c r="D395" s="89"/>
      <c r="E395" s="90"/>
      <c r="F395" s="112"/>
    </row>
    <row r="396" spans="1:6">
      <c r="A396" s="183"/>
      <c r="B396" s="87"/>
      <c r="C396" s="88"/>
      <c r="D396" s="89"/>
      <c r="E396" s="90"/>
      <c r="F396" s="112"/>
    </row>
    <row r="397" spans="1:6">
      <c r="A397" s="183"/>
      <c r="B397" s="87"/>
      <c r="C397" s="88"/>
      <c r="D397" s="89"/>
      <c r="E397" s="90"/>
      <c r="F397" s="112"/>
    </row>
    <row r="398" spans="1:6">
      <c r="A398" s="183"/>
      <c r="B398" s="87"/>
      <c r="C398" s="88"/>
      <c r="D398" s="89"/>
      <c r="E398" s="90"/>
      <c r="F398" s="112"/>
    </row>
    <row r="399" spans="1:6">
      <c r="A399" s="183"/>
      <c r="B399" s="87"/>
      <c r="C399" s="88"/>
      <c r="D399" s="89"/>
      <c r="E399" s="90"/>
      <c r="F399" s="112"/>
    </row>
    <row r="400" spans="1:6">
      <c r="A400" s="183"/>
      <c r="B400" s="87"/>
      <c r="C400" s="88"/>
      <c r="D400" s="89"/>
      <c r="E400" s="90"/>
      <c r="F400" s="112"/>
    </row>
    <row r="401" spans="1:6">
      <c r="A401" s="183"/>
      <c r="B401" s="87"/>
      <c r="C401" s="88"/>
      <c r="D401" s="89"/>
      <c r="E401" s="90"/>
      <c r="F401" s="112"/>
    </row>
    <row r="402" spans="1:6">
      <c r="A402" s="183"/>
      <c r="B402" s="87"/>
      <c r="C402" s="88"/>
      <c r="D402" s="89"/>
      <c r="E402" s="90"/>
      <c r="F402" s="112"/>
    </row>
    <row r="403" spans="1:6">
      <c r="A403" s="183"/>
      <c r="B403" s="87"/>
      <c r="C403" s="88"/>
      <c r="D403" s="89"/>
      <c r="E403" s="90"/>
      <c r="F403" s="112"/>
    </row>
    <row r="404" spans="1:6">
      <c r="A404" s="183"/>
      <c r="B404" s="87"/>
      <c r="C404" s="88"/>
      <c r="D404" s="89"/>
      <c r="E404" s="90"/>
      <c r="F404" s="112"/>
    </row>
    <row r="405" spans="1:6">
      <c r="A405" s="183"/>
      <c r="B405" s="87"/>
      <c r="C405" s="88"/>
      <c r="D405" s="89"/>
      <c r="E405" s="90"/>
      <c r="F405" s="112"/>
    </row>
    <row r="406" spans="1:6">
      <c r="A406" s="183"/>
      <c r="B406" s="87"/>
      <c r="C406" s="88"/>
      <c r="D406" s="89"/>
      <c r="E406" s="90"/>
      <c r="F406" s="112"/>
    </row>
    <row r="407" spans="1:6">
      <c r="A407" s="183"/>
      <c r="B407" s="87"/>
      <c r="C407" s="88"/>
      <c r="D407" s="89"/>
      <c r="E407" s="90"/>
      <c r="F407" s="112"/>
    </row>
    <row r="408" spans="1:6">
      <c r="A408" s="183"/>
      <c r="B408" s="87"/>
      <c r="C408" s="88"/>
      <c r="D408" s="89"/>
      <c r="E408" s="90"/>
      <c r="F408" s="112"/>
    </row>
    <row r="409" spans="1:6">
      <c r="A409" s="183"/>
      <c r="B409" s="87"/>
      <c r="C409" s="88"/>
      <c r="D409" s="89"/>
      <c r="E409" s="90"/>
      <c r="F409" s="112"/>
    </row>
    <row r="410" spans="1:6">
      <c r="A410" s="183"/>
      <c r="B410" s="87"/>
      <c r="C410" s="88"/>
      <c r="D410" s="89"/>
      <c r="E410" s="90"/>
      <c r="F410" s="112"/>
    </row>
    <row r="411" spans="1:6">
      <c r="A411" s="183"/>
      <c r="B411" s="87"/>
      <c r="C411" s="88"/>
      <c r="D411" s="89"/>
      <c r="E411" s="90"/>
      <c r="F411" s="112"/>
    </row>
    <row r="412" spans="1:6">
      <c r="A412" s="183"/>
      <c r="B412" s="87"/>
      <c r="C412" s="88"/>
      <c r="D412" s="89"/>
      <c r="E412" s="90"/>
      <c r="F412" s="112"/>
    </row>
    <row r="413" spans="1:6">
      <c r="A413" s="183"/>
      <c r="B413" s="87"/>
      <c r="C413" s="88"/>
      <c r="D413" s="89"/>
      <c r="E413" s="90"/>
      <c r="F413" s="112"/>
    </row>
    <row r="414" spans="1:6">
      <c r="A414" s="183"/>
      <c r="B414" s="87"/>
      <c r="C414" s="88"/>
      <c r="D414" s="89"/>
      <c r="E414" s="90"/>
      <c r="F414" s="112"/>
    </row>
    <row r="415" spans="1:6">
      <c r="A415" s="183"/>
      <c r="B415" s="87"/>
      <c r="C415" s="88"/>
      <c r="D415" s="89"/>
      <c r="E415" s="90"/>
      <c r="F415" s="112"/>
    </row>
    <row r="416" spans="1:6">
      <c r="A416" s="183"/>
      <c r="B416" s="87"/>
      <c r="C416" s="88"/>
      <c r="D416" s="89"/>
      <c r="E416" s="90"/>
      <c r="F416" s="112"/>
    </row>
    <row r="417" spans="1:6">
      <c r="A417" s="183"/>
      <c r="B417" s="87"/>
      <c r="C417" s="88"/>
      <c r="D417" s="89"/>
      <c r="E417" s="90"/>
      <c r="F417" s="112"/>
    </row>
    <row r="418" spans="1:6">
      <c r="A418" s="183"/>
      <c r="B418" s="87"/>
      <c r="C418" s="88"/>
      <c r="D418" s="89"/>
      <c r="E418" s="90"/>
      <c r="F418" s="112"/>
    </row>
    <row r="419" spans="1:6">
      <c r="A419" s="183"/>
      <c r="B419" s="87"/>
      <c r="C419" s="88"/>
      <c r="D419" s="89"/>
      <c r="E419" s="90"/>
      <c r="F419" s="112"/>
    </row>
    <row r="420" spans="1:6">
      <c r="A420" s="183"/>
      <c r="B420" s="87"/>
      <c r="C420" s="88"/>
      <c r="D420" s="89"/>
      <c r="E420" s="90"/>
      <c r="F420" s="112"/>
    </row>
    <row r="421" spans="1:6">
      <c r="A421" s="183"/>
      <c r="B421" s="87"/>
      <c r="C421" s="88"/>
      <c r="D421" s="89"/>
      <c r="E421" s="90"/>
      <c r="F421" s="112"/>
    </row>
    <row r="422" spans="1:6">
      <c r="A422" s="183"/>
      <c r="B422" s="87"/>
      <c r="C422" s="88"/>
      <c r="D422" s="89"/>
      <c r="E422" s="90"/>
      <c r="F422" s="112"/>
    </row>
    <row r="423" spans="1:6">
      <c r="A423" s="183"/>
      <c r="B423" s="87"/>
      <c r="C423" s="88"/>
      <c r="D423" s="89"/>
      <c r="E423" s="90"/>
      <c r="F423" s="112"/>
    </row>
    <row r="424" spans="1:6">
      <c r="A424" s="183"/>
      <c r="B424" s="87"/>
      <c r="C424" s="88"/>
      <c r="D424" s="89"/>
      <c r="E424" s="90"/>
      <c r="F424" s="112"/>
    </row>
    <row r="425" spans="1:6">
      <c r="A425" s="183"/>
      <c r="B425" s="87"/>
      <c r="C425" s="88"/>
      <c r="D425" s="89"/>
      <c r="E425" s="90"/>
      <c r="F425" s="112"/>
    </row>
    <row r="426" spans="1:6">
      <c r="A426" s="183"/>
      <c r="B426" s="87"/>
      <c r="C426" s="88"/>
      <c r="D426" s="89"/>
      <c r="E426" s="90"/>
      <c r="F426" s="112"/>
    </row>
    <row r="427" spans="1:6">
      <c r="A427" s="183"/>
      <c r="B427" s="87"/>
      <c r="C427" s="88"/>
      <c r="D427" s="89"/>
      <c r="E427" s="90"/>
      <c r="F427" s="112"/>
    </row>
    <row r="428" spans="1:6">
      <c r="A428" s="183"/>
      <c r="B428" s="87"/>
      <c r="C428" s="88"/>
      <c r="D428" s="89"/>
      <c r="E428" s="90"/>
      <c r="F428" s="112"/>
    </row>
    <row r="429" spans="1:6">
      <c r="A429" s="183"/>
      <c r="B429" s="87"/>
      <c r="C429" s="88"/>
      <c r="D429" s="89"/>
      <c r="E429" s="90"/>
      <c r="F429" s="112"/>
    </row>
    <row r="430" spans="1:6">
      <c r="A430" s="183"/>
      <c r="B430" s="87"/>
      <c r="C430" s="88"/>
      <c r="D430" s="89"/>
      <c r="E430" s="90"/>
      <c r="F430" s="112"/>
    </row>
    <row r="431" spans="1:6">
      <c r="A431" s="183"/>
      <c r="B431" s="87"/>
      <c r="C431" s="88"/>
      <c r="D431" s="89"/>
      <c r="E431" s="90"/>
      <c r="F431" s="112"/>
    </row>
    <row r="432" spans="1:6">
      <c r="A432" s="183"/>
      <c r="B432" s="87"/>
      <c r="C432" s="88"/>
      <c r="D432" s="89"/>
      <c r="E432" s="90"/>
      <c r="F432" s="112"/>
    </row>
    <row r="433" spans="1:6">
      <c r="A433" s="183"/>
      <c r="B433" s="87"/>
      <c r="C433" s="88"/>
      <c r="D433" s="89"/>
      <c r="E433" s="90"/>
      <c r="F433" s="112"/>
    </row>
    <row r="434" spans="1:6">
      <c r="A434" s="183"/>
      <c r="B434" s="87"/>
      <c r="C434" s="88"/>
      <c r="D434" s="89"/>
      <c r="E434" s="90"/>
      <c r="F434" s="112"/>
    </row>
    <row r="435" spans="1:6">
      <c r="A435" s="183"/>
      <c r="B435" s="87"/>
      <c r="C435" s="88"/>
      <c r="D435" s="89"/>
      <c r="E435" s="90"/>
      <c r="F435" s="112"/>
    </row>
    <row r="436" spans="1:6">
      <c r="A436" s="183"/>
      <c r="B436" s="87"/>
      <c r="C436" s="88"/>
      <c r="D436" s="89"/>
      <c r="E436" s="90"/>
      <c r="F436" s="112"/>
    </row>
    <row r="437" spans="1:6">
      <c r="A437" s="183"/>
      <c r="B437" s="87"/>
      <c r="C437" s="88"/>
      <c r="D437" s="89"/>
      <c r="E437" s="90"/>
      <c r="F437" s="112"/>
    </row>
    <row r="438" spans="1:6">
      <c r="A438" s="183"/>
      <c r="B438" s="87"/>
      <c r="C438" s="88"/>
      <c r="D438" s="89"/>
      <c r="E438" s="90"/>
      <c r="F438" s="112"/>
    </row>
    <row r="439" spans="1:6">
      <c r="A439" s="183"/>
      <c r="B439" s="87"/>
      <c r="C439" s="88"/>
      <c r="D439" s="89"/>
      <c r="E439" s="90"/>
      <c r="F439" s="112"/>
    </row>
    <row r="440" spans="1:6">
      <c r="A440" s="183"/>
      <c r="B440" s="87"/>
      <c r="C440" s="88"/>
      <c r="D440" s="89"/>
      <c r="E440" s="90"/>
      <c r="F440" s="112"/>
    </row>
    <row r="441" spans="1:6">
      <c r="A441" s="183"/>
      <c r="B441" s="87"/>
      <c r="C441" s="88"/>
      <c r="D441" s="89"/>
      <c r="E441" s="90"/>
      <c r="F441" s="112"/>
    </row>
    <row r="442" spans="1:6">
      <c r="A442" s="183"/>
      <c r="B442" s="87"/>
      <c r="C442" s="88"/>
      <c r="D442" s="89"/>
      <c r="E442" s="90"/>
      <c r="F442" s="112"/>
    </row>
    <row r="443" spans="1:6">
      <c r="A443" s="183"/>
      <c r="B443" s="87"/>
      <c r="C443" s="88"/>
      <c r="D443" s="89"/>
      <c r="E443" s="90"/>
      <c r="F443" s="112"/>
    </row>
    <row r="444" spans="1:6">
      <c r="A444" s="183"/>
      <c r="B444" s="87"/>
      <c r="C444" s="88"/>
      <c r="D444" s="89"/>
      <c r="E444" s="90"/>
      <c r="F444" s="112"/>
    </row>
    <row r="445" spans="1:6">
      <c r="A445" s="183"/>
      <c r="B445" s="87"/>
      <c r="C445" s="88"/>
      <c r="D445" s="89"/>
      <c r="E445" s="90"/>
      <c r="F445" s="112"/>
    </row>
    <row r="446" spans="1:6">
      <c r="A446" s="183"/>
      <c r="B446" s="87"/>
      <c r="C446" s="88"/>
      <c r="D446" s="89"/>
      <c r="E446" s="90"/>
      <c r="F446" s="112"/>
    </row>
    <row r="447" spans="1:6">
      <c r="A447" s="183"/>
      <c r="B447" s="87"/>
      <c r="C447" s="88"/>
      <c r="D447" s="89"/>
      <c r="E447" s="90"/>
      <c r="F447" s="112"/>
    </row>
    <row r="448" spans="1:6">
      <c r="A448" s="183"/>
      <c r="B448" s="87"/>
      <c r="C448" s="88"/>
      <c r="D448" s="89"/>
      <c r="E448" s="90"/>
      <c r="F448" s="112"/>
    </row>
    <row r="449" spans="1:6">
      <c r="A449" s="183"/>
      <c r="B449" s="87"/>
      <c r="C449" s="88"/>
      <c r="D449" s="89"/>
      <c r="E449" s="90"/>
      <c r="F449" s="112"/>
    </row>
    <row r="450" spans="1:6">
      <c r="A450" s="183"/>
      <c r="B450" s="87"/>
      <c r="C450" s="88"/>
      <c r="D450" s="89"/>
      <c r="E450" s="90"/>
      <c r="F450" s="112"/>
    </row>
    <row r="451" spans="1:6">
      <c r="A451" s="183"/>
      <c r="B451" s="87"/>
      <c r="C451" s="88"/>
      <c r="D451" s="89"/>
      <c r="E451" s="90"/>
      <c r="F451" s="112"/>
    </row>
    <row r="452" spans="1:6">
      <c r="A452" s="183"/>
      <c r="B452" s="87"/>
      <c r="C452" s="88"/>
      <c r="D452" s="89"/>
      <c r="E452" s="90"/>
      <c r="F452" s="112"/>
    </row>
    <row r="453" spans="1:6">
      <c r="A453" s="183"/>
      <c r="B453" s="87"/>
      <c r="C453" s="88"/>
      <c r="D453" s="89"/>
      <c r="E453" s="90"/>
      <c r="F453" s="112"/>
    </row>
    <row r="454" spans="1:6">
      <c r="A454" s="183"/>
      <c r="B454" s="87"/>
      <c r="C454" s="88"/>
      <c r="D454" s="89"/>
      <c r="E454" s="90"/>
      <c r="F454" s="112"/>
    </row>
    <row r="455" spans="1:6">
      <c r="A455" s="183"/>
      <c r="B455" s="87"/>
      <c r="C455" s="88"/>
      <c r="D455" s="89"/>
      <c r="E455" s="90"/>
      <c r="F455" s="112"/>
    </row>
    <row r="456" spans="1:6">
      <c r="A456" s="183"/>
      <c r="B456" s="87"/>
      <c r="C456" s="88"/>
      <c r="D456" s="89"/>
      <c r="E456" s="90"/>
      <c r="F456" s="112"/>
    </row>
    <row r="457" spans="1:6">
      <c r="A457" s="183"/>
      <c r="B457" s="87"/>
      <c r="C457" s="88"/>
      <c r="D457" s="89"/>
      <c r="E457" s="90"/>
      <c r="F457" s="112"/>
    </row>
    <row r="458" spans="1:6">
      <c r="A458" s="183"/>
      <c r="B458" s="87"/>
      <c r="C458" s="88"/>
      <c r="D458" s="89"/>
      <c r="E458" s="90"/>
      <c r="F458" s="112"/>
    </row>
    <row r="459" spans="1:6">
      <c r="A459" s="183"/>
      <c r="B459" s="87"/>
      <c r="C459" s="88"/>
      <c r="D459" s="89"/>
      <c r="E459" s="90"/>
      <c r="F459" s="112"/>
    </row>
    <row r="460" spans="1:6">
      <c r="A460" s="183"/>
      <c r="B460" s="87"/>
      <c r="C460" s="88"/>
      <c r="D460" s="89"/>
      <c r="E460" s="90"/>
      <c r="F460" s="112"/>
    </row>
    <row r="461" spans="1:6">
      <c r="A461" s="183"/>
      <c r="B461" s="87"/>
      <c r="C461" s="88"/>
      <c r="D461" s="89"/>
      <c r="E461" s="90"/>
      <c r="F461" s="112"/>
    </row>
    <row r="462" spans="1:6">
      <c r="A462" s="183"/>
      <c r="B462" s="87"/>
      <c r="C462" s="88"/>
      <c r="D462" s="89"/>
      <c r="E462" s="90"/>
      <c r="F462" s="112"/>
    </row>
    <row r="463" spans="1:6">
      <c r="A463" s="183"/>
      <c r="B463" s="87"/>
      <c r="C463" s="88"/>
      <c r="D463" s="89"/>
      <c r="E463" s="90"/>
      <c r="F463" s="112"/>
    </row>
    <row r="464" spans="1:6">
      <c r="A464" s="183"/>
      <c r="B464" s="87"/>
      <c r="C464" s="88"/>
      <c r="D464" s="89"/>
      <c r="E464" s="90"/>
      <c r="F464" s="112"/>
    </row>
    <row r="465" spans="1:6">
      <c r="A465" s="183"/>
      <c r="B465" s="87"/>
      <c r="C465" s="88"/>
      <c r="D465" s="89"/>
      <c r="E465" s="90"/>
      <c r="F465" s="112"/>
    </row>
    <row r="466" spans="1:6">
      <c r="A466" s="183"/>
      <c r="B466" s="87"/>
      <c r="C466" s="88"/>
      <c r="D466" s="89"/>
      <c r="E466" s="90"/>
      <c r="F466" s="112"/>
    </row>
    <row r="467" spans="1:6">
      <c r="A467" s="183"/>
      <c r="B467" s="87"/>
      <c r="C467" s="88"/>
      <c r="D467" s="89"/>
      <c r="E467" s="90"/>
      <c r="F467" s="112"/>
    </row>
    <row r="468" spans="1:6">
      <c r="A468" s="183"/>
      <c r="B468" s="87"/>
      <c r="C468" s="88"/>
      <c r="D468" s="89"/>
      <c r="E468" s="90"/>
      <c r="F468" s="112"/>
    </row>
    <row r="469" spans="1:6">
      <c r="A469" s="183"/>
      <c r="B469" s="87"/>
      <c r="C469" s="88"/>
      <c r="D469" s="89"/>
      <c r="E469" s="90"/>
      <c r="F469" s="112"/>
    </row>
    <row r="470" spans="1:6">
      <c r="A470" s="183"/>
      <c r="B470" s="87"/>
      <c r="C470" s="88"/>
      <c r="D470" s="89"/>
      <c r="E470" s="90"/>
      <c r="F470" s="112"/>
    </row>
    <row r="471" spans="1:6">
      <c r="A471" s="183"/>
      <c r="B471" s="87"/>
      <c r="C471" s="88"/>
      <c r="D471" s="89"/>
      <c r="E471" s="90"/>
      <c r="F471" s="112"/>
    </row>
    <row r="472" spans="1:6">
      <c r="A472" s="183"/>
      <c r="B472" s="87"/>
      <c r="C472" s="88"/>
      <c r="D472" s="89"/>
      <c r="E472" s="90"/>
      <c r="F472" s="112"/>
    </row>
    <row r="473" spans="1:6">
      <c r="A473" s="183"/>
      <c r="B473" s="87"/>
      <c r="C473" s="88"/>
      <c r="D473" s="89"/>
      <c r="E473" s="90"/>
      <c r="F473" s="112"/>
    </row>
    <row r="474" spans="1:6">
      <c r="A474" s="183"/>
      <c r="B474" s="87"/>
      <c r="C474" s="88"/>
      <c r="D474" s="89"/>
      <c r="E474" s="90"/>
      <c r="F474" s="112"/>
    </row>
    <row r="475" spans="1:6">
      <c r="A475" s="183"/>
      <c r="B475" s="87"/>
      <c r="C475" s="88"/>
      <c r="D475" s="89"/>
      <c r="E475" s="90"/>
      <c r="F475" s="112"/>
    </row>
    <row r="476" spans="1:6">
      <c r="A476" s="183"/>
      <c r="B476" s="87"/>
      <c r="C476" s="88"/>
      <c r="D476" s="89"/>
      <c r="E476" s="90"/>
      <c r="F476" s="112"/>
    </row>
    <row r="477" spans="1:6">
      <c r="A477" s="183"/>
      <c r="B477" s="87"/>
      <c r="C477" s="88"/>
      <c r="D477" s="89"/>
      <c r="E477" s="90"/>
      <c r="F477" s="112"/>
    </row>
    <row r="478" spans="1:6">
      <c r="A478" s="183"/>
      <c r="B478" s="87"/>
      <c r="C478" s="88"/>
      <c r="D478" s="89"/>
      <c r="E478" s="90"/>
      <c r="F478" s="112"/>
    </row>
    <row r="479" spans="1:6">
      <c r="A479" s="183"/>
      <c r="B479" s="87"/>
      <c r="C479" s="88"/>
      <c r="D479" s="89"/>
      <c r="E479" s="90"/>
      <c r="F479" s="112"/>
    </row>
    <row r="480" spans="1:6">
      <c r="A480" s="183"/>
      <c r="B480" s="87"/>
      <c r="C480" s="88"/>
      <c r="D480" s="89"/>
      <c r="E480" s="90"/>
      <c r="F480" s="112"/>
    </row>
    <row r="481" spans="1:6">
      <c r="A481" s="183"/>
      <c r="B481" s="87"/>
      <c r="C481" s="88"/>
      <c r="D481" s="89"/>
      <c r="E481" s="90"/>
      <c r="F481" s="112"/>
    </row>
    <row r="482" spans="1:6">
      <c r="A482" s="183"/>
      <c r="B482" s="87"/>
      <c r="C482" s="88"/>
      <c r="D482" s="89"/>
      <c r="E482" s="90"/>
      <c r="F482" s="112"/>
    </row>
    <row r="483" spans="1:6">
      <c r="A483" s="183"/>
      <c r="B483" s="87"/>
      <c r="C483" s="88"/>
      <c r="D483" s="89"/>
      <c r="E483" s="90"/>
      <c r="F483" s="112"/>
    </row>
    <row r="484" spans="1:6">
      <c r="A484" s="183"/>
      <c r="B484" s="87"/>
      <c r="C484" s="88"/>
      <c r="D484" s="89"/>
      <c r="E484" s="90"/>
      <c r="F484" s="112"/>
    </row>
    <row r="485" spans="1:6">
      <c r="A485" s="183"/>
      <c r="B485" s="87"/>
      <c r="C485" s="88"/>
      <c r="D485" s="89"/>
      <c r="E485" s="90"/>
      <c r="F485" s="112"/>
    </row>
    <row r="486" spans="1:6">
      <c r="A486" s="183"/>
      <c r="B486" s="87"/>
      <c r="C486" s="88"/>
      <c r="D486" s="89"/>
      <c r="E486" s="90"/>
      <c r="F486" s="112"/>
    </row>
    <row r="487" spans="1:6">
      <c r="A487" s="183"/>
      <c r="B487" s="87"/>
      <c r="C487" s="88"/>
      <c r="D487" s="89"/>
      <c r="E487" s="90"/>
      <c r="F487" s="112"/>
    </row>
    <row r="488" spans="1:6">
      <c r="A488" s="183"/>
      <c r="B488" s="87"/>
      <c r="C488" s="88"/>
      <c r="D488" s="89"/>
      <c r="E488" s="90"/>
      <c r="F488" s="112"/>
    </row>
    <row r="489" spans="1:6">
      <c r="A489" s="183"/>
      <c r="B489" s="87"/>
      <c r="C489" s="88"/>
      <c r="D489" s="89"/>
      <c r="E489" s="90"/>
      <c r="F489" s="112"/>
    </row>
    <row r="490" spans="1:6">
      <c r="A490" s="183"/>
      <c r="B490" s="87"/>
      <c r="C490" s="88"/>
      <c r="D490" s="89"/>
      <c r="E490" s="90"/>
      <c r="F490" s="112"/>
    </row>
    <row r="491" spans="1:6">
      <c r="A491" s="183"/>
      <c r="B491" s="87"/>
      <c r="C491" s="88"/>
      <c r="D491" s="89"/>
      <c r="E491" s="90"/>
      <c r="F491" s="112"/>
    </row>
    <row r="492" spans="1:6">
      <c r="A492" s="183"/>
      <c r="B492" s="87"/>
      <c r="C492" s="88"/>
      <c r="D492" s="89"/>
      <c r="E492" s="90"/>
      <c r="F492" s="112"/>
    </row>
    <row r="493" spans="1:6">
      <c r="A493" s="183"/>
      <c r="B493" s="87"/>
      <c r="C493" s="88"/>
      <c r="D493" s="89"/>
      <c r="E493" s="90"/>
      <c r="F493" s="112"/>
    </row>
    <row r="494" spans="1:6">
      <c r="A494" s="183"/>
      <c r="B494" s="87"/>
      <c r="C494" s="88"/>
      <c r="D494" s="89"/>
      <c r="E494" s="90"/>
      <c r="F494" s="112"/>
    </row>
    <row r="495" spans="1:6">
      <c r="A495" s="183"/>
      <c r="B495" s="87"/>
      <c r="C495" s="88"/>
      <c r="D495" s="89"/>
      <c r="E495" s="90"/>
      <c r="F495" s="112"/>
    </row>
    <row r="496" spans="1:6">
      <c r="A496" s="183"/>
      <c r="B496" s="87"/>
      <c r="C496" s="88"/>
      <c r="D496" s="89"/>
      <c r="E496" s="90"/>
      <c r="F496" s="112"/>
    </row>
    <row r="497" spans="1:6">
      <c r="A497" s="183"/>
      <c r="B497" s="87"/>
      <c r="C497" s="88"/>
      <c r="D497" s="89"/>
      <c r="E497" s="90"/>
      <c r="F497" s="112"/>
    </row>
    <row r="498" spans="1:6">
      <c r="A498" s="183"/>
      <c r="B498" s="87"/>
      <c r="C498" s="88"/>
      <c r="D498" s="89"/>
      <c r="E498" s="90"/>
      <c r="F498" s="112"/>
    </row>
    <row r="499" spans="1:6">
      <c r="A499" s="183"/>
      <c r="B499" s="87"/>
      <c r="C499" s="88"/>
      <c r="D499" s="89"/>
      <c r="E499" s="90"/>
      <c r="F499" s="112"/>
    </row>
    <row r="500" spans="1:6">
      <c r="A500" s="183"/>
      <c r="B500" s="87"/>
      <c r="C500" s="88"/>
      <c r="D500" s="89"/>
      <c r="E500" s="90"/>
      <c r="F500" s="112"/>
    </row>
    <row r="501" spans="1:6">
      <c r="A501" s="183"/>
      <c r="B501" s="87"/>
      <c r="C501" s="88"/>
      <c r="D501" s="89"/>
      <c r="E501" s="90"/>
      <c r="F501" s="112"/>
    </row>
    <row r="502" spans="1:6">
      <c r="A502" s="183"/>
      <c r="B502" s="87"/>
      <c r="C502" s="88"/>
      <c r="D502" s="89"/>
      <c r="E502" s="90"/>
      <c r="F502" s="112"/>
    </row>
    <row r="503" spans="1:6">
      <c r="A503" s="183"/>
      <c r="B503" s="87"/>
      <c r="C503" s="88"/>
      <c r="D503" s="89"/>
      <c r="E503" s="90"/>
      <c r="F503" s="112"/>
    </row>
    <row r="504" spans="1:6">
      <c r="A504" s="183"/>
      <c r="B504" s="87"/>
      <c r="C504" s="88"/>
      <c r="D504" s="89"/>
      <c r="E504" s="90"/>
      <c r="F504" s="112"/>
    </row>
    <row r="505" spans="1:6">
      <c r="A505" s="183"/>
      <c r="B505" s="87"/>
      <c r="C505" s="88"/>
      <c r="D505" s="89"/>
      <c r="E505" s="90"/>
      <c r="F505" s="112"/>
    </row>
    <row r="506" spans="1:6">
      <c r="A506" s="183"/>
      <c r="B506" s="87"/>
      <c r="C506" s="88"/>
      <c r="D506" s="89"/>
      <c r="E506" s="90"/>
      <c r="F506" s="112"/>
    </row>
    <row r="507" spans="1:6">
      <c r="A507" s="183"/>
      <c r="B507" s="87"/>
      <c r="C507" s="88"/>
      <c r="D507" s="89"/>
      <c r="E507" s="90"/>
      <c r="F507" s="112"/>
    </row>
    <row r="508" spans="1:6">
      <c r="A508" s="183"/>
      <c r="B508" s="87"/>
      <c r="C508" s="88"/>
      <c r="D508" s="89"/>
      <c r="E508" s="90"/>
      <c r="F508" s="112"/>
    </row>
    <row r="509" spans="1:6">
      <c r="A509" s="183"/>
      <c r="B509" s="87"/>
      <c r="C509" s="88"/>
      <c r="D509" s="89"/>
      <c r="E509" s="90"/>
      <c r="F509" s="112"/>
    </row>
    <row r="510" spans="1:6">
      <c r="A510" s="183"/>
      <c r="B510" s="87"/>
      <c r="C510" s="88"/>
      <c r="D510" s="89"/>
      <c r="E510" s="90"/>
      <c r="F510" s="112"/>
    </row>
    <row r="511" spans="1:6">
      <c r="A511" s="183"/>
      <c r="B511" s="87"/>
      <c r="C511" s="88"/>
      <c r="D511" s="89"/>
      <c r="E511" s="90"/>
      <c r="F511" s="112"/>
    </row>
    <row r="512" spans="1:6">
      <c r="A512" s="183"/>
      <c r="B512" s="87"/>
      <c r="C512" s="88"/>
      <c r="D512" s="89"/>
      <c r="E512" s="90"/>
      <c r="F512" s="112"/>
    </row>
    <row r="513" spans="1:6">
      <c r="A513" s="183"/>
      <c r="B513" s="87"/>
      <c r="C513" s="88"/>
      <c r="D513" s="89"/>
      <c r="E513" s="90"/>
      <c r="F513" s="112"/>
    </row>
    <row r="514" spans="1:6">
      <c r="A514" s="183"/>
      <c r="B514" s="87"/>
      <c r="C514" s="88"/>
      <c r="D514" s="89"/>
      <c r="E514" s="90"/>
      <c r="F514" s="112"/>
    </row>
    <row r="515" spans="1:6">
      <c r="A515" s="183"/>
      <c r="B515" s="87"/>
      <c r="C515" s="88"/>
      <c r="D515" s="89"/>
      <c r="E515" s="90"/>
      <c r="F515" s="112"/>
    </row>
    <row r="516" spans="1:6">
      <c r="A516" s="183"/>
      <c r="B516" s="87"/>
      <c r="C516" s="88"/>
      <c r="D516" s="89"/>
      <c r="E516" s="90"/>
      <c r="F516" s="112"/>
    </row>
    <row r="517" spans="1:6">
      <c r="A517" s="183"/>
      <c r="B517" s="87"/>
      <c r="C517" s="88"/>
      <c r="D517" s="89"/>
      <c r="E517" s="90"/>
      <c r="F517" s="112"/>
    </row>
    <row r="518" spans="1:6">
      <c r="A518" s="183"/>
      <c r="B518" s="87"/>
      <c r="C518" s="88"/>
      <c r="D518" s="89"/>
      <c r="E518" s="90"/>
      <c r="F518" s="112"/>
    </row>
    <row r="519" spans="1:6">
      <c r="A519" s="183"/>
      <c r="B519" s="87"/>
      <c r="C519" s="88"/>
      <c r="D519" s="89"/>
      <c r="E519" s="90"/>
      <c r="F519" s="112"/>
    </row>
    <row r="520" spans="1:6">
      <c r="A520" s="183"/>
      <c r="B520" s="87"/>
      <c r="C520" s="88"/>
      <c r="D520" s="89"/>
      <c r="E520" s="90"/>
      <c r="F520" s="112"/>
    </row>
    <row r="521" spans="1:6">
      <c r="A521" s="183"/>
      <c r="B521" s="87"/>
      <c r="C521" s="88"/>
      <c r="D521" s="89"/>
      <c r="E521" s="90"/>
      <c r="F521" s="112"/>
    </row>
    <row r="522" spans="1:6">
      <c r="A522" s="183"/>
      <c r="B522" s="87"/>
      <c r="C522" s="88"/>
      <c r="D522" s="89"/>
      <c r="E522" s="90"/>
      <c r="F522" s="112"/>
    </row>
    <row r="523" spans="1:6">
      <c r="A523" s="183"/>
      <c r="B523" s="87"/>
      <c r="C523" s="88"/>
      <c r="D523" s="89"/>
      <c r="E523" s="90"/>
      <c r="F523" s="112"/>
    </row>
    <row r="524" spans="1:6">
      <c r="A524" s="183"/>
      <c r="B524" s="87"/>
      <c r="C524" s="88"/>
      <c r="D524" s="89"/>
      <c r="E524" s="90"/>
      <c r="F524" s="112"/>
    </row>
    <row r="525" spans="1:6">
      <c r="A525" s="183"/>
      <c r="B525" s="87"/>
      <c r="C525" s="88"/>
      <c r="D525" s="89"/>
      <c r="E525" s="90"/>
      <c r="F525" s="112"/>
    </row>
    <row r="526" spans="1:6">
      <c r="A526" s="183"/>
      <c r="B526" s="87"/>
      <c r="C526" s="88"/>
      <c r="D526" s="89"/>
      <c r="E526" s="90"/>
      <c r="F526" s="112"/>
    </row>
    <row r="527" spans="1:6">
      <c r="A527" s="183"/>
      <c r="B527" s="87"/>
      <c r="C527" s="88"/>
      <c r="D527" s="89"/>
      <c r="E527" s="90"/>
      <c r="F527" s="112"/>
    </row>
    <row r="528" spans="1:6">
      <c r="A528" s="183"/>
      <c r="B528" s="87"/>
      <c r="C528" s="88"/>
      <c r="D528" s="89"/>
      <c r="E528" s="90"/>
      <c r="F528" s="112"/>
    </row>
    <row r="529" spans="1:6">
      <c r="A529" s="183"/>
      <c r="B529" s="87"/>
      <c r="C529" s="88"/>
      <c r="D529" s="89"/>
      <c r="E529" s="90"/>
      <c r="F529" s="112"/>
    </row>
    <row r="530" spans="1:6">
      <c r="A530" s="183"/>
      <c r="B530" s="87"/>
      <c r="C530" s="88"/>
      <c r="D530" s="89"/>
      <c r="E530" s="90"/>
      <c r="F530" s="112"/>
    </row>
    <row r="531" spans="1:6">
      <c r="A531" s="183"/>
      <c r="B531" s="87"/>
      <c r="C531" s="88"/>
      <c r="D531" s="89"/>
      <c r="E531" s="90"/>
      <c r="F531" s="112"/>
    </row>
    <row r="532" spans="1:6">
      <c r="A532" s="183"/>
      <c r="B532" s="87"/>
      <c r="C532" s="88"/>
      <c r="D532" s="89"/>
      <c r="E532" s="90"/>
      <c r="F532" s="112"/>
    </row>
    <row r="533" spans="1:6">
      <c r="A533" s="183"/>
      <c r="B533" s="87"/>
      <c r="C533" s="88"/>
      <c r="D533" s="89"/>
      <c r="E533" s="90"/>
      <c r="F533" s="112"/>
    </row>
    <row r="534" spans="1:6">
      <c r="A534" s="183"/>
      <c r="B534" s="87"/>
      <c r="C534" s="88"/>
      <c r="D534" s="89"/>
      <c r="E534" s="90"/>
      <c r="F534" s="112"/>
    </row>
    <row r="535" spans="1:6">
      <c r="A535" s="183"/>
      <c r="B535" s="87"/>
      <c r="C535" s="88"/>
      <c r="D535" s="89"/>
      <c r="E535" s="90"/>
      <c r="F535" s="112"/>
    </row>
    <row r="536" spans="1:6">
      <c r="A536" s="183"/>
      <c r="B536" s="87"/>
      <c r="C536" s="88"/>
      <c r="D536" s="89"/>
      <c r="E536" s="90"/>
      <c r="F536" s="112"/>
    </row>
    <row r="537" spans="1:6">
      <c r="A537" s="183"/>
      <c r="B537" s="87"/>
      <c r="C537" s="88"/>
      <c r="D537" s="89"/>
      <c r="E537" s="90"/>
      <c r="F537" s="112"/>
    </row>
    <row r="538" spans="1:6">
      <c r="A538" s="183"/>
      <c r="B538" s="87"/>
      <c r="C538" s="88"/>
      <c r="D538" s="89"/>
      <c r="E538" s="90"/>
      <c r="F538" s="112"/>
    </row>
    <row r="539" spans="1:6">
      <c r="A539" s="183"/>
      <c r="B539" s="87"/>
      <c r="C539" s="88"/>
      <c r="D539" s="89"/>
      <c r="E539" s="90"/>
      <c r="F539" s="112"/>
    </row>
    <row r="540" spans="1:6">
      <c r="A540" s="183"/>
      <c r="B540" s="87"/>
      <c r="C540" s="88"/>
      <c r="D540" s="89"/>
      <c r="E540" s="90"/>
      <c r="F540" s="112"/>
    </row>
    <row r="541" spans="1:6">
      <c r="A541" s="183"/>
      <c r="B541" s="87"/>
      <c r="C541" s="88"/>
      <c r="D541" s="89"/>
      <c r="E541" s="90"/>
      <c r="F541" s="112"/>
    </row>
    <row r="542" spans="1:6">
      <c r="A542" s="183"/>
      <c r="B542" s="87"/>
      <c r="C542" s="88"/>
      <c r="D542" s="89"/>
      <c r="E542" s="90"/>
      <c r="F542" s="112"/>
    </row>
    <row r="543" spans="1:6">
      <c r="A543" s="183"/>
      <c r="B543" s="87"/>
      <c r="C543" s="88"/>
      <c r="D543" s="89"/>
      <c r="E543" s="90"/>
      <c r="F543" s="112"/>
    </row>
    <row r="544" spans="1:6">
      <c r="A544" s="183"/>
      <c r="B544" s="87"/>
      <c r="C544" s="88"/>
      <c r="D544" s="89"/>
      <c r="E544" s="90"/>
      <c r="F544" s="112"/>
    </row>
    <row r="545" spans="1:6">
      <c r="A545" s="183"/>
      <c r="B545" s="87"/>
      <c r="C545" s="88"/>
      <c r="D545" s="89"/>
      <c r="E545" s="90"/>
      <c r="F545" s="112"/>
    </row>
    <row r="546" spans="1:6">
      <c r="A546" s="183"/>
      <c r="B546" s="87"/>
      <c r="C546" s="88"/>
      <c r="D546" s="89"/>
      <c r="E546" s="90"/>
      <c r="F546" s="112"/>
    </row>
    <row r="547" spans="1:6">
      <c r="A547" s="183"/>
      <c r="B547" s="87"/>
      <c r="C547" s="88"/>
      <c r="D547" s="89"/>
      <c r="E547" s="90"/>
      <c r="F547" s="112"/>
    </row>
    <row r="548" spans="1:6">
      <c r="A548" s="183"/>
      <c r="B548" s="87"/>
      <c r="C548" s="88"/>
      <c r="D548" s="89"/>
      <c r="E548" s="90"/>
      <c r="F548" s="112"/>
    </row>
    <row r="549" spans="1:6">
      <c r="A549" s="183"/>
      <c r="B549" s="87"/>
      <c r="C549" s="88"/>
      <c r="D549" s="89"/>
      <c r="E549" s="90"/>
      <c r="F549" s="112"/>
    </row>
    <row r="550" spans="1:6">
      <c r="A550" s="183"/>
      <c r="B550" s="87"/>
      <c r="C550" s="88"/>
      <c r="D550" s="89"/>
      <c r="E550" s="90"/>
      <c r="F550" s="112"/>
    </row>
    <row r="551" spans="1:6">
      <c r="A551" s="183"/>
      <c r="B551" s="87"/>
      <c r="C551" s="88"/>
      <c r="D551" s="89"/>
      <c r="E551" s="90"/>
      <c r="F551" s="112"/>
    </row>
    <row r="552" spans="1:6">
      <c r="A552" s="183"/>
      <c r="B552" s="87"/>
      <c r="C552" s="88"/>
      <c r="D552" s="89"/>
      <c r="E552" s="90"/>
      <c r="F552" s="112"/>
    </row>
    <row r="553" spans="1:6">
      <c r="A553" s="183"/>
      <c r="B553" s="87"/>
      <c r="C553" s="88"/>
      <c r="D553" s="89"/>
      <c r="E553" s="90"/>
      <c r="F553" s="112"/>
    </row>
    <row r="554" spans="1:6">
      <c r="A554" s="183"/>
      <c r="B554" s="87"/>
      <c r="C554" s="88"/>
      <c r="D554" s="89"/>
      <c r="E554" s="90"/>
      <c r="F554" s="112"/>
    </row>
    <row r="555" spans="1:6">
      <c r="A555" s="183"/>
      <c r="B555" s="87"/>
      <c r="C555" s="88"/>
      <c r="D555" s="89"/>
      <c r="E555" s="90"/>
      <c r="F555" s="112"/>
    </row>
    <row r="556" spans="1:6">
      <c r="A556" s="183"/>
      <c r="B556" s="87"/>
      <c r="C556" s="88"/>
      <c r="D556" s="89"/>
      <c r="E556" s="90"/>
      <c r="F556" s="112"/>
    </row>
    <row r="557" spans="1:6">
      <c r="A557" s="183"/>
      <c r="B557" s="87"/>
      <c r="C557" s="88"/>
      <c r="D557" s="89"/>
      <c r="E557" s="90"/>
      <c r="F557" s="112"/>
    </row>
    <row r="558" spans="1:6">
      <c r="A558" s="183"/>
      <c r="B558" s="87"/>
      <c r="C558" s="88"/>
      <c r="D558" s="89"/>
      <c r="E558" s="90"/>
      <c r="F558" s="112"/>
    </row>
    <row r="559" spans="1:6">
      <c r="A559" s="183"/>
      <c r="B559" s="87"/>
      <c r="C559" s="88"/>
      <c r="D559" s="89"/>
      <c r="E559" s="90"/>
      <c r="F559" s="112"/>
    </row>
    <row r="560" spans="1:6">
      <c r="A560" s="183"/>
      <c r="B560" s="87"/>
      <c r="C560" s="88"/>
      <c r="D560" s="89"/>
      <c r="E560" s="90"/>
      <c r="F560" s="112"/>
    </row>
    <row r="561" spans="1:6">
      <c r="A561" s="183"/>
      <c r="B561" s="87"/>
      <c r="C561" s="88"/>
      <c r="D561" s="89"/>
      <c r="E561" s="90"/>
      <c r="F561" s="112"/>
    </row>
    <row r="562" spans="1:6">
      <c r="A562" s="183"/>
      <c r="B562" s="87"/>
      <c r="C562" s="88"/>
      <c r="D562" s="89"/>
      <c r="E562" s="90"/>
      <c r="F562" s="112"/>
    </row>
    <row r="563" spans="1:6">
      <c r="A563" s="183"/>
      <c r="B563" s="87"/>
      <c r="C563" s="88"/>
      <c r="D563" s="89"/>
      <c r="E563" s="90"/>
      <c r="F563" s="112"/>
    </row>
    <row r="564" spans="1:6">
      <c r="A564" s="183"/>
      <c r="B564" s="87"/>
      <c r="C564" s="88"/>
      <c r="D564" s="89"/>
      <c r="E564" s="90"/>
      <c r="F564" s="112"/>
    </row>
    <row r="565" spans="1:6">
      <c r="A565" s="183"/>
      <c r="B565" s="87"/>
      <c r="C565" s="88"/>
      <c r="D565" s="89"/>
      <c r="E565" s="90"/>
      <c r="F565" s="112"/>
    </row>
    <row r="566" spans="1:6">
      <c r="A566" s="183"/>
      <c r="B566" s="87"/>
      <c r="C566" s="88"/>
      <c r="D566" s="89"/>
      <c r="E566" s="90"/>
      <c r="F566" s="112"/>
    </row>
    <row r="567" spans="1:6">
      <c r="A567" s="183"/>
      <c r="B567" s="87"/>
      <c r="C567" s="88"/>
      <c r="D567" s="89"/>
      <c r="E567" s="90"/>
      <c r="F567" s="112"/>
    </row>
    <row r="568" spans="1:6">
      <c r="A568" s="183"/>
      <c r="B568" s="87"/>
      <c r="C568" s="88"/>
      <c r="D568" s="89"/>
      <c r="E568" s="90"/>
      <c r="F568" s="112"/>
    </row>
    <row r="569" spans="1:6">
      <c r="A569" s="183"/>
      <c r="B569" s="87"/>
      <c r="C569" s="88"/>
      <c r="D569" s="89"/>
      <c r="E569" s="90"/>
      <c r="F569" s="112"/>
    </row>
    <row r="570" spans="1:6">
      <c r="A570" s="183"/>
      <c r="B570" s="87"/>
      <c r="C570" s="88"/>
      <c r="D570" s="89"/>
      <c r="E570" s="90"/>
      <c r="F570" s="112"/>
    </row>
    <row r="571" spans="1:6">
      <c r="A571" s="183"/>
      <c r="B571" s="87"/>
      <c r="C571" s="88"/>
      <c r="D571" s="89"/>
      <c r="E571" s="90"/>
      <c r="F571" s="112"/>
    </row>
    <row r="572" spans="1:6">
      <c r="A572" s="183"/>
      <c r="B572" s="87"/>
      <c r="C572" s="88"/>
      <c r="D572" s="89"/>
      <c r="E572" s="90"/>
      <c r="F572" s="112"/>
    </row>
    <row r="573" spans="1:6">
      <c r="A573" s="183"/>
      <c r="B573" s="87"/>
      <c r="C573" s="88"/>
      <c r="D573" s="89"/>
      <c r="E573" s="90"/>
      <c r="F573" s="112"/>
    </row>
    <row r="574" spans="1:6">
      <c r="A574" s="183"/>
      <c r="B574" s="87"/>
      <c r="C574" s="88"/>
      <c r="D574" s="89"/>
      <c r="E574" s="90"/>
      <c r="F574" s="112"/>
    </row>
    <row r="575" spans="1:6">
      <c r="A575" s="183"/>
      <c r="B575" s="87"/>
      <c r="C575" s="88"/>
      <c r="D575" s="89"/>
      <c r="E575" s="90"/>
      <c r="F575" s="112"/>
    </row>
    <row r="576" spans="1:6">
      <c r="A576" s="183"/>
      <c r="B576" s="87"/>
      <c r="C576" s="88"/>
      <c r="D576" s="89"/>
      <c r="E576" s="90"/>
      <c r="F576" s="112"/>
    </row>
    <row r="577" spans="1:6">
      <c r="A577" s="183"/>
      <c r="B577" s="87"/>
      <c r="C577" s="88"/>
      <c r="D577" s="89"/>
      <c r="E577" s="90"/>
      <c r="F577" s="112"/>
    </row>
    <row r="578" spans="1:6">
      <c r="A578" s="183"/>
      <c r="B578" s="87"/>
      <c r="C578" s="88"/>
      <c r="D578" s="89"/>
      <c r="E578" s="90"/>
      <c r="F578" s="112"/>
    </row>
    <row r="579" spans="1:6">
      <c r="A579" s="183"/>
      <c r="B579" s="87"/>
      <c r="C579" s="88"/>
      <c r="D579" s="89"/>
      <c r="E579" s="90"/>
      <c r="F579" s="112"/>
    </row>
    <row r="580" spans="1:6">
      <c r="A580" s="183"/>
      <c r="B580" s="87"/>
      <c r="C580" s="88"/>
      <c r="D580" s="89"/>
      <c r="E580" s="90"/>
      <c r="F580" s="112"/>
    </row>
    <row r="581" spans="1:6">
      <c r="A581" s="183"/>
      <c r="B581" s="87"/>
      <c r="C581" s="88"/>
      <c r="D581" s="89"/>
      <c r="E581" s="90"/>
      <c r="F581" s="112"/>
    </row>
    <row r="582" spans="1:6">
      <c r="A582" s="183"/>
      <c r="B582" s="87"/>
      <c r="C582" s="88"/>
      <c r="D582" s="89"/>
      <c r="E582" s="90"/>
      <c r="F582" s="112"/>
    </row>
    <row r="583" spans="1:6">
      <c r="A583" s="183"/>
      <c r="B583" s="87"/>
      <c r="C583" s="88"/>
      <c r="D583" s="89"/>
      <c r="E583" s="90"/>
      <c r="F583" s="112"/>
    </row>
    <row r="584" spans="1:6">
      <c r="A584" s="183"/>
      <c r="B584" s="87"/>
      <c r="C584" s="88"/>
      <c r="D584" s="89"/>
      <c r="E584" s="90"/>
      <c r="F584" s="112"/>
    </row>
    <row r="585" spans="1:6">
      <c r="A585" s="183"/>
      <c r="B585" s="87"/>
      <c r="C585" s="88"/>
      <c r="D585" s="89"/>
      <c r="E585" s="90"/>
      <c r="F585" s="112"/>
    </row>
    <row r="586" spans="1:6">
      <c r="A586" s="183"/>
      <c r="B586" s="87"/>
      <c r="C586" s="88"/>
      <c r="D586" s="89"/>
      <c r="E586" s="90"/>
      <c r="F586" s="112"/>
    </row>
    <row r="587" spans="1:6">
      <c r="A587" s="183"/>
      <c r="B587" s="87"/>
      <c r="C587" s="88"/>
      <c r="D587" s="89"/>
      <c r="E587" s="90"/>
      <c r="F587" s="112"/>
    </row>
    <row r="588" spans="1:6">
      <c r="A588" s="183"/>
      <c r="B588" s="87"/>
      <c r="C588" s="88"/>
      <c r="D588" s="89"/>
      <c r="E588" s="90"/>
      <c r="F588" s="112"/>
    </row>
    <row r="589" spans="1:6">
      <c r="A589" s="183"/>
      <c r="B589" s="87"/>
      <c r="C589" s="88"/>
      <c r="D589" s="89"/>
      <c r="E589" s="90"/>
      <c r="F589" s="112"/>
    </row>
    <row r="590" spans="1:6">
      <c r="A590" s="183"/>
      <c r="B590" s="87"/>
      <c r="C590" s="88"/>
      <c r="D590" s="89"/>
      <c r="E590" s="90"/>
      <c r="F590" s="112"/>
    </row>
    <row r="591" spans="1:6">
      <c r="A591" s="183"/>
      <c r="B591" s="87"/>
      <c r="C591" s="88"/>
      <c r="D591" s="89"/>
      <c r="E591" s="90"/>
      <c r="F591" s="112"/>
    </row>
    <row r="592" spans="1:6">
      <c r="A592" s="183"/>
      <c r="B592" s="87"/>
      <c r="C592" s="88"/>
      <c r="D592" s="89"/>
      <c r="E592" s="90"/>
      <c r="F592" s="112"/>
    </row>
    <row r="593" spans="1:6">
      <c r="A593" s="183"/>
      <c r="B593" s="87"/>
      <c r="C593" s="88"/>
      <c r="D593" s="89"/>
      <c r="E593" s="90"/>
      <c r="F593" s="112"/>
    </row>
    <row r="594" spans="1:6">
      <c r="A594" s="183"/>
      <c r="B594" s="87"/>
      <c r="C594" s="88"/>
      <c r="D594" s="89"/>
      <c r="E594" s="90"/>
      <c r="F594" s="112"/>
    </row>
    <row r="595" spans="1:6">
      <c r="A595" s="183"/>
      <c r="B595" s="87"/>
      <c r="C595" s="88"/>
      <c r="D595" s="89"/>
      <c r="E595" s="90"/>
      <c r="F595" s="112"/>
    </row>
    <row r="596" spans="1:6">
      <c r="A596" s="183"/>
      <c r="B596" s="87"/>
      <c r="C596" s="88"/>
      <c r="D596" s="89"/>
      <c r="E596" s="90"/>
      <c r="F596" s="112"/>
    </row>
    <row r="597" spans="1:6">
      <c r="A597" s="183"/>
      <c r="B597" s="87"/>
      <c r="C597" s="88"/>
      <c r="D597" s="89"/>
      <c r="E597" s="90"/>
      <c r="F597" s="112"/>
    </row>
    <row r="598" spans="1:6">
      <c r="A598" s="183"/>
      <c r="B598" s="87"/>
      <c r="C598" s="88"/>
      <c r="D598" s="89"/>
      <c r="E598" s="90"/>
      <c r="F598" s="112"/>
    </row>
    <row r="599" spans="1:6">
      <c r="A599" s="183"/>
      <c r="B599" s="87"/>
      <c r="C599" s="88"/>
      <c r="D599" s="89"/>
      <c r="E599" s="90"/>
      <c r="F599" s="112"/>
    </row>
    <row r="600" spans="1:6">
      <c r="A600" s="183"/>
      <c r="B600" s="87"/>
      <c r="C600" s="88"/>
      <c r="D600" s="89"/>
      <c r="E600" s="90"/>
      <c r="F600" s="112"/>
    </row>
    <row r="601" spans="1:6">
      <c r="A601" s="183"/>
      <c r="B601" s="87"/>
      <c r="C601" s="88"/>
      <c r="D601" s="89"/>
      <c r="E601" s="90"/>
      <c r="F601" s="112"/>
    </row>
    <row r="602" spans="1:6">
      <c r="A602" s="183"/>
      <c r="B602" s="87"/>
      <c r="C602" s="88"/>
      <c r="D602" s="89"/>
      <c r="E602" s="90"/>
      <c r="F602" s="112"/>
    </row>
    <row r="603" spans="1:6">
      <c r="A603" s="183"/>
      <c r="B603" s="87"/>
      <c r="C603" s="88"/>
      <c r="D603" s="89"/>
      <c r="E603" s="90"/>
      <c r="F603" s="112"/>
    </row>
    <row r="604" spans="1:6">
      <c r="A604" s="183"/>
      <c r="B604" s="87"/>
      <c r="C604" s="88"/>
      <c r="D604" s="89"/>
      <c r="E604" s="90"/>
      <c r="F604" s="112"/>
    </row>
    <row r="605" spans="1:6">
      <c r="A605" s="183"/>
      <c r="B605" s="87"/>
      <c r="C605" s="88"/>
      <c r="D605" s="89"/>
      <c r="E605" s="90"/>
      <c r="F605" s="112"/>
    </row>
    <row r="606" spans="1:6">
      <c r="A606" s="183"/>
      <c r="B606" s="87"/>
      <c r="C606" s="88"/>
      <c r="D606" s="89"/>
      <c r="E606" s="90"/>
      <c r="F606" s="112"/>
    </row>
    <row r="607" spans="1:6">
      <c r="A607" s="183"/>
      <c r="B607" s="87"/>
      <c r="C607" s="88"/>
      <c r="D607" s="89"/>
      <c r="E607" s="90"/>
      <c r="F607" s="112"/>
    </row>
    <row r="608" spans="1:6">
      <c r="A608" s="183"/>
      <c r="B608" s="87"/>
      <c r="C608" s="88"/>
      <c r="D608" s="89"/>
      <c r="E608" s="90"/>
      <c r="F608" s="112"/>
    </row>
    <row r="609" spans="1:6">
      <c r="A609" s="183"/>
      <c r="B609" s="87"/>
      <c r="C609" s="88"/>
      <c r="D609" s="89"/>
      <c r="E609" s="90"/>
      <c r="F609" s="112"/>
    </row>
    <row r="610" spans="1:6">
      <c r="A610" s="183"/>
      <c r="B610" s="87"/>
      <c r="C610" s="88"/>
      <c r="D610" s="89"/>
      <c r="E610" s="90"/>
      <c r="F610" s="112"/>
    </row>
    <row r="611" spans="1:6">
      <c r="A611" s="183"/>
      <c r="B611" s="87"/>
      <c r="C611" s="88"/>
      <c r="D611" s="89"/>
      <c r="E611" s="90"/>
      <c r="F611" s="112"/>
    </row>
    <row r="612" spans="1:6">
      <c r="A612" s="183"/>
      <c r="B612" s="87"/>
      <c r="C612" s="88"/>
      <c r="D612" s="89"/>
      <c r="E612" s="90"/>
      <c r="F612" s="112"/>
    </row>
    <row r="613" spans="1:6">
      <c r="A613" s="183"/>
      <c r="B613" s="87"/>
      <c r="C613" s="88"/>
      <c r="D613" s="89"/>
      <c r="E613" s="90"/>
      <c r="F613" s="112"/>
    </row>
    <row r="614" spans="1:6">
      <c r="A614" s="183"/>
      <c r="B614" s="87"/>
      <c r="C614" s="88"/>
      <c r="D614" s="89"/>
      <c r="E614" s="90"/>
      <c r="F614" s="112"/>
    </row>
    <row r="615" spans="1:6">
      <c r="A615" s="183"/>
      <c r="B615" s="87"/>
      <c r="C615" s="88"/>
      <c r="D615" s="89"/>
      <c r="E615" s="90"/>
      <c r="F615" s="112"/>
    </row>
    <row r="616" spans="1:6">
      <c r="A616" s="183"/>
      <c r="B616" s="87"/>
      <c r="C616" s="88"/>
      <c r="D616" s="89"/>
      <c r="E616" s="90"/>
      <c r="F616" s="112"/>
    </row>
    <row r="617" spans="1:6">
      <c r="A617" s="183"/>
      <c r="B617" s="87"/>
      <c r="C617" s="88"/>
      <c r="D617" s="89"/>
      <c r="E617" s="90"/>
      <c r="F617" s="112"/>
    </row>
    <row r="618" spans="1:6">
      <c r="A618" s="183"/>
      <c r="B618" s="87"/>
      <c r="C618" s="88"/>
      <c r="D618" s="89"/>
      <c r="E618" s="90"/>
      <c r="F618" s="112"/>
    </row>
    <row r="619" spans="1:6">
      <c r="A619" s="183"/>
      <c r="B619" s="87"/>
      <c r="C619" s="88"/>
      <c r="D619" s="89"/>
      <c r="E619" s="90"/>
      <c r="F619" s="112"/>
    </row>
    <row r="620" spans="1:6">
      <c r="A620" s="183"/>
      <c r="B620" s="87"/>
      <c r="C620" s="88"/>
      <c r="D620" s="89"/>
      <c r="E620" s="90"/>
      <c r="F620" s="112"/>
    </row>
    <row r="621" spans="1:6">
      <c r="A621" s="183"/>
      <c r="B621" s="87"/>
      <c r="C621" s="88"/>
      <c r="D621" s="89"/>
      <c r="E621" s="90"/>
      <c r="F621" s="112"/>
    </row>
    <row r="622" spans="1:6">
      <c r="A622" s="183"/>
      <c r="B622" s="87"/>
      <c r="C622" s="88"/>
      <c r="D622" s="89"/>
      <c r="E622" s="90"/>
      <c r="F622" s="112"/>
    </row>
    <row r="623" spans="1:6">
      <c r="A623" s="183"/>
      <c r="B623" s="87"/>
      <c r="C623" s="88"/>
      <c r="D623" s="89"/>
      <c r="E623" s="90"/>
      <c r="F623" s="112"/>
    </row>
    <row r="624" spans="1:6">
      <c r="A624" s="183"/>
      <c r="B624" s="87"/>
      <c r="C624" s="88"/>
      <c r="D624" s="89"/>
      <c r="E624" s="90"/>
      <c r="F624" s="112"/>
    </row>
    <row r="625" spans="1:6">
      <c r="A625" s="183"/>
      <c r="B625" s="87"/>
      <c r="C625" s="88"/>
      <c r="D625" s="89"/>
      <c r="E625" s="90"/>
      <c r="F625" s="112"/>
    </row>
    <row r="626" spans="1:6">
      <c r="A626" s="183"/>
      <c r="B626" s="87"/>
      <c r="C626" s="88"/>
      <c r="D626" s="89"/>
      <c r="E626" s="90"/>
      <c r="F626" s="112"/>
    </row>
    <row r="627" spans="1:6">
      <c r="A627" s="183"/>
      <c r="B627" s="87"/>
      <c r="C627" s="88"/>
      <c r="D627" s="89"/>
      <c r="E627" s="90"/>
      <c r="F627" s="112"/>
    </row>
    <row r="628" spans="1:6">
      <c r="A628" s="183"/>
      <c r="B628" s="87"/>
      <c r="C628" s="88"/>
      <c r="D628" s="89"/>
      <c r="E628" s="90"/>
      <c r="F628" s="112"/>
    </row>
    <row r="629" spans="1:6">
      <c r="A629" s="183"/>
      <c r="B629" s="87"/>
      <c r="C629" s="88"/>
      <c r="D629" s="89"/>
      <c r="E629" s="90"/>
      <c r="F629" s="112"/>
    </row>
    <row r="630" spans="1:6">
      <c r="A630" s="183"/>
      <c r="B630" s="87"/>
      <c r="C630" s="88"/>
      <c r="D630" s="89"/>
      <c r="E630" s="90"/>
      <c r="F630" s="112"/>
    </row>
    <row r="631" spans="1:6">
      <c r="A631" s="183"/>
      <c r="B631" s="87"/>
      <c r="C631" s="88"/>
      <c r="D631" s="89"/>
      <c r="E631" s="90"/>
      <c r="F631" s="112"/>
    </row>
    <row r="632" spans="1:6">
      <c r="A632" s="183"/>
      <c r="B632" s="87"/>
      <c r="C632" s="88"/>
      <c r="D632" s="89"/>
      <c r="E632" s="90"/>
      <c r="F632" s="112"/>
    </row>
    <row r="633" spans="1:6">
      <c r="A633" s="183"/>
      <c r="B633" s="87"/>
      <c r="C633" s="88"/>
      <c r="D633" s="89"/>
      <c r="E633" s="90"/>
      <c r="F633" s="112"/>
    </row>
    <row r="634" spans="1:6">
      <c r="A634" s="183"/>
      <c r="B634" s="87"/>
      <c r="C634" s="88"/>
      <c r="D634" s="89"/>
      <c r="E634" s="90"/>
      <c r="F634" s="112"/>
    </row>
    <row r="635" spans="1:6">
      <c r="A635" s="183"/>
      <c r="B635" s="87"/>
      <c r="C635" s="88"/>
      <c r="D635" s="89"/>
      <c r="E635" s="90"/>
      <c r="F635" s="112"/>
    </row>
    <row r="636" spans="1:6">
      <c r="A636" s="183"/>
      <c r="B636" s="87"/>
      <c r="C636" s="88"/>
      <c r="D636" s="89"/>
      <c r="E636" s="90"/>
      <c r="F636" s="112"/>
    </row>
    <row r="637" spans="1:6">
      <c r="A637" s="183"/>
      <c r="B637" s="87"/>
      <c r="C637" s="88"/>
      <c r="D637" s="89"/>
      <c r="E637" s="90"/>
      <c r="F637" s="112"/>
    </row>
    <row r="638" spans="1:6">
      <c r="A638" s="183"/>
      <c r="B638" s="87"/>
      <c r="C638" s="88"/>
      <c r="D638" s="89"/>
      <c r="E638" s="90"/>
      <c r="F638" s="112"/>
    </row>
    <row r="639" spans="1:6">
      <c r="A639" s="183"/>
      <c r="B639" s="87"/>
      <c r="C639" s="88"/>
      <c r="D639" s="89"/>
      <c r="E639" s="90"/>
      <c r="F639" s="112"/>
    </row>
    <row r="640" spans="1:6">
      <c r="A640" s="183"/>
      <c r="B640" s="87"/>
      <c r="C640" s="88"/>
      <c r="D640" s="89"/>
      <c r="E640" s="90"/>
      <c r="F640" s="112"/>
    </row>
    <row r="641" spans="1:6">
      <c r="A641" s="183"/>
      <c r="B641" s="87"/>
      <c r="C641" s="88"/>
      <c r="D641" s="89"/>
      <c r="E641" s="90"/>
      <c r="F641" s="112"/>
    </row>
    <row r="642" spans="1:6">
      <c r="A642" s="183"/>
      <c r="B642" s="87"/>
      <c r="C642" s="88"/>
      <c r="D642" s="89"/>
      <c r="E642" s="90"/>
      <c r="F642" s="112"/>
    </row>
    <row r="643" spans="1:6">
      <c r="A643" s="183"/>
      <c r="B643" s="87"/>
      <c r="C643" s="88"/>
      <c r="D643" s="89"/>
      <c r="E643" s="90"/>
      <c r="F643" s="112"/>
    </row>
    <row r="644" spans="1:6">
      <c r="A644" s="183"/>
      <c r="B644" s="87"/>
      <c r="C644" s="88"/>
      <c r="D644" s="89"/>
      <c r="E644" s="90"/>
      <c r="F644" s="112"/>
    </row>
    <row r="645" spans="1:6">
      <c r="A645" s="183"/>
      <c r="B645" s="87"/>
      <c r="C645" s="88"/>
      <c r="D645" s="89"/>
      <c r="E645" s="90"/>
      <c r="F645" s="112"/>
    </row>
    <row r="646" spans="1:6">
      <c r="A646" s="183"/>
      <c r="B646" s="87"/>
      <c r="C646" s="88"/>
      <c r="D646" s="89"/>
      <c r="E646" s="90"/>
      <c r="F646" s="112"/>
    </row>
    <row r="647" spans="1:6">
      <c r="A647" s="183"/>
      <c r="B647" s="87"/>
      <c r="C647" s="88"/>
      <c r="D647" s="89"/>
      <c r="E647" s="90"/>
      <c r="F647" s="112"/>
    </row>
    <row r="648" spans="1:6">
      <c r="A648" s="183"/>
      <c r="B648" s="87"/>
      <c r="C648" s="88"/>
      <c r="D648" s="89"/>
      <c r="E648" s="90"/>
      <c r="F648" s="112"/>
    </row>
    <row r="649" spans="1:6">
      <c r="A649" s="183"/>
      <c r="B649" s="87"/>
      <c r="C649" s="88"/>
      <c r="D649" s="89"/>
      <c r="E649" s="90"/>
      <c r="F649" s="112"/>
    </row>
    <row r="650" spans="1:6">
      <c r="A650" s="183"/>
      <c r="B650" s="87"/>
      <c r="C650" s="88"/>
      <c r="D650" s="89"/>
      <c r="E650" s="90"/>
      <c r="F650" s="112"/>
    </row>
    <row r="651" spans="1:6">
      <c r="A651" s="183"/>
      <c r="B651" s="87"/>
      <c r="C651" s="88"/>
      <c r="D651" s="89"/>
      <c r="E651" s="90"/>
      <c r="F651" s="112"/>
    </row>
    <row r="652" spans="1:6">
      <c r="A652" s="183"/>
      <c r="B652" s="87"/>
      <c r="C652" s="88"/>
      <c r="D652" s="89"/>
      <c r="E652" s="90"/>
      <c r="F652" s="112"/>
    </row>
    <row r="653" spans="1:6">
      <c r="A653" s="183"/>
      <c r="B653" s="87"/>
      <c r="C653" s="88"/>
      <c r="D653" s="89"/>
      <c r="E653" s="90"/>
      <c r="F653" s="112"/>
    </row>
    <row r="654" spans="1:6">
      <c r="A654" s="183"/>
      <c r="B654" s="87"/>
      <c r="C654" s="88"/>
      <c r="D654" s="89"/>
      <c r="E654" s="90"/>
      <c r="F654" s="112"/>
    </row>
    <row r="655" spans="1:6">
      <c r="A655" s="183"/>
      <c r="B655" s="87"/>
      <c r="C655" s="88"/>
      <c r="D655" s="89"/>
      <c r="E655" s="90"/>
      <c r="F655" s="112"/>
    </row>
    <row r="656" spans="1:6">
      <c r="A656" s="183"/>
      <c r="B656" s="87"/>
      <c r="C656" s="88"/>
      <c r="D656" s="89"/>
      <c r="E656" s="90"/>
      <c r="F656" s="112"/>
    </row>
    <row r="657" spans="1:6">
      <c r="A657" s="183"/>
      <c r="B657" s="87"/>
      <c r="C657" s="88"/>
      <c r="D657" s="89"/>
      <c r="E657" s="90"/>
      <c r="F657" s="112"/>
    </row>
    <row r="658" spans="1:6">
      <c r="A658" s="183"/>
      <c r="B658" s="87"/>
      <c r="C658" s="88"/>
      <c r="D658" s="89"/>
      <c r="E658" s="90"/>
      <c r="F658" s="112"/>
    </row>
    <row r="659" spans="1:6">
      <c r="A659" s="183"/>
      <c r="B659" s="87"/>
      <c r="C659" s="88"/>
      <c r="D659" s="89"/>
      <c r="E659" s="90"/>
      <c r="F659" s="112"/>
    </row>
    <row r="660" spans="1:6">
      <c r="A660" s="183"/>
      <c r="B660" s="87"/>
      <c r="C660" s="88"/>
      <c r="D660" s="89"/>
      <c r="E660" s="90"/>
      <c r="F660" s="112"/>
    </row>
    <row r="661" spans="1:6">
      <c r="A661" s="183"/>
      <c r="B661" s="87"/>
      <c r="C661" s="88"/>
      <c r="D661" s="89"/>
      <c r="E661" s="90"/>
      <c r="F661" s="112"/>
    </row>
    <row r="662" spans="1:6">
      <c r="A662" s="183"/>
      <c r="B662" s="87"/>
      <c r="C662" s="88"/>
      <c r="D662" s="89"/>
      <c r="E662" s="90"/>
      <c r="F662" s="112"/>
    </row>
    <row r="663" spans="1:6">
      <c r="A663" s="183"/>
      <c r="B663" s="87"/>
      <c r="C663" s="88"/>
      <c r="D663" s="89"/>
      <c r="E663" s="90"/>
      <c r="F663" s="112"/>
    </row>
    <row r="664" spans="1:6">
      <c r="A664" s="183"/>
      <c r="B664" s="87"/>
      <c r="C664" s="88"/>
      <c r="D664" s="89"/>
      <c r="E664" s="90"/>
      <c r="F664" s="112"/>
    </row>
    <row r="665" spans="1:6">
      <c r="A665" s="183"/>
      <c r="B665" s="87"/>
      <c r="C665" s="88"/>
      <c r="D665" s="89"/>
      <c r="E665" s="90"/>
      <c r="F665" s="112"/>
    </row>
    <row r="666" spans="1:6">
      <c r="A666" s="183"/>
      <c r="B666" s="87"/>
      <c r="C666" s="88"/>
      <c r="D666" s="89"/>
      <c r="E666" s="90"/>
      <c r="F666" s="112"/>
    </row>
    <row r="667" spans="1:6">
      <c r="A667" s="183"/>
      <c r="B667" s="87"/>
      <c r="C667" s="88"/>
      <c r="D667" s="89"/>
      <c r="E667" s="90"/>
      <c r="F667" s="112"/>
    </row>
    <row r="668" spans="1:6">
      <c r="A668" s="183"/>
      <c r="B668" s="87"/>
      <c r="C668" s="88"/>
      <c r="D668" s="89"/>
      <c r="E668" s="90"/>
      <c r="F668" s="112"/>
    </row>
    <row r="669" spans="1:6">
      <c r="A669" s="183"/>
      <c r="B669" s="87"/>
      <c r="C669" s="88"/>
      <c r="D669" s="89"/>
      <c r="E669" s="90"/>
      <c r="F669" s="112"/>
    </row>
    <row r="670" spans="1:6">
      <c r="A670" s="183"/>
      <c r="B670" s="87"/>
      <c r="C670" s="88"/>
      <c r="D670" s="89"/>
      <c r="E670" s="90"/>
      <c r="F670" s="112"/>
    </row>
    <row r="671" spans="1:6">
      <c r="A671" s="183"/>
      <c r="B671" s="87"/>
      <c r="C671" s="88"/>
      <c r="D671" s="89"/>
      <c r="E671" s="90"/>
      <c r="F671" s="112"/>
    </row>
    <row r="672" spans="1:6">
      <c r="A672" s="183"/>
      <c r="B672" s="87"/>
      <c r="C672" s="88"/>
      <c r="D672" s="89"/>
      <c r="E672" s="90"/>
      <c r="F672" s="112"/>
    </row>
    <row r="673" spans="1:6">
      <c r="A673" s="183"/>
      <c r="B673" s="87"/>
      <c r="C673" s="88"/>
      <c r="D673" s="89"/>
      <c r="E673" s="90"/>
      <c r="F673" s="112"/>
    </row>
    <row r="674" spans="1:6">
      <c r="A674" s="183"/>
      <c r="B674" s="87"/>
      <c r="C674" s="88"/>
      <c r="D674" s="89"/>
      <c r="E674" s="90"/>
      <c r="F674" s="112"/>
    </row>
    <row r="675" spans="1:6">
      <c r="A675" s="183"/>
      <c r="B675" s="87"/>
      <c r="C675" s="88"/>
      <c r="D675" s="89"/>
      <c r="E675" s="90"/>
      <c r="F675" s="112"/>
    </row>
    <row r="676" spans="1:6">
      <c r="A676" s="183"/>
      <c r="B676" s="87"/>
      <c r="C676" s="88"/>
      <c r="D676" s="89"/>
      <c r="E676" s="90"/>
      <c r="F676" s="112"/>
    </row>
    <row r="677" spans="1:6">
      <c r="A677" s="183"/>
      <c r="B677" s="87"/>
      <c r="C677" s="88"/>
      <c r="D677" s="89"/>
      <c r="E677" s="90"/>
      <c r="F677" s="112"/>
    </row>
    <row r="678" spans="1:6">
      <c r="A678" s="183"/>
      <c r="B678" s="87"/>
      <c r="C678" s="88"/>
      <c r="D678" s="89"/>
      <c r="E678" s="90"/>
      <c r="F678" s="112"/>
    </row>
    <row r="679" spans="1:6">
      <c r="A679" s="183"/>
      <c r="B679" s="87"/>
      <c r="C679" s="88"/>
      <c r="D679" s="89"/>
      <c r="E679" s="90"/>
      <c r="F679" s="112"/>
    </row>
    <row r="680" spans="1:6">
      <c r="A680" s="183"/>
      <c r="B680" s="87"/>
      <c r="C680" s="88"/>
      <c r="D680" s="89"/>
      <c r="E680" s="90"/>
      <c r="F680" s="112"/>
    </row>
    <row r="681" spans="1:6">
      <c r="A681" s="183"/>
      <c r="B681" s="87"/>
      <c r="C681" s="88"/>
      <c r="D681" s="89"/>
      <c r="E681" s="90"/>
      <c r="F681" s="112"/>
    </row>
    <row r="682" spans="1:6">
      <c r="A682" s="183"/>
      <c r="B682" s="87"/>
      <c r="C682" s="88"/>
      <c r="D682" s="89"/>
      <c r="E682" s="90"/>
      <c r="F682" s="112"/>
    </row>
    <row r="683" spans="1:6">
      <c r="A683" s="183"/>
      <c r="B683" s="87"/>
      <c r="C683" s="88"/>
      <c r="D683" s="89"/>
      <c r="E683" s="90"/>
      <c r="F683" s="112"/>
    </row>
    <row r="684" spans="1:6">
      <c r="A684" s="183"/>
      <c r="B684" s="87"/>
      <c r="C684" s="88"/>
      <c r="D684" s="89"/>
      <c r="E684" s="90"/>
      <c r="F684" s="112"/>
    </row>
    <row r="685" spans="1:6">
      <c r="A685" s="183"/>
      <c r="B685" s="87"/>
      <c r="C685" s="88"/>
      <c r="D685" s="89"/>
      <c r="E685" s="90"/>
      <c r="F685" s="112"/>
    </row>
    <row r="686" spans="1:6">
      <c r="A686" s="183"/>
      <c r="B686" s="87"/>
      <c r="C686" s="88"/>
      <c r="D686" s="89"/>
      <c r="E686" s="90"/>
      <c r="F686" s="112"/>
    </row>
    <row r="687" spans="1:6">
      <c r="A687" s="183"/>
      <c r="B687" s="87"/>
      <c r="C687" s="88"/>
      <c r="D687" s="89"/>
      <c r="E687" s="90"/>
      <c r="F687" s="112"/>
    </row>
    <row r="688" spans="1:6">
      <c r="A688" s="183"/>
      <c r="B688" s="87"/>
      <c r="C688" s="88"/>
      <c r="D688" s="89"/>
      <c r="E688" s="90"/>
      <c r="F688" s="112"/>
    </row>
    <row r="689" spans="1:6">
      <c r="A689" s="183"/>
      <c r="B689" s="87"/>
      <c r="C689" s="88"/>
      <c r="D689" s="89"/>
      <c r="E689" s="90"/>
      <c r="F689" s="112"/>
    </row>
    <row r="690" spans="1:6">
      <c r="A690" s="183"/>
      <c r="B690" s="87"/>
      <c r="C690" s="88"/>
      <c r="D690" s="89"/>
      <c r="E690" s="90"/>
      <c r="F690" s="112"/>
    </row>
    <row r="691" spans="1:6">
      <c r="A691" s="183"/>
      <c r="B691" s="87"/>
      <c r="C691" s="88"/>
      <c r="D691" s="89"/>
      <c r="E691" s="90"/>
      <c r="F691" s="112"/>
    </row>
    <row r="692" spans="1:6">
      <c r="A692" s="183"/>
      <c r="B692" s="87"/>
      <c r="C692" s="88"/>
      <c r="D692" s="89"/>
      <c r="E692" s="90"/>
      <c r="F692" s="112"/>
    </row>
    <row r="693" spans="1:6">
      <c r="A693" s="183"/>
      <c r="B693" s="87"/>
      <c r="C693" s="88"/>
      <c r="D693" s="89"/>
      <c r="E693" s="90"/>
      <c r="F693" s="112"/>
    </row>
    <row r="694" spans="1:6">
      <c r="A694" s="183"/>
      <c r="B694" s="87"/>
      <c r="C694" s="88"/>
      <c r="D694" s="89"/>
      <c r="E694" s="90"/>
      <c r="F694" s="112"/>
    </row>
    <row r="695" spans="1:6">
      <c r="A695" s="183"/>
      <c r="B695" s="87"/>
      <c r="C695" s="88"/>
      <c r="D695" s="89"/>
      <c r="E695" s="90"/>
      <c r="F695" s="112"/>
    </row>
    <row r="696" spans="1:6">
      <c r="A696" s="183"/>
      <c r="B696" s="87"/>
      <c r="C696" s="88"/>
      <c r="D696" s="89"/>
      <c r="E696" s="90"/>
      <c r="F696" s="112"/>
    </row>
    <row r="697" spans="1:6">
      <c r="A697" s="183"/>
      <c r="B697" s="87"/>
      <c r="C697" s="88"/>
      <c r="D697" s="89"/>
      <c r="E697" s="90"/>
      <c r="F697" s="112"/>
    </row>
    <row r="698" spans="1:6">
      <c r="A698" s="183"/>
      <c r="B698" s="87"/>
      <c r="C698" s="88"/>
      <c r="D698" s="89"/>
      <c r="E698" s="90"/>
      <c r="F698" s="112"/>
    </row>
    <row r="699" spans="1:6">
      <c r="A699" s="183"/>
      <c r="B699" s="87"/>
      <c r="C699" s="88"/>
      <c r="D699" s="89"/>
      <c r="E699" s="90"/>
      <c r="F699" s="112"/>
    </row>
    <row r="700" spans="1:6">
      <c r="A700" s="183"/>
      <c r="B700" s="87"/>
      <c r="C700" s="88"/>
      <c r="D700" s="89"/>
      <c r="E700" s="90"/>
      <c r="F700" s="112"/>
    </row>
    <row r="701" spans="1:6">
      <c r="A701" s="183"/>
      <c r="B701" s="87"/>
      <c r="C701" s="88"/>
      <c r="D701" s="89"/>
      <c r="E701" s="90"/>
      <c r="F701" s="112"/>
    </row>
    <row r="702" spans="1:6">
      <c r="A702" s="183"/>
      <c r="B702" s="87"/>
      <c r="C702" s="88"/>
      <c r="D702" s="89"/>
      <c r="E702" s="90"/>
      <c r="F702" s="112"/>
    </row>
    <row r="703" spans="1:6">
      <c r="A703" s="183"/>
      <c r="B703" s="87"/>
      <c r="C703" s="88"/>
      <c r="D703" s="89"/>
      <c r="E703" s="90"/>
      <c r="F703" s="112"/>
    </row>
    <row r="704" spans="1:6">
      <c r="A704" s="183"/>
      <c r="B704" s="87"/>
      <c r="C704" s="88"/>
      <c r="D704" s="89"/>
      <c r="E704" s="90"/>
      <c r="F704" s="112"/>
    </row>
    <row r="705" spans="1:6">
      <c r="A705" s="183"/>
      <c r="B705" s="87"/>
      <c r="C705" s="88"/>
      <c r="D705" s="89"/>
      <c r="E705" s="90"/>
      <c r="F705" s="112"/>
    </row>
    <row r="706" spans="1:6">
      <c r="A706" s="183"/>
      <c r="B706" s="87"/>
      <c r="C706" s="88"/>
      <c r="D706" s="89"/>
      <c r="E706" s="90"/>
      <c r="F706" s="112"/>
    </row>
    <row r="707" spans="1:6">
      <c r="A707" s="183"/>
      <c r="B707" s="87"/>
      <c r="C707" s="88"/>
      <c r="D707" s="89"/>
      <c r="E707" s="90"/>
      <c r="F707" s="112"/>
    </row>
    <row r="708" spans="1:6">
      <c r="A708" s="183"/>
      <c r="B708" s="87"/>
      <c r="C708" s="88"/>
      <c r="D708" s="89"/>
      <c r="E708" s="90"/>
      <c r="F708" s="112"/>
    </row>
    <row r="709" spans="1:6">
      <c r="A709" s="183"/>
      <c r="B709" s="87"/>
      <c r="C709" s="88"/>
      <c r="D709" s="89"/>
      <c r="E709" s="90"/>
      <c r="F709" s="112"/>
    </row>
    <row r="710" spans="1:6">
      <c r="A710" s="183"/>
      <c r="B710" s="87"/>
      <c r="C710" s="88"/>
      <c r="D710" s="89"/>
      <c r="E710" s="90"/>
      <c r="F710" s="112"/>
    </row>
    <row r="711" spans="1:6">
      <c r="A711" s="183"/>
      <c r="B711" s="87"/>
      <c r="C711" s="88"/>
      <c r="D711" s="89"/>
      <c r="E711" s="90"/>
      <c r="F711" s="112"/>
    </row>
    <row r="712" spans="1:6">
      <c r="A712" s="183"/>
      <c r="B712" s="87"/>
      <c r="C712" s="88"/>
      <c r="D712" s="89"/>
      <c r="E712" s="90"/>
      <c r="F712" s="112"/>
    </row>
    <row r="713" spans="1:6">
      <c r="A713" s="183"/>
      <c r="B713" s="87"/>
      <c r="C713" s="88"/>
      <c r="D713" s="89"/>
      <c r="E713" s="90"/>
      <c r="F713" s="112"/>
    </row>
    <row r="714" spans="1:6">
      <c r="A714" s="183"/>
      <c r="B714" s="87"/>
      <c r="C714" s="88"/>
      <c r="D714" s="89"/>
      <c r="E714" s="90"/>
      <c r="F714" s="112"/>
    </row>
    <row r="715" spans="1:6">
      <c r="A715" s="183"/>
      <c r="B715" s="87"/>
      <c r="C715" s="88"/>
      <c r="D715" s="89"/>
      <c r="E715" s="90"/>
      <c r="F715" s="112"/>
    </row>
    <row r="716" spans="1:6">
      <c r="A716" s="183"/>
      <c r="B716" s="87"/>
      <c r="C716" s="88"/>
      <c r="D716" s="89"/>
      <c r="E716" s="90"/>
      <c r="F716" s="112"/>
    </row>
    <row r="717" spans="1:6">
      <c r="A717" s="183"/>
      <c r="B717" s="87"/>
      <c r="C717" s="88"/>
      <c r="D717" s="89"/>
      <c r="E717" s="90"/>
      <c r="F717" s="112"/>
    </row>
    <row r="718" spans="1:6">
      <c r="A718" s="183"/>
      <c r="B718" s="87"/>
      <c r="C718" s="88"/>
      <c r="D718" s="89"/>
      <c r="E718" s="90"/>
      <c r="F718" s="112"/>
    </row>
    <row r="719" spans="1:6">
      <c r="A719" s="183"/>
      <c r="B719" s="87"/>
      <c r="C719" s="88"/>
      <c r="D719" s="89"/>
      <c r="E719" s="90"/>
      <c r="F719" s="112"/>
    </row>
    <row r="720" spans="1:6">
      <c r="A720" s="183"/>
      <c r="B720" s="87"/>
      <c r="C720" s="88"/>
      <c r="D720" s="89"/>
      <c r="E720" s="90"/>
      <c r="F720" s="112"/>
    </row>
    <row r="721" spans="1:6">
      <c r="A721" s="183"/>
      <c r="B721" s="87"/>
      <c r="C721" s="88"/>
      <c r="D721" s="89"/>
      <c r="E721" s="90"/>
      <c r="F721" s="112"/>
    </row>
    <row r="722" spans="1:6">
      <c r="A722" s="183"/>
      <c r="B722" s="87"/>
      <c r="C722" s="88"/>
      <c r="D722" s="89"/>
      <c r="E722" s="90"/>
      <c r="F722" s="112"/>
    </row>
    <row r="723" spans="1:6">
      <c r="A723" s="183"/>
      <c r="B723" s="87"/>
      <c r="C723" s="88"/>
      <c r="D723" s="89"/>
      <c r="E723" s="90"/>
      <c r="F723" s="112"/>
    </row>
    <row r="724" spans="1:6">
      <c r="A724" s="183"/>
      <c r="B724" s="87"/>
      <c r="C724" s="88"/>
      <c r="D724" s="89"/>
      <c r="E724" s="90"/>
      <c r="F724" s="112"/>
    </row>
    <row r="725" spans="1:6">
      <c r="A725" s="183"/>
      <c r="B725" s="87"/>
      <c r="C725" s="88"/>
      <c r="D725" s="89"/>
      <c r="E725" s="90"/>
      <c r="F725" s="112"/>
    </row>
    <row r="726" spans="1:6">
      <c r="A726" s="183"/>
      <c r="B726" s="87"/>
      <c r="C726" s="88"/>
      <c r="D726" s="89"/>
      <c r="E726" s="90"/>
      <c r="F726" s="112"/>
    </row>
    <row r="727" spans="1:6">
      <c r="A727" s="183"/>
      <c r="B727" s="87"/>
      <c r="C727" s="88"/>
      <c r="D727" s="89"/>
      <c r="E727" s="90"/>
      <c r="F727" s="112"/>
    </row>
    <row r="728" spans="1:6">
      <c r="A728" s="183"/>
      <c r="B728" s="87"/>
      <c r="C728" s="88"/>
      <c r="D728" s="89"/>
      <c r="E728" s="90"/>
      <c r="F728" s="112"/>
    </row>
    <row r="729" spans="1:6">
      <c r="A729" s="183"/>
      <c r="B729" s="87"/>
      <c r="C729" s="88"/>
      <c r="D729" s="89"/>
      <c r="E729" s="90"/>
      <c r="F729" s="112"/>
    </row>
    <row r="730" spans="1:6">
      <c r="A730" s="183"/>
      <c r="B730" s="87"/>
      <c r="C730" s="88"/>
      <c r="D730" s="89"/>
      <c r="E730" s="90"/>
      <c r="F730" s="112"/>
    </row>
    <row r="731" spans="1:6">
      <c r="A731" s="183"/>
      <c r="B731" s="87"/>
      <c r="C731" s="88"/>
      <c r="D731" s="89"/>
      <c r="E731" s="90"/>
      <c r="F731" s="112"/>
    </row>
    <row r="732" spans="1:6">
      <c r="A732" s="183"/>
      <c r="B732" s="87"/>
      <c r="C732" s="88"/>
      <c r="D732" s="89"/>
      <c r="E732" s="90"/>
      <c r="F732" s="112"/>
    </row>
    <row r="733" spans="1:6">
      <c r="A733" s="183"/>
      <c r="B733" s="87"/>
      <c r="C733" s="88"/>
      <c r="D733" s="89"/>
      <c r="E733" s="90"/>
      <c r="F733" s="112"/>
    </row>
    <row r="734" spans="1:6">
      <c r="A734" s="183"/>
      <c r="B734" s="87"/>
      <c r="C734" s="88"/>
      <c r="D734" s="89"/>
      <c r="E734" s="90"/>
      <c r="F734" s="112"/>
    </row>
    <row r="735" spans="1:6">
      <c r="A735" s="183"/>
      <c r="B735" s="87"/>
      <c r="C735" s="88"/>
      <c r="D735" s="89"/>
      <c r="E735" s="90"/>
      <c r="F735" s="112"/>
    </row>
    <row r="736" spans="1:6">
      <c r="A736" s="183"/>
      <c r="B736" s="87"/>
      <c r="C736" s="88"/>
      <c r="D736" s="89"/>
      <c r="E736" s="90"/>
      <c r="F736" s="112"/>
    </row>
    <row r="737" spans="1:6">
      <c r="A737" s="183"/>
      <c r="B737" s="87"/>
      <c r="C737" s="88"/>
      <c r="D737" s="89"/>
      <c r="E737" s="90"/>
      <c r="F737" s="112"/>
    </row>
    <row r="738" spans="1:6">
      <c r="A738" s="183"/>
      <c r="B738" s="87"/>
      <c r="C738" s="88"/>
      <c r="D738" s="89"/>
      <c r="E738" s="90"/>
      <c r="F738" s="112"/>
    </row>
    <row r="739" spans="1:6">
      <c r="A739" s="183"/>
      <c r="B739" s="87"/>
      <c r="C739" s="88"/>
      <c r="D739" s="89"/>
      <c r="E739" s="90"/>
      <c r="F739" s="112"/>
    </row>
    <row r="740" spans="1:6">
      <c r="A740" s="183"/>
      <c r="B740" s="87"/>
      <c r="C740" s="88"/>
      <c r="D740" s="89"/>
      <c r="E740" s="90"/>
      <c r="F740" s="112"/>
    </row>
    <row r="741" spans="1:6">
      <c r="A741" s="183"/>
      <c r="B741" s="87"/>
      <c r="C741" s="88"/>
      <c r="D741" s="89"/>
      <c r="E741" s="90"/>
      <c r="F741" s="112"/>
    </row>
    <row r="742" spans="1:6">
      <c r="A742" s="183"/>
      <c r="B742" s="87"/>
      <c r="C742" s="88"/>
      <c r="D742" s="89"/>
      <c r="E742" s="90"/>
      <c r="F742" s="112"/>
    </row>
    <row r="743" spans="1:6">
      <c r="A743" s="183"/>
      <c r="B743" s="87"/>
      <c r="C743" s="88"/>
      <c r="D743" s="89"/>
      <c r="E743" s="90"/>
      <c r="F743" s="112"/>
    </row>
    <row r="744" spans="1:6">
      <c r="A744" s="183"/>
      <c r="B744" s="87"/>
      <c r="C744" s="88"/>
      <c r="D744" s="89"/>
      <c r="E744" s="90"/>
      <c r="F744" s="112"/>
    </row>
    <row r="745" spans="1:6">
      <c r="A745" s="183"/>
      <c r="B745" s="87"/>
      <c r="C745" s="88"/>
      <c r="D745" s="89"/>
      <c r="E745" s="90"/>
      <c r="F745" s="112"/>
    </row>
    <row r="746" spans="1:6">
      <c r="A746" s="183"/>
      <c r="B746" s="87"/>
      <c r="C746" s="88"/>
      <c r="D746" s="89"/>
      <c r="E746" s="90"/>
      <c r="F746" s="112"/>
    </row>
    <row r="747" spans="1:6">
      <c r="A747" s="183"/>
      <c r="B747" s="87"/>
      <c r="C747" s="88"/>
      <c r="D747" s="89"/>
      <c r="E747" s="90"/>
      <c r="F747" s="112"/>
    </row>
    <row r="748" spans="1:6">
      <c r="A748" s="183"/>
      <c r="B748" s="87"/>
      <c r="C748" s="88"/>
      <c r="D748" s="89"/>
      <c r="E748" s="90"/>
      <c r="F748" s="112"/>
    </row>
    <row r="749" spans="1:6">
      <c r="A749" s="183"/>
      <c r="B749" s="87"/>
      <c r="C749" s="88"/>
      <c r="D749" s="89"/>
      <c r="E749" s="90"/>
      <c r="F749" s="112"/>
    </row>
    <row r="750" spans="1:6">
      <c r="A750" s="183"/>
      <c r="B750" s="87"/>
      <c r="C750" s="88"/>
      <c r="D750" s="89"/>
      <c r="E750" s="90"/>
      <c r="F750" s="112"/>
    </row>
    <row r="751" spans="1:6">
      <c r="A751" s="183"/>
      <c r="B751" s="87"/>
      <c r="C751" s="88"/>
      <c r="D751" s="89"/>
      <c r="E751" s="90"/>
      <c r="F751" s="112"/>
    </row>
    <row r="752" spans="1:6">
      <c r="A752" s="183"/>
      <c r="B752" s="87"/>
      <c r="C752" s="88"/>
      <c r="D752" s="89"/>
      <c r="E752" s="90"/>
      <c r="F752" s="112"/>
    </row>
    <row r="753" spans="1:6">
      <c r="A753" s="183"/>
      <c r="B753" s="87"/>
      <c r="C753" s="88"/>
      <c r="D753" s="89"/>
      <c r="E753" s="90"/>
      <c r="F753" s="112"/>
    </row>
    <row r="754" spans="1:6">
      <c r="A754" s="183"/>
      <c r="B754" s="87"/>
      <c r="C754" s="88"/>
      <c r="D754" s="89"/>
      <c r="E754" s="90"/>
      <c r="F754" s="112"/>
    </row>
    <row r="755" spans="1:6">
      <c r="A755" s="183"/>
      <c r="B755" s="87"/>
      <c r="C755" s="88"/>
      <c r="D755" s="89"/>
      <c r="E755" s="90"/>
      <c r="F755" s="112"/>
    </row>
    <row r="756" spans="1:6">
      <c r="A756" s="183"/>
      <c r="B756" s="87"/>
      <c r="C756" s="88"/>
      <c r="D756" s="89"/>
      <c r="E756" s="90"/>
      <c r="F756" s="112"/>
    </row>
    <row r="757" spans="1:6">
      <c r="A757" s="183"/>
      <c r="B757" s="87"/>
      <c r="C757" s="88"/>
      <c r="D757" s="89"/>
      <c r="E757" s="90"/>
      <c r="F757" s="112"/>
    </row>
    <row r="758" spans="1:6">
      <c r="A758" s="183"/>
      <c r="B758" s="87"/>
      <c r="C758" s="88"/>
      <c r="D758" s="89"/>
      <c r="E758" s="90"/>
      <c r="F758" s="112"/>
    </row>
    <row r="759" spans="1:6">
      <c r="A759" s="183"/>
      <c r="B759" s="87"/>
      <c r="C759" s="88"/>
      <c r="D759" s="89"/>
      <c r="E759" s="90"/>
      <c r="F759" s="112"/>
    </row>
    <row r="760" spans="1:6">
      <c r="A760" s="183"/>
      <c r="B760" s="87"/>
      <c r="C760" s="88"/>
      <c r="D760" s="89"/>
      <c r="E760" s="90"/>
      <c r="F760" s="112"/>
    </row>
    <row r="761" spans="1:6">
      <c r="A761" s="183"/>
      <c r="B761" s="87"/>
      <c r="C761" s="88"/>
      <c r="D761" s="89"/>
      <c r="E761" s="90"/>
      <c r="F761" s="112"/>
    </row>
    <row r="762" spans="1:6">
      <c r="A762" s="183"/>
      <c r="B762" s="87"/>
      <c r="C762" s="88"/>
      <c r="D762" s="89"/>
      <c r="E762" s="90"/>
      <c r="F762" s="112"/>
    </row>
    <row r="763" spans="1:6">
      <c r="A763" s="183"/>
      <c r="B763" s="87"/>
      <c r="C763" s="88"/>
      <c r="D763" s="89"/>
      <c r="E763" s="90"/>
      <c r="F763" s="112"/>
    </row>
    <row r="764" spans="1:6">
      <c r="A764" s="183"/>
      <c r="B764" s="87"/>
      <c r="C764" s="88"/>
      <c r="D764" s="89"/>
      <c r="E764" s="90"/>
      <c r="F764" s="112"/>
    </row>
    <row r="765" spans="1:6">
      <c r="A765" s="183"/>
      <c r="B765" s="87"/>
      <c r="C765" s="88"/>
      <c r="D765" s="89"/>
      <c r="E765" s="90"/>
      <c r="F765" s="112"/>
    </row>
    <row r="766" spans="1:6">
      <c r="A766" s="183"/>
      <c r="B766" s="87"/>
      <c r="C766" s="88"/>
      <c r="D766" s="89"/>
      <c r="E766" s="90"/>
      <c r="F766" s="112"/>
    </row>
    <row r="767" spans="1:6">
      <c r="A767" s="183"/>
      <c r="B767" s="87"/>
      <c r="C767" s="88"/>
      <c r="D767" s="89"/>
      <c r="E767" s="90"/>
      <c r="F767" s="112"/>
    </row>
    <row r="768" spans="1:6">
      <c r="A768" s="183"/>
      <c r="B768" s="87"/>
      <c r="C768" s="88"/>
      <c r="D768" s="89"/>
      <c r="E768" s="90"/>
      <c r="F768" s="112"/>
    </row>
    <row r="769" spans="1:6">
      <c r="A769" s="183"/>
      <c r="B769" s="87"/>
      <c r="C769" s="88"/>
      <c r="D769" s="89"/>
      <c r="E769" s="90"/>
      <c r="F769" s="112"/>
    </row>
    <row r="770" spans="1:6">
      <c r="A770" s="183"/>
      <c r="B770" s="87"/>
      <c r="C770" s="88"/>
      <c r="D770" s="89"/>
      <c r="E770" s="90"/>
      <c r="F770" s="112"/>
    </row>
    <row r="771" spans="1:6">
      <c r="A771" s="183"/>
      <c r="B771" s="87"/>
      <c r="C771" s="88"/>
      <c r="D771" s="89"/>
      <c r="E771" s="90"/>
      <c r="F771" s="112"/>
    </row>
    <row r="772" spans="1:6">
      <c r="A772" s="183"/>
      <c r="B772" s="87"/>
      <c r="C772" s="88"/>
      <c r="D772" s="89"/>
      <c r="E772" s="90"/>
      <c r="F772" s="112"/>
    </row>
    <row r="773" spans="1:6">
      <c r="A773" s="183"/>
      <c r="B773" s="87"/>
      <c r="C773" s="88"/>
      <c r="D773" s="89"/>
      <c r="E773" s="90"/>
      <c r="F773" s="112"/>
    </row>
    <row r="774" spans="1:6">
      <c r="A774" s="183"/>
      <c r="B774" s="87"/>
      <c r="C774" s="88"/>
      <c r="D774" s="89"/>
      <c r="E774" s="90"/>
      <c r="F774" s="112"/>
    </row>
    <row r="775" spans="1:6">
      <c r="A775" s="183"/>
      <c r="B775" s="87"/>
      <c r="C775" s="88"/>
      <c r="D775" s="89"/>
      <c r="E775" s="90"/>
      <c r="F775" s="112"/>
    </row>
    <row r="776" spans="1:6">
      <c r="A776" s="183"/>
      <c r="B776" s="87"/>
      <c r="C776" s="88"/>
      <c r="D776" s="89"/>
      <c r="E776" s="90"/>
      <c r="F776" s="112"/>
    </row>
    <row r="777" spans="1:6">
      <c r="A777" s="183"/>
      <c r="B777" s="87"/>
      <c r="C777" s="88"/>
      <c r="D777" s="89"/>
      <c r="E777" s="90"/>
      <c r="F777" s="112"/>
    </row>
    <row r="778" spans="1:6">
      <c r="A778" s="183"/>
      <c r="B778" s="87"/>
      <c r="C778" s="88"/>
      <c r="D778" s="89"/>
      <c r="E778" s="90"/>
      <c r="F778" s="112"/>
    </row>
    <row r="779" spans="1:6">
      <c r="A779" s="183"/>
      <c r="B779" s="87"/>
      <c r="C779" s="88"/>
      <c r="D779" s="89"/>
      <c r="E779" s="90"/>
      <c r="F779" s="112"/>
    </row>
    <row r="780" spans="1:6">
      <c r="A780" s="183"/>
      <c r="B780" s="87"/>
      <c r="C780" s="88"/>
      <c r="D780" s="89"/>
      <c r="E780" s="90"/>
      <c r="F780" s="112"/>
    </row>
    <row r="781" spans="1:6">
      <c r="A781" s="183"/>
      <c r="B781" s="87"/>
      <c r="C781" s="88"/>
      <c r="D781" s="89"/>
      <c r="E781" s="90"/>
      <c r="F781" s="112"/>
    </row>
    <row r="782" spans="1:6">
      <c r="A782" s="183"/>
      <c r="B782" s="87"/>
      <c r="C782" s="88"/>
      <c r="D782" s="89"/>
      <c r="E782" s="90"/>
      <c r="F782" s="112"/>
    </row>
    <row r="783" spans="1:6">
      <c r="A783" s="183"/>
      <c r="B783" s="87"/>
      <c r="C783" s="88"/>
      <c r="D783" s="89"/>
      <c r="E783" s="90"/>
      <c r="F783" s="112"/>
    </row>
    <row r="784" spans="1:6">
      <c r="A784" s="183"/>
      <c r="B784" s="87"/>
      <c r="C784" s="88"/>
      <c r="D784" s="89"/>
      <c r="E784" s="90"/>
      <c r="F784" s="112"/>
    </row>
    <row r="785" spans="1:6">
      <c r="A785" s="183"/>
      <c r="B785" s="87"/>
      <c r="C785" s="88"/>
      <c r="D785" s="89"/>
      <c r="E785" s="90"/>
      <c r="F785" s="112"/>
    </row>
    <row r="786" spans="1:6">
      <c r="A786" s="183"/>
      <c r="B786" s="87"/>
      <c r="C786" s="88"/>
      <c r="D786" s="89"/>
      <c r="E786" s="90"/>
      <c r="F786" s="112"/>
    </row>
    <row r="787" spans="1:6">
      <c r="A787" s="183"/>
      <c r="B787" s="87"/>
      <c r="C787" s="88"/>
      <c r="D787" s="89"/>
      <c r="E787" s="90"/>
      <c r="F787" s="112"/>
    </row>
    <row r="788" spans="1:6">
      <c r="A788" s="183"/>
      <c r="B788" s="87"/>
      <c r="C788" s="88"/>
      <c r="D788" s="89"/>
      <c r="E788" s="90"/>
      <c r="F788" s="112"/>
    </row>
    <row r="789" spans="1:6">
      <c r="A789" s="183"/>
      <c r="B789" s="87"/>
      <c r="C789" s="88"/>
      <c r="D789" s="89"/>
      <c r="E789" s="90"/>
      <c r="F789" s="112"/>
    </row>
    <row r="790" spans="1:6">
      <c r="A790" s="183"/>
      <c r="B790" s="87"/>
      <c r="C790" s="88"/>
      <c r="D790" s="89"/>
      <c r="E790" s="90"/>
      <c r="F790" s="112"/>
    </row>
    <row r="791" spans="1:6">
      <c r="A791" s="183"/>
      <c r="B791" s="87"/>
      <c r="C791" s="88"/>
      <c r="D791" s="89"/>
      <c r="E791" s="90"/>
      <c r="F791" s="112"/>
    </row>
    <row r="792" spans="1:6">
      <c r="A792" s="183"/>
      <c r="B792" s="87"/>
      <c r="C792" s="88"/>
      <c r="D792" s="89"/>
      <c r="E792" s="90"/>
      <c r="F792" s="112"/>
    </row>
    <row r="793" spans="1:6">
      <c r="A793" s="183"/>
      <c r="B793" s="87"/>
      <c r="C793" s="88"/>
      <c r="D793" s="89"/>
      <c r="E793" s="90"/>
      <c r="F793" s="112"/>
    </row>
    <row r="794" spans="1:6">
      <c r="A794" s="183"/>
      <c r="B794" s="87"/>
      <c r="C794" s="88"/>
      <c r="D794" s="89"/>
      <c r="E794" s="90"/>
      <c r="F794" s="112"/>
    </row>
    <row r="795" spans="1:6">
      <c r="A795" s="183"/>
      <c r="B795" s="87"/>
      <c r="C795" s="88"/>
      <c r="D795" s="89"/>
      <c r="E795" s="90"/>
      <c r="F795" s="112"/>
    </row>
    <row r="796" spans="1:6">
      <c r="A796" s="183"/>
      <c r="B796" s="87"/>
      <c r="C796" s="88"/>
      <c r="D796" s="89"/>
      <c r="E796" s="90"/>
      <c r="F796" s="112"/>
    </row>
    <row r="797" spans="1:6">
      <c r="A797" s="183"/>
      <c r="B797" s="87"/>
      <c r="C797" s="88"/>
      <c r="D797" s="89"/>
      <c r="E797" s="90"/>
      <c r="F797" s="112"/>
    </row>
    <row r="798" spans="1:6">
      <c r="A798" s="183"/>
      <c r="B798" s="87"/>
      <c r="C798" s="88"/>
      <c r="D798" s="89"/>
      <c r="E798" s="90"/>
      <c r="F798" s="112"/>
    </row>
    <row r="799" spans="1:6">
      <c r="A799" s="183"/>
      <c r="B799" s="87"/>
      <c r="C799" s="88"/>
      <c r="D799" s="89"/>
      <c r="E799" s="90"/>
      <c r="F799" s="112"/>
    </row>
    <row r="800" spans="1:6">
      <c r="A800" s="183"/>
      <c r="B800" s="87"/>
      <c r="C800" s="88"/>
      <c r="D800" s="89"/>
      <c r="E800" s="90"/>
      <c r="F800" s="112"/>
    </row>
    <row r="801" spans="1:6">
      <c r="A801" s="183"/>
      <c r="B801" s="87"/>
      <c r="C801" s="88"/>
      <c r="D801" s="89"/>
      <c r="E801" s="90"/>
      <c r="F801" s="112"/>
    </row>
    <row r="802" spans="1:6">
      <c r="A802" s="183"/>
      <c r="B802" s="87"/>
      <c r="C802" s="88"/>
      <c r="D802" s="89"/>
      <c r="E802" s="90"/>
      <c r="F802" s="112"/>
    </row>
    <row r="803" spans="1:6">
      <c r="A803" s="183"/>
      <c r="B803" s="87"/>
      <c r="C803" s="88"/>
      <c r="D803" s="89"/>
      <c r="E803" s="90"/>
      <c r="F803" s="112"/>
    </row>
    <row r="804" spans="1:6">
      <c r="A804" s="183"/>
      <c r="B804" s="87"/>
      <c r="C804" s="88"/>
      <c r="D804" s="89"/>
      <c r="E804" s="90"/>
      <c r="F804" s="112"/>
    </row>
    <row r="805" spans="1:6">
      <c r="A805" s="183"/>
      <c r="B805" s="87"/>
      <c r="C805" s="88"/>
      <c r="D805" s="89"/>
      <c r="E805" s="90"/>
      <c r="F805" s="112"/>
    </row>
    <row r="806" spans="1:6">
      <c r="A806" s="183"/>
      <c r="B806" s="87"/>
      <c r="C806" s="88"/>
      <c r="D806" s="89"/>
      <c r="E806" s="90"/>
      <c r="F806" s="112"/>
    </row>
    <row r="807" spans="1:6">
      <c r="A807" s="183"/>
      <c r="B807" s="87"/>
      <c r="C807" s="88"/>
      <c r="D807" s="89"/>
      <c r="E807" s="90"/>
      <c r="F807" s="112"/>
    </row>
    <row r="808" spans="1:6">
      <c r="A808" s="183"/>
      <c r="B808" s="87"/>
      <c r="C808" s="88"/>
      <c r="D808" s="89"/>
      <c r="E808" s="90"/>
      <c r="F808" s="112"/>
    </row>
    <row r="809" spans="1:6">
      <c r="A809" s="183"/>
      <c r="B809" s="87"/>
      <c r="C809" s="88"/>
      <c r="D809" s="89"/>
      <c r="E809" s="90"/>
      <c r="F809" s="112"/>
    </row>
    <row r="810" spans="1:6">
      <c r="A810" s="183"/>
      <c r="B810" s="87"/>
      <c r="C810" s="88"/>
      <c r="D810" s="89"/>
      <c r="E810" s="90"/>
      <c r="F810" s="112"/>
    </row>
    <row r="811" spans="1:6">
      <c r="A811" s="183"/>
      <c r="B811" s="87"/>
      <c r="C811" s="88"/>
      <c r="D811" s="89"/>
      <c r="E811" s="90"/>
      <c r="F811" s="112"/>
    </row>
    <row r="812" spans="1:6">
      <c r="A812" s="183"/>
      <c r="B812" s="87"/>
      <c r="C812" s="88"/>
      <c r="D812" s="89"/>
      <c r="E812" s="90"/>
      <c r="F812" s="112"/>
    </row>
    <row r="813" spans="1:6">
      <c r="A813" s="183"/>
      <c r="B813" s="87"/>
      <c r="C813" s="88"/>
      <c r="D813" s="89"/>
      <c r="E813" s="90"/>
      <c r="F813" s="112"/>
    </row>
    <row r="814" spans="1:6">
      <c r="A814" s="183"/>
      <c r="B814" s="87"/>
      <c r="C814" s="88"/>
      <c r="D814" s="89"/>
      <c r="E814" s="90"/>
      <c r="F814" s="112"/>
    </row>
    <row r="815" spans="1:6">
      <c r="A815" s="183"/>
      <c r="B815" s="87"/>
      <c r="C815" s="88"/>
      <c r="D815" s="89"/>
      <c r="E815" s="90"/>
      <c r="F815" s="112"/>
    </row>
    <row r="816" spans="1:6">
      <c r="A816" s="183"/>
      <c r="B816" s="87"/>
      <c r="C816" s="88"/>
      <c r="D816" s="89"/>
      <c r="E816" s="90"/>
      <c r="F816" s="112"/>
    </row>
    <row r="817" spans="1:6">
      <c r="A817" s="183"/>
      <c r="B817" s="87"/>
      <c r="C817" s="88"/>
      <c r="D817" s="89"/>
      <c r="E817" s="90"/>
      <c r="F817" s="112"/>
    </row>
    <row r="818" spans="1:6">
      <c r="A818" s="183"/>
      <c r="B818" s="87"/>
      <c r="C818" s="88"/>
      <c r="D818" s="89"/>
      <c r="E818" s="90"/>
      <c r="F818" s="112"/>
    </row>
    <row r="819" spans="1:6">
      <c r="A819" s="183"/>
      <c r="B819" s="87"/>
      <c r="C819" s="88"/>
      <c r="D819" s="89"/>
      <c r="E819" s="90"/>
      <c r="F819" s="112"/>
    </row>
    <row r="820" spans="1:6">
      <c r="A820" s="183"/>
      <c r="B820" s="87"/>
      <c r="C820" s="88"/>
      <c r="D820" s="89"/>
      <c r="E820" s="90"/>
      <c r="F820" s="112"/>
    </row>
    <row r="821" spans="1:6">
      <c r="A821" s="183"/>
      <c r="B821" s="87"/>
      <c r="C821" s="88"/>
      <c r="D821" s="89"/>
      <c r="E821" s="90"/>
      <c r="F821" s="112"/>
    </row>
    <row r="822" spans="1:6">
      <c r="A822" s="183"/>
      <c r="B822" s="87"/>
      <c r="C822" s="88"/>
      <c r="D822" s="89"/>
      <c r="E822" s="90"/>
      <c r="F822" s="112"/>
    </row>
    <row r="823" spans="1:6">
      <c r="A823" s="183"/>
      <c r="B823" s="87"/>
      <c r="C823" s="88"/>
      <c r="D823" s="89"/>
      <c r="E823" s="90"/>
      <c r="F823" s="112"/>
    </row>
    <row r="824" spans="1:6">
      <c r="A824" s="183"/>
      <c r="B824" s="87"/>
      <c r="C824" s="88"/>
      <c r="D824" s="89"/>
      <c r="E824" s="90"/>
      <c r="F824" s="112"/>
    </row>
    <row r="825" spans="1:6">
      <c r="A825" s="183"/>
      <c r="B825" s="87"/>
      <c r="C825" s="88"/>
      <c r="D825" s="89"/>
      <c r="E825" s="90"/>
      <c r="F825" s="112"/>
    </row>
    <row r="826" spans="1:6">
      <c r="A826" s="183"/>
      <c r="B826" s="87"/>
      <c r="C826" s="88"/>
      <c r="D826" s="89"/>
      <c r="E826" s="90"/>
      <c r="F826" s="112"/>
    </row>
    <row r="827" spans="1:6">
      <c r="A827" s="183"/>
      <c r="B827" s="87"/>
      <c r="C827" s="88"/>
      <c r="D827" s="89"/>
      <c r="E827" s="90"/>
      <c r="F827" s="112"/>
    </row>
    <row r="828" spans="1:6">
      <c r="A828" s="183"/>
      <c r="B828" s="87"/>
      <c r="C828" s="88"/>
      <c r="D828" s="89"/>
      <c r="E828" s="90"/>
      <c r="F828" s="112"/>
    </row>
    <row r="829" spans="1:6">
      <c r="A829" s="183"/>
      <c r="B829" s="87"/>
      <c r="C829" s="88"/>
      <c r="D829" s="89"/>
      <c r="E829" s="90"/>
      <c r="F829" s="112"/>
    </row>
    <row r="830" spans="1:6">
      <c r="A830" s="183"/>
      <c r="B830" s="87"/>
      <c r="C830" s="88"/>
      <c r="D830" s="89"/>
      <c r="E830" s="90"/>
      <c r="F830" s="112"/>
    </row>
    <row r="831" spans="1:6">
      <c r="A831" s="183"/>
      <c r="B831" s="87"/>
      <c r="C831" s="88"/>
      <c r="D831" s="89"/>
      <c r="E831" s="90"/>
      <c r="F831" s="112"/>
    </row>
    <row r="832" spans="1:6">
      <c r="A832" s="183"/>
      <c r="B832" s="87"/>
      <c r="C832" s="88"/>
      <c r="D832" s="89"/>
      <c r="E832" s="90"/>
      <c r="F832" s="112"/>
    </row>
    <row r="833" spans="1:6">
      <c r="A833" s="183"/>
      <c r="B833" s="87"/>
      <c r="C833" s="88"/>
      <c r="D833" s="89"/>
      <c r="E833" s="90"/>
      <c r="F833" s="112"/>
    </row>
    <row r="834" spans="1:6">
      <c r="A834" s="183"/>
      <c r="B834" s="87"/>
      <c r="C834" s="88"/>
      <c r="D834" s="89"/>
      <c r="E834" s="90"/>
      <c r="F834" s="112"/>
    </row>
    <row r="835" spans="1:6">
      <c r="A835" s="183"/>
      <c r="B835" s="87"/>
      <c r="C835" s="88"/>
      <c r="D835" s="89"/>
      <c r="E835" s="90"/>
      <c r="F835" s="112"/>
    </row>
    <row r="836" spans="1:6">
      <c r="A836" s="183"/>
      <c r="B836" s="87"/>
      <c r="C836" s="88"/>
      <c r="D836" s="89"/>
      <c r="E836" s="90"/>
      <c r="F836" s="112"/>
    </row>
    <row r="837" spans="1:6">
      <c r="A837" s="183"/>
      <c r="B837" s="87"/>
      <c r="C837" s="88"/>
      <c r="D837" s="89"/>
      <c r="E837" s="90"/>
      <c r="F837" s="112"/>
    </row>
    <row r="838" spans="1:6">
      <c r="A838" s="183"/>
      <c r="B838" s="87"/>
      <c r="C838" s="88"/>
      <c r="D838" s="89"/>
      <c r="E838" s="90"/>
      <c r="F838" s="112"/>
    </row>
    <row r="839" spans="1:6">
      <c r="A839" s="183"/>
      <c r="B839" s="87"/>
      <c r="C839" s="88"/>
      <c r="D839" s="89"/>
      <c r="E839" s="90"/>
      <c r="F839" s="112"/>
    </row>
    <row r="840" spans="1:6">
      <c r="A840" s="183"/>
      <c r="B840" s="87"/>
      <c r="C840" s="88"/>
      <c r="D840" s="89"/>
      <c r="E840" s="90"/>
      <c r="F840" s="112"/>
    </row>
    <row r="841" spans="1:6">
      <c r="A841" s="183"/>
      <c r="B841" s="87"/>
      <c r="C841" s="88"/>
      <c r="D841" s="89"/>
      <c r="E841" s="90"/>
      <c r="F841" s="112"/>
    </row>
    <row r="842" spans="1:6">
      <c r="A842" s="183"/>
      <c r="B842" s="87"/>
      <c r="C842" s="88"/>
      <c r="D842" s="89"/>
      <c r="E842" s="90"/>
      <c r="F842" s="112"/>
    </row>
    <row r="843" spans="1:6">
      <c r="A843" s="183"/>
      <c r="B843" s="87"/>
      <c r="C843" s="88"/>
      <c r="D843" s="89"/>
      <c r="E843" s="90"/>
      <c r="F843" s="112"/>
    </row>
    <row r="844" spans="1:6">
      <c r="A844" s="183"/>
      <c r="B844" s="87"/>
      <c r="C844" s="88"/>
      <c r="D844" s="89"/>
      <c r="E844" s="90"/>
      <c r="F844" s="112"/>
    </row>
    <row r="845" spans="1:6">
      <c r="A845" s="183"/>
      <c r="B845" s="87"/>
      <c r="C845" s="88"/>
      <c r="D845" s="89"/>
      <c r="E845" s="90"/>
      <c r="F845" s="112"/>
    </row>
    <row r="846" spans="1:6">
      <c r="A846" s="183"/>
      <c r="B846" s="87"/>
      <c r="C846" s="88"/>
      <c r="D846" s="89"/>
      <c r="E846" s="90"/>
      <c r="F846" s="112"/>
    </row>
    <row r="847" spans="1:6">
      <c r="A847" s="183"/>
      <c r="B847" s="87"/>
      <c r="C847" s="88"/>
      <c r="D847" s="89"/>
      <c r="E847" s="90"/>
      <c r="F847" s="112"/>
    </row>
    <row r="848" spans="1:6">
      <c r="A848" s="183"/>
      <c r="B848" s="87"/>
      <c r="C848" s="88"/>
      <c r="D848" s="89"/>
      <c r="E848" s="90"/>
      <c r="F848" s="112"/>
    </row>
    <row r="849" spans="1:6">
      <c r="A849" s="183"/>
      <c r="B849" s="87"/>
      <c r="C849" s="88"/>
      <c r="D849" s="89"/>
      <c r="E849" s="90"/>
      <c r="F849" s="112"/>
    </row>
    <row r="850" spans="1:6">
      <c r="A850" s="183"/>
      <c r="B850" s="87"/>
      <c r="C850" s="88"/>
      <c r="D850" s="89"/>
      <c r="E850" s="90"/>
      <c r="F850" s="112"/>
    </row>
    <row r="851" spans="1:6">
      <c r="A851" s="183"/>
      <c r="B851" s="87"/>
      <c r="C851" s="88"/>
      <c r="D851" s="89"/>
      <c r="E851" s="90"/>
      <c r="F851" s="112"/>
    </row>
    <row r="852" spans="1:6">
      <c r="A852" s="183"/>
      <c r="B852" s="87"/>
      <c r="C852" s="88"/>
      <c r="D852" s="89"/>
      <c r="E852" s="90"/>
      <c r="F852" s="112"/>
    </row>
    <row r="853" spans="1:6">
      <c r="A853" s="183"/>
      <c r="B853" s="87"/>
      <c r="C853" s="88"/>
      <c r="D853" s="89"/>
      <c r="E853" s="90"/>
      <c r="F853" s="112"/>
    </row>
    <row r="854" spans="1:6">
      <c r="A854" s="183"/>
      <c r="B854" s="87"/>
      <c r="C854" s="88"/>
      <c r="D854" s="89"/>
      <c r="E854" s="90"/>
      <c r="F854" s="112"/>
    </row>
    <row r="855" spans="1:6">
      <c r="A855" s="183"/>
      <c r="B855" s="87"/>
      <c r="C855" s="88"/>
      <c r="D855" s="89"/>
      <c r="E855" s="90"/>
      <c r="F855" s="112"/>
    </row>
    <row r="856" spans="1:6">
      <c r="A856" s="183"/>
      <c r="B856" s="87"/>
      <c r="C856" s="88"/>
      <c r="D856" s="89"/>
      <c r="E856" s="90"/>
      <c r="F856" s="112"/>
    </row>
    <row r="857" spans="1:6">
      <c r="A857" s="183"/>
      <c r="B857" s="87"/>
      <c r="C857" s="88"/>
      <c r="D857" s="89"/>
      <c r="E857" s="90"/>
      <c r="F857" s="112"/>
    </row>
    <row r="858" spans="1:6">
      <c r="A858" s="183"/>
      <c r="B858" s="87"/>
      <c r="C858" s="88"/>
      <c r="D858" s="89"/>
      <c r="E858" s="90"/>
      <c r="F858" s="112"/>
    </row>
    <row r="859" spans="1:6">
      <c r="A859" s="183"/>
      <c r="B859" s="87"/>
      <c r="C859" s="88"/>
      <c r="D859" s="89"/>
      <c r="E859" s="90"/>
      <c r="F859" s="112"/>
    </row>
    <row r="860" spans="1:6">
      <c r="A860" s="183"/>
      <c r="B860" s="87"/>
      <c r="C860" s="88"/>
      <c r="D860" s="89"/>
      <c r="E860" s="90"/>
      <c r="F860" s="112"/>
    </row>
    <row r="861" spans="1:6">
      <c r="A861" s="183"/>
      <c r="B861" s="87"/>
      <c r="C861" s="88"/>
      <c r="D861" s="89"/>
      <c r="E861" s="90"/>
      <c r="F861" s="112"/>
    </row>
    <row r="862" spans="1:6">
      <c r="A862" s="183"/>
      <c r="B862" s="87"/>
      <c r="C862" s="88"/>
      <c r="D862" s="89"/>
      <c r="E862" s="90"/>
      <c r="F862" s="112"/>
    </row>
    <row r="863" spans="1:6">
      <c r="A863" s="183"/>
      <c r="B863" s="87"/>
      <c r="C863" s="88"/>
      <c r="D863" s="89"/>
      <c r="E863" s="90"/>
      <c r="F863" s="112"/>
    </row>
    <row r="864" spans="1:6">
      <c r="A864" s="183"/>
      <c r="B864" s="87"/>
      <c r="C864" s="88"/>
      <c r="D864" s="89"/>
      <c r="E864" s="90"/>
      <c r="F864" s="112"/>
    </row>
    <row r="865" spans="1:6">
      <c r="A865" s="183"/>
      <c r="B865" s="87"/>
      <c r="C865" s="88"/>
      <c r="D865" s="89"/>
      <c r="E865" s="90"/>
      <c r="F865" s="112"/>
    </row>
    <row r="866" spans="1:6">
      <c r="A866" s="183"/>
      <c r="B866" s="87"/>
      <c r="C866" s="88"/>
      <c r="D866" s="89"/>
      <c r="E866" s="90"/>
      <c r="F866" s="112"/>
    </row>
    <row r="867" spans="1:6">
      <c r="A867" s="183"/>
      <c r="B867" s="87"/>
      <c r="C867" s="88"/>
      <c r="D867" s="89"/>
      <c r="E867" s="90"/>
      <c r="F867" s="112"/>
    </row>
    <row r="868" spans="1:6">
      <c r="A868" s="183"/>
      <c r="B868" s="87"/>
      <c r="C868" s="88"/>
      <c r="D868" s="89"/>
      <c r="E868" s="90"/>
      <c r="F868" s="112"/>
    </row>
    <row r="869" spans="1:6">
      <c r="A869" s="183"/>
      <c r="B869" s="87"/>
      <c r="C869" s="88"/>
      <c r="D869" s="89"/>
      <c r="E869" s="90"/>
      <c r="F869" s="112"/>
    </row>
    <row r="870" spans="1:6">
      <c r="A870" s="183"/>
      <c r="B870" s="87"/>
      <c r="C870" s="88"/>
      <c r="D870" s="89"/>
      <c r="E870" s="90"/>
      <c r="F870" s="112"/>
    </row>
    <row r="871" spans="1:6">
      <c r="A871" s="183"/>
      <c r="B871" s="87"/>
      <c r="C871" s="88"/>
      <c r="D871" s="89"/>
      <c r="E871" s="90"/>
      <c r="F871" s="112"/>
    </row>
    <row r="872" spans="1:6">
      <c r="A872" s="183"/>
      <c r="B872" s="87"/>
      <c r="C872" s="88"/>
      <c r="D872" s="89"/>
      <c r="E872" s="90"/>
      <c r="F872" s="112"/>
    </row>
    <row r="873" spans="1:6">
      <c r="A873" s="183"/>
      <c r="B873" s="87"/>
      <c r="C873" s="88"/>
      <c r="D873" s="89"/>
      <c r="E873" s="90"/>
      <c r="F873" s="112"/>
    </row>
    <row r="874" spans="1:6">
      <c r="A874" s="183"/>
      <c r="B874" s="87"/>
      <c r="C874" s="88"/>
      <c r="D874" s="89"/>
      <c r="E874" s="90"/>
      <c r="F874" s="112"/>
    </row>
    <row r="875" spans="1:6">
      <c r="A875" s="183"/>
      <c r="B875" s="87"/>
      <c r="C875" s="88"/>
      <c r="D875" s="89"/>
      <c r="E875" s="90"/>
      <c r="F875" s="112"/>
    </row>
    <row r="876" spans="1:6">
      <c r="A876" s="183"/>
      <c r="B876" s="87"/>
      <c r="C876" s="88"/>
      <c r="D876" s="89"/>
      <c r="E876" s="90"/>
      <c r="F876" s="112"/>
    </row>
    <row r="877" spans="1:6">
      <c r="A877" s="183"/>
      <c r="B877" s="87"/>
      <c r="C877" s="88"/>
      <c r="D877" s="89"/>
      <c r="E877" s="90"/>
      <c r="F877" s="112"/>
    </row>
    <row r="878" spans="1:6">
      <c r="A878" s="183"/>
      <c r="B878" s="87"/>
      <c r="C878" s="88"/>
      <c r="D878" s="89"/>
      <c r="E878" s="90"/>
      <c r="F878" s="112"/>
    </row>
    <row r="879" spans="1:6">
      <c r="A879" s="183"/>
      <c r="B879" s="87"/>
      <c r="C879" s="88"/>
      <c r="D879" s="89"/>
      <c r="E879" s="90"/>
      <c r="F879" s="112"/>
    </row>
    <row r="880" spans="1:6">
      <c r="A880" s="183"/>
      <c r="B880" s="87"/>
      <c r="C880" s="88"/>
      <c r="D880" s="89"/>
      <c r="E880" s="90"/>
      <c r="F880" s="112"/>
    </row>
    <row r="881" spans="1:6">
      <c r="A881" s="183"/>
      <c r="B881" s="87"/>
      <c r="C881" s="88"/>
      <c r="D881" s="89"/>
      <c r="E881" s="90"/>
      <c r="F881" s="112"/>
    </row>
    <row r="882" spans="1:6">
      <c r="A882" s="183"/>
      <c r="B882" s="87"/>
      <c r="C882" s="88"/>
      <c r="D882" s="89"/>
      <c r="E882" s="90"/>
      <c r="F882" s="112"/>
    </row>
    <row r="883" spans="1:6">
      <c r="A883" s="183"/>
      <c r="B883" s="87"/>
      <c r="C883" s="88"/>
      <c r="D883" s="89"/>
      <c r="E883" s="90"/>
      <c r="F883" s="112"/>
    </row>
    <row r="884" spans="1:6">
      <c r="A884" s="183"/>
      <c r="B884" s="87"/>
      <c r="C884" s="88"/>
      <c r="D884" s="89"/>
      <c r="E884" s="90"/>
      <c r="F884" s="112"/>
    </row>
    <row r="885" spans="1:6">
      <c r="A885" s="183"/>
      <c r="B885" s="87"/>
      <c r="C885" s="88"/>
      <c r="D885" s="89"/>
      <c r="E885" s="90"/>
      <c r="F885" s="112"/>
    </row>
    <row r="886" spans="1:6">
      <c r="A886" s="183"/>
      <c r="B886" s="87"/>
      <c r="C886" s="88"/>
      <c r="D886" s="89"/>
      <c r="E886" s="90"/>
      <c r="F886" s="112"/>
    </row>
    <row r="887" spans="1:6">
      <c r="A887" s="183"/>
      <c r="B887" s="87"/>
      <c r="C887" s="88"/>
      <c r="D887" s="89"/>
      <c r="E887" s="90"/>
      <c r="F887" s="112"/>
    </row>
    <row r="888" spans="1:6">
      <c r="A888" s="183"/>
      <c r="B888" s="87"/>
      <c r="C888" s="88"/>
      <c r="D888" s="89"/>
      <c r="E888" s="90"/>
      <c r="F888" s="112"/>
    </row>
    <row r="889" spans="1:6">
      <c r="A889" s="183"/>
      <c r="B889" s="87"/>
      <c r="C889" s="88"/>
      <c r="D889" s="89"/>
      <c r="E889" s="90"/>
      <c r="F889" s="112"/>
    </row>
    <row r="890" spans="1:6">
      <c r="A890" s="183"/>
      <c r="B890" s="87"/>
      <c r="C890" s="88"/>
      <c r="D890" s="89"/>
      <c r="E890" s="90"/>
      <c r="F890" s="112"/>
    </row>
    <row r="891" spans="1:6">
      <c r="A891" s="183"/>
      <c r="B891" s="87"/>
      <c r="C891" s="88"/>
      <c r="D891" s="89"/>
      <c r="E891" s="90"/>
      <c r="F891" s="112"/>
    </row>
    <row r="892" spans="1:6">
      <c r="A892" s="183"/>
      <c r="B892" s="87"/>
      <c r="C892" s="88"/>
      <c r="D892" s="89"/>
      <c r="E892" s="90"/>
      <c r="F892" s="112"/>
    </row>
    <row r="893" spans="1:6">
      <c r="A893" s="183"/>
      <c r="B893" s="87"/>
      <c r="C893" s="88"/>
      <c r="D893" s="89"/>
      <c r="E893" s="90"/>
      <c r="F893" s="112"/>
    </row>
    <row r="894" spans="1:6">
      <c r="A894" s="183"/>
      <c r="B894" s="87"/>
      <c r="C894" s="88"/>
      <c r="D894" s="89"/>
      <c r="E894" s="90"/>
      <c r="F894" s="112"/>
    </row>
    <row r="895" spans="1:6">
      <c r="A895" s="183"/>
      <c r="B895" s="87"/>
      <c r="C895" s="88"/>
      <c r="D895" s="89"/>
      <c r="E895" s="90"/>
      <c r="F895" s="112"/>
    </row>
    <row r="896" spans="1:6">
      <c r="A896" s="183"/>
      <c r="B896" s="87"/>
      <c r="C896" s="88"/>
      <c r="D896" s="89"/>
      <c r="E896" s="90"/>
      <c r="F896" s="112"/>
    </row>
    <row r="897" spans="1:6">
      <c r="A897" s="183"/>
      <c r="B897" s="87"/>
      <c r="C897" s="88"/>
      <c r="D897" s="89"/>
      <c r="E897" s="90"/>
      <c r="F897" s="112"/>
    </row>
    <row r="898" spans="1:6">
      <c r="A898" s="183"/>
      <c r="B898" s="87"/>
      <c r="C898" s="88"/>
      <c r="D898" s="89"/>
      <c r="E898" s="90"/>
      <c r="F898" s="112"/>
    </row>
    <row r="899" spans="1:6">
      <c r="A899" s="183"/>
      <c r="B899" s="87"/>
      <c r="C899" s="88"/>
      <c r="D899" s="89"/>
      <c r="E899" s="90"/>
      <c r="F899" s="112"/>
    </row>
    <row r="900" spans="1:6">
      <c r="A900" s="183"/>
      <c r="B900" s="87"/>
      <c r="C900" s="88"/>
      <c r="D900" s="89"/>
      <c r="E900" s="90"/>
      <c r="F900" s="112"/>
    </row>
    <row r="901" spans="1:6">
      <c r="A901" s="183"/>
      <c r="B901" s="87"/>
      <c r="C901" s="88"/>
      <c r="D901" s="89"/>
      <c r="E901" s="90"/>
      <c r="F901" s="112"/>
    </row>
    <row r="902" spans="1:6">
      <c r="A902" s="183"/>
      <c r="B902" s="87"/>
      <c r="C902" s="88"/>
      <c r="D902" s="89"/>
      <c r="E902" s="90"/>
      <c r="F902" s="112"/>
    </row>
    <row r="903" spans="1:6">
      <c r="A903" s="183"/>
      <c r="B903" s="87"/>
      <c r="C903" s="88"/>
      <c r="D903" s="89"/>
      <c r="E903" s="90"/>
      <c r="F903" s="112"/>
    </row>
    <row r="904" spans="1:6">
      <c r="A904" s="183"/>
      <c r="B904" s="87"/>
      <c r="C904" s="88"/>
      <c r="D904" s="89"/>
      <c r="E904" s="90"/>
      <c r="F904" s="112"/>
    </row>
    <row r="905" spans="1:6">
      <c r="A905" s="183"/>
      <c r="B905" s="87"/>
      <c r="C905" s="88"/>
      <c r="D905" s="89"/>
      <c r="E905" s="90"/>
      <c r="F905" s="112"/>
    </row>
    <row r="906" spans="1:6">
      <c r="A906" s="183"/>
      <c r="B906" s="87"/>
      <c r="C906" s="88"/>
      <c r="D906" s="89"/>
      <c r="E906" s="90"/>
      <c r="F906" s="112"/>
    </row>
    <row r="907" spans="1:6">
      <c r="A907" s="183"/>
      <c r="B907" s="87"/>
      <c r="C907" s="88"/>
      <c r="D907" s="89"/>
      <c r="E907" s="90"/>
      <c r="F907" s="112"/>
    </row>
    <row r="908" spans="1:6">
      <c r="A908" s="183"/>
      <c r="B908" s="87"/>
      <c r="C908" s="88"/>
      <c r="D908" s="89"/>
      <c r="E908" s="90"/>
      <c r="F908" s="112"/>
    </row>
    <row r="909" spans="1:6">
      <c r="A909" s="183"/>
      <c r="B909" s="87"/>
      <c r="C909" s="88"/>
      <c r="D909" s="89"/>
      <c r="E909" s="90"/>
      <c r="F909" s="112"/>
    </row>
    <row r="910" spans="1:6">
      <c r="A910" s="183"/>
      <c r="B910" s="87"/>
      <c r="C910" s="88"/>
      <c r="D910" s="89"/>
      <c r="E910" s="90"/>
      <c r="F910" s="112"/>
    </row>
    <row r="911" spans="1:6">
      <c r="A911" s="183"/>
      <c r="B911" s="87"/>
      <c r="C911" s="88"/>
      <c r="D911" s="89"/>
      <c r="E911" s="90"/>
      <c r="F911" s="112"/>
    </row>
    <row r="912" spans="1:6">
      <c r="A912" s="183"/>
      <c r="B912" s="87"/>
      <c r="C912" s="88"/>
      <c r="D912" s="89"/>
      <c r="E912" s="90"/>
      <c r="F912" s="112"/>
    </row>
    <row r="913" spans="1:6">
      <c r="A913" s="183"/>
      <c r="B913" s="87"/>
      <c r="C913" s="88"/>
      <c r="D913" s="89"/>
      <c r="E913" s="90"/>
      <c r="F913" s="112"/>
    </row>
    <row r="914" spans="1:6">
      <c r="A914" s="183"/>
      <c r="B914" s="87"/>
      <c r="C914" s="88"/>
      <c r="D914" s="89"/>
      <c r="E914" s="90"/>
      <c r="F914" s="112"/>
    </row>
    <row r="915" spans="1:6">
      <c r="A915" s="183"/>
      <c r="B915" s="87"/>
      <c r="C915" s="88"/>
      <c r="D915" s="89"/>
      <c r="E915" s="90"/>
      <c r="F915" s="112"/>
    </row>
    <row r="916" spans="1:6">
      <c r="A916" s="183"/>
      <c r="B916" s="87"/>
      <c r="C916" s="88"/>
      <c r="D916" s="89"/>
      <c r="E916" s="90"/>
      <c r="F916" s="112"/>
    </row>
    <row r="917" spans="1:6">
      <c r="A917" s="183"/>
      <c r="B917" s="87"/>
      <c r="C917" s="88"/>
      <c r="D917" s="89"/>
      <c r="E917" s="90"/>
      <c r="F917" s="112"/>
    </row>
    <row r="918" spans="1:6">
      <c r="A918" s="183"/>
      <c r="B918" s="87"/>
      <c r="C918" s="88"/>
      <c r="D918" s="89"/>
      <c r="E918" s="90"/>
      <c r="F918" s="112"/>
    </row>
    <row r="919" spans="1:6">
      <c r="A919" s="183"/>
      <c r="B919" s="87"/>
      <c r="C919" s="88"/>
      <c r="D919" s="89"/>
      <c r="E919" s="90"/>
      <c r="F919" s="112"/>
    </row>
    <row r="920" spans="1:6">
      <c r="A920" s="183"/>
      <c r="B920" s="87"/>
      <c r="C920" s="88"/>
      <c r="D920" s="89"/>
      <c r="E920" s="90"/>
      <c r="F920" s="112"/>
    </row>
    <row r="921" spans="1:6">
      <c r="A921" s="183"/>
      <c r="B921" s="87"/>
      <c r="C921" s="88"/>
      <c r="D921" s="89"/>
      <c r="E921" s="90"/>
      <c r="F921" s="112"/>
    </row>
    <row r="922" spans="1:6">
      <c r="A922" s="183"/>
      <c r="B922" s="87"/>
      <c r="C922" s="88"/>
      <c r="D922" s="89"/>
      <c r="E922" s="90"/>
      <c r="F922" s="112"/>
    </row>
    <row r="923" spans="1:6">
      <c r="A923" s="183"/>
      <c r="B923" s="87"/>
      <c r="C923" s="88"/>
      <c r="D923" s="89"/>
      <c r="E923" s="90"/>
      <c r="F923" s="112"/>
    </row>
    <row r="924" spans="1:6">
      <c r="A924" s="183"/>
      <c r="B924" s="87"/>
      <c r="C924" s="88"/>
      <c r="D924" s="89"/>
      <c r="E924" s="90"/>
      <c r="F924" s="112"/>
    </row>
    <row r="925" spans="1:6">
      <c r="A925" s="183"/>
      <c r="B925" s="87"/>
      <c r="C925" s="88"/>
      <c r="D925" s="89"/>
      <c r="E925" s="90"/>
      <c r="F925" s="112"/>
    </row>
    <row r="926" spans="1:6">
      <c r="A926" s="183"/>
      <c r="B926" s="87"/>
      <c r="C926" s="88"/>
      <c r="D926" s="89"/>
      <c r="E926" s="90"/>
      <c r="F926" s="112"/>
    </row>
    <row r="927" spans="1:6">
      <c r="A927" s="183"/>
      <c r="B927" s="87"/>
      <c r="C927" s="88"/>
      <c r="D927" s="89"/>
      <c r="E927" s="90"/>
      <c r="F927" s="112"/>
    </row>
    <row r="928" spans="1:6">
      <c r="A928" s="183"/>
      <c r="B928" s="87"/>
      <c r="C928" s="88"/>
      <c r="D928" s="89"/>
      <c r="E928" s="90"/>
      <c r="F928" s="112"/>
    </row>
    <row r="929" spans="1:6">
      <c r="A929" s="183"/>
      <c r="B929" s="87"/>
      <c r="C929" s="88"/>
      <c r="D929" s="89"/>
      <c r="E929" s="90"/>
      <c r="F929" s="112"/>
    </row>
    <row r="930" spans="1:6">
      <c r="A930" s="183"/>
      <c r="B930" s="87"/>
      <c r="C930" s="88"/>
      <c r="D930" s="89"/>
      <c r="E930" s="90"/>
      <c r="F930" s="112"/>
    </row>
    <row r="931" spans="1:6">
      <c r="A931" s="183"/>
      <c r="B931" s="87"/>
      <c r="C931" s="88"/>
      <c r="D931" s="89"/>
      <c r="E931" s="90"/>
      <c r="F931" s="112"/>
    </row>
    <row r="932" spans="1:6">
      <c r="A932" s="183"/>
      <c r="B932" s="87"/>
      <c r="C932" s="88"/>
      <c r="D932" s="89"/>
      <c r="E932" s="90"/>
      <c r="F932" s="112"/>
    </row>
    <row r="933" spans="1:6">
      <c r="A933" s="183"/>
      <c r="B933" s="87"/>
      <c r="C933" s="88"/>
      <c r="D933" s="89"/>
      <c r="E933" s="90"/>
      <c r="F933" s="112"/>
    </row>
    <row r="934" spans="1:6">
      <c r="A934" s="183"/>
      <c r="B934" s="87"/>
      <c r="C934" s="88"/>
      <c r="D934" s="89"/>
      <c r="E934" s="90"/>
      <c r="F934" s="112"/>
    </row>
    <row r="935" spans="1:6">
      <c r="A935" s="183"/>
      <c r="B935" s="87"/>
      <c r="C935" s="88"/>
      <c r="D935" s="89"/>
      <c r="E935" s="90"/>
      <c r="F935" s="112"/>
    </row>
    <row r="936" spans="1:6">
      <c r="A936" s="183"/>
      <c r="B936" s="87"/>
      <c r="C936" s="88"/>
      <c r="D936" s="89"/>
      <c r="E936" s="90"/>
      <c r="F936" s="112"/>
    </row>
    <row r="937" spans="1:6">
      <c r="A937" s="183"/>
      <c r="B937" s="87"/>
      <c r="C937" s="88"/>
      <c r="D937" s="89"/>
      <c r="E937" s="90"/>
      <c r="F937" s="112"/>
    </row>
    <row r="938" spans="1:6">
      <c r="A938" s="183"/>
      <c r="B938" s="87"/>
      <c r="C938" s="88"/>
      <c r="D938" s="89"/>
      <c r="E938" s="90"/>
      <c r="F938" s="112"/>
    </row>
    <row r="939" spans="1:6">
      <c r="A939" s="183"/>
      <c r="B939" s="87"/>
      <c r="C939" s="88"/>
      <c r="D939" s="89"/>
      <c r="E939" s="90"/>
      <c r="F939" s="112"/>
    </row>
    <row r="940" spans="1:6">
      <c r="A940" s="183"/>
      <c r="B940" s="87"/>
      <c r="C940" s="88"/>
      <c r="D940" s="89"/>
      <c r="E940" s="90"/>
      <c r="F940" s="112"/>
    </row>
    <row r="941" spans="1:6">
      <c r="A941" s="183"/>
      <c r="B941" s="87"/>
      <c r="C941" s="88"/>
      <c r="D941" s="89"/>
      <c r="E941" s="90"/>
      <c r="F941" s="112"/>
    </row>
    <row r="942" spans="1:6">
      <c r="A942" s="183"/>
      <c r="B942" s="87"/>
      <c r="C942" s="88"/>
      <c r="D942" s="89"/>
      <c r="E942" s="90"/>
      <c r="F942" s="112"/>
    </row>
    <row r="943" spans="1:6">
      <c r="A943" s="183"/>
      <c r="B943" s="87"/>
      <c r="C943" s="88"/>
      <c r="D943" s="89"/>
      <c r="E943" s="90"/>
      <c r="F943" s="112"/>
    </row>
    <row r="944" spans="1:6">
      <c r="A944" s="183"/>
      <c r="B944" s="87"/>
      <c r="C944" s="88"/>
      <c r="D944" s="89"/>
      <c r="E944" s="90"/>
      <c r="F944" s="112"/>
    </row>
    <row r="945" spans="1:6">
      <c r="A945" s="183"/>
      <c r="B945" s="87"/>
      <c r="C945" s="88"/>
      <c r="D945" s="89"/>
      <c r="E945" s="90"/>
      <c r="F945" s="112"/>
    </row>
    <row r="946" spans="1:6">
      <c r="A946" s="183"/>
      <c r="B946" s="87"/>
      <c r="C946" s="88"/>
      <c r="D946" s="89"/>
      <c r="E946" s="90"/>
      <c r="F946" s="112"/>
    </row>
    <row r="947" spans="1:6">
      <c r="A947" s="183"/>
      <c r="B947" s="87"/>
      <c r="C947" s="88"/>
      <c r="D947" s="89"/>
      <c r="E947" s="90"/>
      <c r="F947" s="112"/>
    </row>
    <row r="948" spans="1:6">
      <c r="A948" s="183"/>
      <c r="B948" s="87"/>
      <c r="C948" s="88"/>
      <c r="D948" s="89"/>
      <c r="E948" s="90"/>
      <c r="F948" s="112"/>
    </row>
    <row r="949" spans="1:6">
      <c r="A949" s="183"/>
      <c r="B949" s="87"/>
      <c r="C949" s="88"/>
      <c r="D949" s="89"/>
      <c r="E949" s="90"/>
      <c r="F949" s="112"/>
    </row>
    <row r="950" spans="1:6">
      <c r="A950" s="183"/>
      <c r="B950" s="87"/>
      <c r="C950" s="88"/>
      <c r="D950" s="89"/>
      <c r="E950" s="90"/>
      <c r="F950" s="112"/>
    </row>
    <row r="951" spans="1:6">
      <c r="A951" s="183"/>
      <c r="B951" s="87"/>
      <c r="C951" s="88"/>
      <c r="D951" s="89"/>
      <c r="E951" s="90"/>
      <c r="F951" s="112"/>
    </row>
    <row r="952" spans="1:6">
      <c r="A952" s="183"/>
      <c r="B952" s="87"/>
      <c r="C952" s="88"/>
      <c r="D952" s="89"/>
      <c r="E952" s="90"/>
      <c r="F952" s="112"/>
    </row>
    <row r="953" spans="1:6">
      <c r="A953" s="183"/>
      <c r="B953" s="87"/>
      <c r="C953" s="88"/>
      <c r="D953" s="89"/>
      <c r="E953" s="90"/>
      <c r="F953" s="112"/>
    </row>
    <row r="954" spans="1:6">
      <c r="A954" s="183"/>
      <c r="B954" s="87"/>
      <c r="C954" s="88"/>
      <c r="D954" s="89"/>
      <c r="E954" s="90"/>
      <c r="F954" s="112"/>
    </row>
    <row r="955" spans="1:6">
      <c r="A955" s="183"/>
      <c r="B955" s="87"/>
      <c r="C955" s="88"/>
      <c r="D955" s="89"/>
      <c r="E955" s="90"/>
      <c r="F955" s="112"/>
    </row>
    <row r="956" spans="1:6">
      <c r="A956" s="183"/>
      <c r="B956" s="87"/>
      <c r="C956" s="88"/>
      <c r="D956" s="89"/>
      <c r="E956" s="90"/>
      <c r="F956" s="112"/>
    </row>
    <row r="957" spans="1:6">
      <c r="A957" s="183"/>
      <c r="B957" s="87"/>
      <c r="C957" s="88"/>
      <c r="D957" s="89"/>
      <c r="E957" s="90"/>
      <c r="F957" s="112"/>
    </row>
    <row r="958" spans="1:6">
      <c r="A958" s="183"/>
      <c r="B958" s="87"/>
      <c r="C958" s="88"/>
      <c r="D958" s="89"/>
      <c r="E958" s="90"/>
      <c r="F958" s="112"/>
    </row>
    <row r="959" spans="1:6">
      <c r="A959" s="183"/>
      <c r="B959" s="87"/>
      <c r="C959" s="88"/>
      <c r="D959" s="89"/>
      <c r="E959" s="90"/>
      <c r="F959" s="112"/>
    </row>
    <row r="960" spans="1:6">
      <c r="A960" s="183"/>
      <c r="B960" s="87"/>
      <c r="C960" s="88"/>
      <c r="D960" s="89"/>
      <c r="E960" s="90"/>
      <c r="F960" s="112"/>
    </row>
    <row r="961" spans="1:6">
      <c r="A961" s="183"/>
      <c r="B961" s="87"/>
      <c r="C961" s="88"/>
      <c r="D961" s="89"/>
      <c r="E961" s="90"/>
      <c r="F961" s="112"/>
    </row>
    <row r="962" spans="1:6">
      <c r="A962" s="183"/>
      <c r="B962" s="87"/>
      <c r="C962" s="88"/>
      <c r="D962" s="89"/>
      <c r="E962" s="90"/>
      <c r="F962" s="112"/>
    </row>
    <row r="963" spans="1:6">
      <c r="A963" s="183"/>
      <c r="B963" s="87"/>
      <c r="C963" s="88"/>
      <c r="D963" s="89"/>
      <c r="E963" s="90"/>
      <c r="F963" s="112"/>
    </row>
    <row r="964" spans="1:6">
      <c r="A964" s="183"/>
      <c r="B964" s="87"/>
      <c r="C964" s="88"/>
      <c r="D964" s="89"/>
      <c r="E964" s="90"/>
      <c r="F964" s="112"/>
    </row>
    <row r="965" spans="1:6">
      <c r="A965" s="183"/>
      <c r="B965" s="87"/>
      <c r="C965" s="88"/>
      <c r="D965" s="89"/>
      <c r="E965" s="90"/>
      <c r="F965" s="112"/>
    </row>
    <row r="966" spans="1:6">
      <c r="A966" s="183"/>
      <c r="B966" s="87"/>
      <c r="C966" s="88"/>
      <c r="D966" s="89"/>
      <c r="E966" s="90"/>
      <c r="F966" s="112"/>
    </row>
    <row r="967" spans="1:6">
      <c r="A967" s="183"/>
      <c r="B967" s="87"/>
      <c r="C967" s="88"/>
      <c r="D967" s="89"/>
      <c r="E967" s="90"/>
      <c r="F967" s="112"/>
    </row>
    <row r="968" spans="1:6">
      <c r="A968" s="183"/>
      <c r="B968" s="87"/>
      <c r="C968" s="88"/>
      <c r="D968" s="89"/>
      <c r="E968" s="90"/>
      <c r="F968" s="112"/>
    </row>
    <row r="969" spans="1:6">
      <c r="A969" s="183"/>
      <c r="B969" s="87"/>
      <c r="C969" s="88"/>
      <c r="D969" s="89"/>
      <c r="E969" s="90"/>
      <c r="F969" s="112"/>
    </row>
    <row r="970" spans="1:6">
      <c r="A970" s="183"/>
      <c r="B970" s="87"/>
      <c r="C970" s="88"/>
      <c r="D970" s="89"/>
      <c r="E970" s="90"/>
      <c r="F970" s="112"/>
    </row>
    <row r="971" spans="1:6">
      <c r="A971" s="183"/>
      <c r="B971" s="87"/>
      <c r="C971" s="88"/>
      <c r="D971" s="89"/>
      <c r="E971" s="90"/>
      <c r="F971" s="112"/>
    </row>
    <row r="972" spans="1:6">
      <c r="A972" s="183"/>
      <c r="B972" s="87"/>
      <c r="C972" s="88"/>
      <c r="D972" s="89"/>
      <c r="E972" s="90"/>
      <c r="F972" s="112"/>
    </row>
    <row r="973" spans="1:6">
      <c r="A973" s="183"/>
      <c r="B973" s="87"/>
      <c r="C973" s="88"/>
      <c r="D973" s="89"/>
      <c r="E973" s="90"/>
      <c r="F973" s="112"/>
    </row>
    <row r="974" spans="1:6">
      <c r="A974" s="183"/>
      <c r="B974" s="87"/>
      <c r="C974" s="88"/>
      <c r="D974" s="89"/>
      <c r="E974" s="90"/>
      <c r="F974" s="112"/>
    </row>
    <row r="975" spans="1:6">
      <c r="A975" s="183"/>
      <c r="B975" s="87"/>
      <c r="C975" s="88"/>
      <c r="D975" s="89"/>
      <c r="E975" s="90"/>
      <c r="F975" s="112"/>
    </row>
    <row r="976" spans="1:6">
      <c r="A976" s="183"/>
      <c r="B976" s="87"/>
      <c r="C976" s="88"/>
      <c r="D976" s="89"/>
      <c r="E976" s="90"/>
      <c r="F976" s="112"/>
    </row>
    <row r="977" spans="1:6">
      <c r="A977" s="183"/>
      <c r="B977" s="87"/>
      <c r="C977" s="88"/>
      <c r="D977" s="89"/>
      <c r="E977" s="90"/>
      <c r="F977" s="112"/>
    </row>
    <row r="978" spans="1:6">
      <c r="A978" s="183"/>
      <c r="B978" s="87"/>
      <c r="C978" s="88"/>
      <c r="D978" s="89"/>
      <c r="E978" s="90"/>
      <c r="F978" s="112"/>
    </row>
    <row r="979" spans="1:6">
      <c r="A979" s="183"/>
      <c r="B979" s="87"/>
      <c r="C979" s="88"/>
      <c r="D979" s="89"/>
      <c r="E979" s="90"/>
      <c r="F979" s="112"/>
    </row>
    <row r="980" spans="1:6">
      <c r="A980" s="183"/>
      <c r="B980" s="87"/>
      <c r="C980" s="88"/>
      <c r="D980" s="89"/>
      <c r="E980" s="90"/>
      <c r="F980" s="112"/>
    </row>
    <row r="981" spans="1:6">
      <c r="A981" s="183"/>
      <c r="B981" s="87"/>
      <c r="C981" s="88"/>
      <c r="D981" s="89"/>
      <c r="E981" s="90"/>
      <c r="F981" s="112"/>
    </row>
    <row r="982" spans="1:6">
      <c r="A982" s="183"/>
      <c r="B982" s="87"/>
      <c r="C982" s="88"/>
      <c r="D982" s="89"/>
      <c r="E982" s="90"/>
      <c r="F982" s="112"/>
    </row>
    <row r="983" spans="1:6">
      <c r="A983" s="183"/>
      <c r="B983" s="87"/>
      <c r="C983" s="88"/>
      <c r="D983" s="89"/>
      <c r="E983" s="90"/>
      <c r="F983" s="112"/>
    </row>
    <row r="984" spans="1:6">
      <c r="A984" s="183"/>
      <c r="B984" s="87"/>
      <c r="C984" s="88"/>
      <c r="D984" s="89"/>
      <c r="E984" s="90"/>
      <c r="F984" s="112"/>
    </row>
    <row r="985" spans="1:6">
      <c r="A985" s="183"/>
      <c r="B985" s="87"/>
      <c r="C985" s="88"/>
      <c r="D985" s="89"/>
      <c r="E985" s="90"/>
      <c r="F985" s="112"/>
    </row>
    <row r="986" spans="1:6">
      <c r="A986" s="183"/>
      <c r="B986" s="87"/>
      <c r="C986" s="88"/>
      <c r="D986" s="89"/>
      <c r="E986" s="90"/>
      <c r="F986" s="112"/>
    </row>
    <row r="987" spans="1:6">
      <c r="A987" s="183"/>
      <c r="B987" s="87"/>
      <c r="C987" s="88"/>
      <c r="D987" s="89"/>
      <c r="E987" s="90"/>
      <c r="F987" s="112"/>
    </row>
    <row r="988" spans="1:6">
      <c r="A988" s="183"/>
      <c r="B988" s="87"/>
      <c r="C988" s="88"/>
      <c r="D988" s="89"/>
      <c r="E988" s="90"/>
      <c r="F988" s="112"/>
    </row>
    <row r="989" spans="1:6">
      <c r="A989" s="183"/>
      <c r="B989" s="87"/>
      <c r="C989" s="88"/>
      <c r="D989" s="89"/>
      <c r="E989" s="90"/>
      <c r="F989" s="112"/>
    </row>
    <row r="990" spans="1:6">
      <c r="A990" s="183"/>
      <c r="B990" s="87"/>
      <c r="C990" s="88"/>
      <c r="D990" s="89"/>
      <c r="E990" s="90"/>
      <c r="F990" s="112"/>
    </row>
    <row r="991" spans="1:6">
      <c r="A991" s="183"/>
      <c r="B991" s="87"/>
      <c r="C991" s="88"/>
      <c r="D991" s="89"/>
      <c r="E991" s="90"/>
      <c r="F991" s="112"/>
    </row>
    <row r="992" spans="1:6">
      <c r="A992" s="183"/>
      <c r="B992" s="87"/>
      <c r="C992" s="88"/>
      <c r="D992" s="89"/>
      <c r="E992" s="90"/>
      <c r="F992" s="112"/>
    </row>
    <row r="993" spans="1:6">
      <c r="A993" s="183"/>
      <c r="B993" s="87"/>
      <c r="C993" s="88"/>
      <c r="D993" s="89"/>
      <c r="E993" s="90"/>
      <c r="F993" s="112"/>
    </row>
    <row r="994" spans="1:6">
      <c r="A994" s="183"/>
      <c r="B994" s="87"/>
      <c r="C994" s="88"/>
      <c r="D994" s="89"/>
      <c r="E994" s="90"/>
      <c r="F994" s="112"/>
    </row>
    <row r="995" spans="1:6">
      <c r="A995" s="183"/>
      <c r="B995" s="87"/>
      <c r="C995" s="88"/>
      <c r="D995" s="89"/>
      <c r="E995" s="90"/>
      <c r="F995" s="112"/>
    </row>
    <row r="996" spans="1:6">
      <c r="A996" s="183"/>
      <c r="B996" s="87"/>
      <c r="C996" s="88"/>
      <c r="D996" s="89"/>
      <c r="E996" s="90"/>
      <c r="F996" s="112"/>
    </row>
    <row r="997" spans="1:6">
      <c r="A997" s="183"/>
      <c r="B997" s="87"/>
      <c r="C997" s="88"/>
      <c r="D997" s="89"/>
      <c r="E997" s="90"/>
      <c r="F997" s="112"/>
    </row>
    <row r="998" spans="1:6">
      <c r="A998" s="183"/>
      <c r="B998" s="87"/>
      <c r="C998" s="88"/>
      <c r="D998" s="89"/>
      <c r="E998" s="90"/>
      <c r="F998" s="112"/>
    </row>
    <row r="999" spans="1:6">
      <c r="A999" s="183"/>
      <c r="B999" s="87"/>
      <c r="C999" s="88"/>
      <c r="D999" s="89"/>
      <c r="E999" s="90"/>
      <c r="F999" s="112"/>
    </row>
    <row r="1000" spans="1:6">
      <c r="A1000" s="183"/>
      <c r="B1000" s="87"/>
      <c r="C1000" s="88"/>
      <c r="D1000" s="89"/>
      <c r="E1000" s="90"/>
      <c r="F1000" s="112"/>
    </row>
    <row r="1001" spans="1:6">
      <c r="A1001" s="183"/>
      <c r="B1001" s="87"/>
      <c r="C1001" s="88"/>
      <c r="D1001" s="89"/>
      <c r="E1001" s="90"/>
      <c r="F1001" s="112"/>
    </row>
    <row r="1002" spans="1:6">
      <c r="A1002" s="183"/>
      <c r="B1002" s="87"/>
      <c r="C1002" s="88"/>
      <c r="D1002" s="89"/>
      <c r="E1002" s="90"/>
      <c r="F1002" s="112"/>
    </row>
    <row r="1003" spans="1:6">
      <c r="A1003" s="183"/>
      <c r="B1003" s="87"/>
      <c r="C1003" s="88"/>
      <c r="D1003" s="89"/>
      <c r="E1003" s="90"/>
      <c r="F1003" s="112"/>
    </row>
    <row r="1004" spans="1:6">
      <c r="A1004" s="183"/>
      <c r="B1004" s="87"/>
      <c r="C1004" s="88"/>
      <c r="D1004" s="89"/>
      <c r="E1004" s="90"/>
      <c r="F1004" s="112"/>
    </row>
    <row r="1005" spans="1:6">
      <c r="A1005" s="183"/>
      <c r="B1005" s="87"/>
      <c r="C1005" s="88"/>
      <c r="D1005" s="89"/>
      <c r="E1005" s="90"/>
      <c r="F1005" s="112"/>
    </row>
    <row r="1006" spans="1:6">
      <c r="A1006" s="183"/>
      <c r="B1006" s="87"/>
      <c r="C1006" s="88"/>
      <c r="D1006" s="89"/>
      <c r="E1006" s="90"/>
      <c r="F1006" s="112"/>
    </row>
    <row r="1007" spans="1:6">
      <c r="A1007" s="183"/>
      <c r="B1007" s="87"/>
      <c r="C1007" s="88"/>
      <c r="D1007" s="89"/>
      <c r="E1007" s="90"/>
      <c r="F1007" s="112"/>
    </row>
    <row r="1008" spans="1:6">
      <c r="A1008" s="183"/>
      <c r="B1008" s="87"/>
      <c r="C1008" s="88"/>
      <c r="D1008" s="89"/>
      <c r="E1008" s="90"/>
      <c r="F1008" s="112"/>
    </row>
    <row r="1009" spans="1:6">
      <c r="A1009" s="183"/>
      <c r="B1009" s="87"/>
      <c r="C1009" s="88"/>
      <c r="D1009" s="89"/>
      <c r="E1009" s="90"/>
      <c r="F1009" s="112"/>
    </row>
    <row r="1010" spans="1:6">
      <c r="A1010" s="183"/>
      <c r="B1010" s="87"/>
      <c r="C1010" s="88"/>
      <c r="D1010" s="89"/>
      <c r="E1010" s="90"/>
      <c r="F1010" s="112"/>
    </row>
    <row r="1011" spans="1:6">
      <c r="A1011" s="183"/>
      <c r="B1011" s="87"/>
      <c r="C1011" s="88"/>
      <c r="D1011" s="89"/>
      <c r="E1011" s="90"/>
      <c r="F1011" s="112"/>
    </row>
    <row r="1012" spans="1:6">
      <c r="A1012" s="183"/>
      <c r="B1012" s="87"/>
      <c r="C1012" s="88"/>
      <c r="D1012" s="89"/>
      <c r="E1012" s="90"/>
      <c r="F1012" s="112"/>
    </row>
    <row r="1013" spans="1:6">
      <c r="A1013" s="183"/>
      <c r="B1013" s="87"/>
      <c r="C1013" s="88"/>
      <c r="D1013" s="89"/>
      <c r="E1013" s="90"/>
      <c r="F1013" s="112"/>
    </row>
    <row r="1014" spans="1:6">
      <c r="A1014" s="183"/>
      <c r="B1014" s="87"/>
      <c r="C1014" s="88"/>
      <c r="D1014" s="89"/>
      <c r="E1014" s="90"/>
      <c r="F1014" s="112"/>
    </row>
    <row r="1015" spans="1:6">
      <c r="A1015" s="183"/>
      <c r="B1015" s="87"/>
      <c r="C1015" s="88"/>
      <c r="D1015" s="89"/>
      <c r="E1015" s="90"/>
      <c r="F1015" s="112"/>
    </row>
    <row r="1016" spans="1:6">
      <c r="A1016" s="183"/>
      <c r="B1016" s="87"/>
      <c r="C1016" s="88"/>
      <c r="D1016" s="89"/>
      <c r="E1016" s="90"/>
      <c r="F1016" s="112"/>
    </row>
    <row r="1017" spans="1:6">
      <c r="A1017" s="183"/>
      <c r="B1017" s="87"/>
      <c r="C1017" s="88"/>
      <c r="D1017" s="89"/>
      <c r="E1017" s="90"/>
      <c r="F1017" s="112"/>
    </row>
    <row r="1018" spans="1:6">
      <c r="A1018" s="183"/>
      <c r="B1018" s="87"/>
      <c r="C1018" s="88"/>
      <c r="D1018" s="89"/>
      <c r="E1018" s="90"/>
      <c r="F1018" s="112"/>
    </row>
    <row r="1019" spans="1:6">
      <c r="A1019" s="183"/>
      <c r="B1019" s="87"/>
      <c r="C1019" s="88"/>
      <c r="D1019" s="89"/>
      <c r="E1019" s="90"/>
      <c r="F1019" s="112"/>
    </row>
    <row r="1020" spans="1:6">
      <c r="A1020" s="183"/>
      <c r="B1020" s="87"/>
      <c r="C1020" s="88"/>
      <c r="D1020" s="89"/>
      <c r="E1020" s="90"/>
      <c r="F1020" s="112"/>
    </row>
    <row r="1021" spans="1:6">
      <c r="A1021" s="183"/>
      <c r="B1021" s="87"/>
      <c r="C1021" s="88"/>
      <c r="D1021" s="89"/>
      <c r="E1021" s="90"/>
      <c r="F1021" s="112"/>
    </row>
    <row r="1022" spans="1:6">
      <c r="A1022" s="183"/>
      <c r="B1022" s="87"/>
      <c r="C1022" s="88"/>
      <c r="D1022" s="89"/>
      <c r="E1022" s="90"/>
      <c r="F1022" s="112"/>
    </row>
    <row r="1023" spans="1:6">
      <c r="A1023" s="183"/>
      <c r="B1023" s="87"/>
      <c r="C1023" s="88"/>
      <c r="D1023" s="89"/>
      <c r="E1023" s="90"/>
      <c r="F1023" s="112"/>
    </row>
    <row r="1024" spans="1:6">
      <c r="A1024" s="183"/>
      <c r="B1024" s="87"/>
      <c r="C1024" s="88"/>
      <c r="D1024" s="89"/>
      <c r="E1024" s="90"/>
      <c r="F1024" s="112"/>
    </row>
    <row r="1025" spans="1:6">
      <c r="A1025" s="183"/>
      <c r="B1025" s="87"/>
      <c r="C1025" s="88"/>
      <c r="D1025" s="89"/>
      <c r="E1025" s="90"/>
      <c r="F1025" s="112"/>
    </row>
    <row r="1026" spans="1:6">
      <c r="A1026" s="183"/>
      <c r="B1026" s="87"/>
      <c r="C1026" s="88"/>
      <c r="D1026" s="89"/>
      <c r="E1026" s="90"/>
      <c r="F1026" s="112"/>
    </row>
    <row r="1027" spans="1:6">
      <c r="A1027" s="183"/>
      <c r="B1027" s="87"/>
      <c r="C1027" s="88"/>
      <c r="D1027" s="89"/>
      <c r="E1027" s="90"/>
      <c r="F1027" s="112"/>
    </row>
    <row r="1028" spans="1:6">
      <c r="A1028" s="183"/>
      <c r="B1028" s="87"/>
      <c r="C1028" s="88"/>
      <c r="D1028" s="89"/>
      <c r="E1028" s="90"/>
      <c r="F1028" s="112"/>
    </row>
    <row r="1029" spans="1:6">
      <c r="A1029" s="183"/>
      <c r="B1029" s="87"/>
      <c r="C1029" s="88"/>
      <c r="D1029" s="89"/>
      <c r="E1029" s="90"/>
      <c r="F1029" s="112"/>
    </row>
    <row r="1030" spans="1:6">
      <c r="A1030" s="183"/>
      <c r="B1030" s="87"/>
      <c r="C1030" s="88"/>
      <c r="D1030" s="89"/>
      <c r="E1030" s="90"/>
      <c r="F1030" s="112"/>
    </row>
    <row r="1031" spans="1:6">
      <c r="A1031" s="183"/>
      <c r="B1031" s="87"/>
      <c r="C1031" s="88"/>
      <c r="D1031" s="89"/>
      <c r="E1031" s="90"/>
      <c r="F1031" s="112"/>
    </row>
    <row r="1032" spans="1:6">
      <c r="A1032" s="183"/>
      <c r="B1032" s="87"/>
      <c r="C1032" s="88"/>
      <c r="D1032" s="89"/>
      <c r="E1032" s="90"/>
      <c r="F1032" s="112"/>
    </row>
    <row r="1033" spans="1:6">
      <c r="A1033" s="183"/>
      <c r="B1033" s="87"/>
      <c r="C1033" s="88"/>
      <c r="D1033" s="89"/>
      <c r="E1033" s="90"/>
      <c r="F1033" s="112"/>
    </row>
    <row r="1034" spans="1:6">
      <c r="A1034" s="183"/>
      <c r="B1034" s="87"/>
      <c r="C1034" s="88"/>
      <c r="D1034" s="89"/>
      <c r="E1034" s="90"/>
      <c r="F1034" s="112"/>
    </row>
    <row r="1035" spans="1:6">
      <c r="A1035" s="183"/>
      <c r="B1035" s="87"/>
      <c r="C1035" s="88"/>
      <c r="D1035" s="89"/>
      <c r="E1035" s="90"/>
      <c r="F1035" s="112"/>
    </row>
    <row r="1036" spans="1:6">
      <c r="A1036" s="183"/>
      <c r="B1036" s="87"/>
      <c r="C1036" s="88"/>
      <c r="D1036" s="89"/>
      <c r="E1036" s="90"/>
      <c r="F1036" s="112"/>
    </row>
    <row r="1037" spans="1:6">
      <c r="A1037" s="183"/>
      <c r="B1037" s="87"/>
      <c r="C1037" s="88"/>
      <c r="D1037" s="89"/>
      <c r="E1037" s="90"/>
      <c r="F1037" s="112"/>
    </row>
    <row r="1038" spans="1:6">
      <c r="A1038" s="183"/>
      <c r="B1038" s="87"/>
      <c r="C1038" s="88"/>
      <c r="D1038" s="89"/>
      <c r="E1038" s="90"/>
      <c r="F1038" s="112"/>
    </row>
    <row r="1039" spans="1:6">
      <c r="A1039" s="183"/>
      <c r="B1039" s="87"/>
      <c r="C1039" s="88"/>
      <c r="D1039" s="89"/>
      <c r="E1039" s="90"/>
      <c r="F1039" s="112"/>
    </row>
    <row r="1040" spans="1:6">
      <c r="A1040" s="183"/>
      <c r="B1040" s="87"/>
      <c r="C1040" s="88"/>
      <c r="D1040" s="89"/>
      <c r="E1040" s="90"/>
      <c r="F1040" s="112"/>
    </row>
    <row r="1041" spans="1:6">
      <c r="A1041" s="183"/>
      <c r="B1041" s="87"/>
      <c r="C1041" s="88"/>
      <c r="D1041" s="89"/>
      <c r="E1041" s="90"/>
      <c r="F1041" s="112"/>
    </row>
    <row r="1042" spans="1:6">
      <c r="A1042" s="183"/>
      <c r="B1042" s="87"/>
      <c r="C1042" s="88"/>
      <c r="D1042" s="89"/>
      <c r="E1042" s="90"/>
      <c r="F1042" s="112"/>
    </row>
    <row r="1043" spans="1:6">
      <c r="A1043" s="183"/>
      <c r="B1043" s="87"/>
      <c r="C1043" s="88"/>
      <c r="D1043" s="89"/>
      <c r="E1043" s="90"/>
      <c r="F1043" s="112"/>
    </row>
    <row r="1044" spans="1:6">
      <c r="A1044" s="183"/>
      <c r="B1044" s="87"/>
      <c r="C1044" s="88"/>
      <c r="D1044" s="89"/>
      <c r="E1044" s="90"/>
      <c r="F1044" s="112"/>
    </row>
    <row r="1045" spans="1:6">
      <c r="A1045" s="183"/>
      <c r="B1045" s="87"/>
      <c r="C1045" s="88"/>
      <c r="D1045" s="89"/>
      <c r="E1045" s="90"/>
      <c r="F1045" s="112"/>
    </row>
    <row r="1046" spans="1:6">
      <c r="A1046" s="183"/>
      <c r="B1046" s="87"/>
      <c r="C1046" s="88"/>
      <c r="D1046" s="89"/>
      <c r="E1046" s="90"/>
      <c r="F1046" s="112"/>
    </row>
    <row r="1047" spans="1:6">
      <c r="A1047" s="183"/>
      <c r="B1047" s="87"/>
      <c r="C1047" s="88"/>
      <c r="D1047" s="89"/>
      <c r="E1047" s="90"/>
      <c r="F1047" s="112"/>
    </row>
    <row r="1048" spans="1:6">
      <c r="A1048" s="183"/>
      <c r="B1048" s="87"/>
      <c r="C1048" s="88"/>
      <c r="D1048" s="89"/>
      <c r="E1048" s="90"/>
      <c r="F1048" s="112"/>
    </row>
    <row r="1049" spans="1:6">
      <c r="A1049" s="183"/>
      <c r="B1049" s="87"/>
      <c r="C1049" s="88"/>
      <c r="D1049" s="89"/>
      <c r="E1049" s="90"/>
      <c r="F1049" s="112"/>
    </row>
    <row r="1050" spans="1:6">
      <c r="A1050" s="183"/>
      <c r="B1050" s="87"/>
      <c r="C1050" s="88"/>
      <c r="D1050" s="89"/>
      <c r="E1050" s="90"/>
      <c r="F1050" s="112"/>
    </row>
    <row r="1051" spans="1:6">
      <c r="A1051" s="183"/>
      <c r="B1051" s="87"/>
      <c r="C1051" s="88"/>
      <c r="D1051" s="89"/>
      <c r="E1051" s="90"/>
      <c r="F1051" s="112"/>
    </row>
    <row r="1052" spans="1:6">
      <c r="A1052" s="183"/>
      <c r="B1052" s="87"/>
      <c r="C1052" s="88"/>
      <c r="D1052" s="89"/>
      <c r="E1052" s="90"/>
      <c r="F1052" s="112"/>
    </row>
    <row r="1053" spans="1:6">
      <c r="A1053" s="183"/>
      <c r="B1053" s="87"/>
      <c r="C1053" s="88"/>
      <c r="D1053" s="89"/>
      <c r="E1053" s="90"/>
      <c r="F1053" s="112"/>
    </row>
    <row r="1054" spans="1:6">
      <c r="A1054" s="183"/>
      <c r="B1054" s="87"/>
      <c r="C1054" s="88"/>
      <c r="D1054" s="89"/>
      <c r="E1054" s="90"/>
      <c r="F1054" s="112"/>
    </row>
    <row r="1055" spans="1:6">
      <c r="A1055" s="183"/>
      <c r="B1055" s="87"/>
      <c r="C1055" s="88"/>
      <c r="D1055" s="89"/>
      <c r="E1055" s="90"/>
      <c r="F1055" s="112"/>
    </row>
    <row r="1056" spans="1:6">
      <c r="A1056" s="183"/>
      <c r="B1056" s="87"/>
      <c r="C1056" s="88"/>
      <c r="D1056" s="89"/>
      <c r="E1056" s="90"/>
      <c r="F1056" s="112"/>
    </row>
    <row r="1057" spans="1:6">
      <c r="A1057" s="183"/>
      <c r="B1057" s="87"/>
      <c r="C1057" s="88"/>
      <c r="D1057" s="89"/>
      <c r="E1057" s="90"/>
      <c r="F1057" s="112"/>
    </row>
    <row r="1058" spans="1:6">
      <c r="A1058" s="183"/>
      <c r="B1058" s="87"/>
      <c r="C1058" s="88"/>
      <c r="D1058" s="89"/>
      <c r="E1058" s="90"/>
      <c r="F1058" s="112"/>
    </row>
    <row r="1059" spans="1:6">
      <c r="A1059" s="183"/>
      <c r="B1059" s="87"/>
      <c r="C1059" s="88"/>
      <c r="D1059" s="89"/>
      <c r="E1059" s="90"/>
      <c r="F1059" s="112"/>
    </row>
    <row r="1060" spans="1:6">
      <c r="A1060" s="183"/>
      <c r="B1060" s="87"/>
      <c r="C1060" s="88"/>
      <c r="D1060" s="89"/>
      <c r="E1060" s="90"/>
      <c r="F1060" s="112"/>
    </row>
    <row r="1061" spans="1:6">
      <c r="A1061" s="183"/>
      <c r="B1061" s="87"/>
      <c r="C1061" s="88"/>
      <c r="D1061" s="89"/>
      <c r="E1061" s="90"/>
      <c r="F1061" s="112"/>
    </row>
    <row r="1062" spans="1:6">
      <c r="A1062" s="183"/>
      <c r="B1062" s="87"/>
      <c r="C1062" s="88"/>
      <c r="D1062" s="89"/>
      <c r="E1062" s="90"/>
      <c r="F1062" s="112"/>
    </row>
    <row r="1063" spans="1:6">
      <c r="A1063" s="183"/>
      <c r="B1063" s="87"/>
      <c r="C1063" s="88"/>
      <c r="D1063" s="89"/>
      <c r="E1063" s="90"/>
      <c r="F1063" s="112"/>
    </row>
    <row r="1064" spans="1:6">
      <c r="A1064" s="183"/>
      <c r="B1064" s="87"/>
      <c r="C1064" s="88"/>
      <c r="D1064" s="89"/>
      <c r="E1064" s="90"/>
      <c r="F1064" s="112"/>
    </row>
    <row r="1065" spans="1:6">
      <c r="A1065" s="183"/>
      <c r="B1065" s="87"/>
      <c r="C1065" s="88"/>
      <c r="D1065" s="89"/>
      <c r="E1065" s="90"/>
      <c r="F1065" s="112"/>
    </row>
    <row r="1066" spans="1:6">
      <c r="A1066" s="183"/>
      <c r="B1066" s="87"/>
      <c r="C1066" s="88"/>
      <c r="D1066" s="89"/>
      <c r="E1066" s="90"/>
      <c r="F1066" s="112"/>
    </row>
    <row r="1067" spans="1:6">
      <c r="A1067" s="183"/>
      <c r="B1067" s="87"/>
      <c r="C1067" s="88"/>
      <c r="D1067" s="89"/>
      <c r="E1067" s="90"/>
      <c r="F1067" s="112"/>
    </row>
    <row r="1068" spans="1:6">
      <c r="A1068" s="183"/>
      <c r="B1068" s="87"/>
      <c r="C1068" s="88"/>
      <c r="D1068" s="89"/>
      <c r="E1068" s="90"/>
      <c r="F1068" s="112"/>
    </row>
    <row r="1069" spans="1:6">
      <c r="A1069" s="183"/>
      <c r="B1069" s="87"/>
      <c r="C1069" s="88"/>
      <c r="D1069" s="89"/>
      <c r="E1069" s="90"/>
      <c r="F1069" s="112"/>
    </row>
    <row r="1070" spans="1:6">
      <c r="A1070" s="183"/>
      <c r="B1070" s="87"/>
      <c r="C1070" s="88"/>
      <c r="D1070" s="89"/>
      <c r="E1070" s="90"/>
      <c r="F1070" s="112"/>
    </row>
    <row r="1071" spans="1:6">
      <c r="A1071" s="183"/>
      <c r="B1071" s="87"/>
      <c r="C1071" s="88"/>
      <c r="D1071" s="89"/>
      <c r="E1071" s="90"/>
      <c r="F1071" s="112"/>
    </row>
    <row r="1072" spans="1:6">
      <c r="A1072" s="183"/>
      <c r="B1072" s="87"/>
      <c r="C1072" s="88"/>
      <c r="D1072" s="89"/>
      <c r="E1072" s="90"/>
      <c r="F1072" s="112"/>
    </row>
    <row r="1073" spans="1:6">
      <c r="A1073" s="183"/>
      <c r="B1073" s="87"/>
      <c r="C1073" s="88"/>
      <c r="D1073" s="89"/>
      <c r="E1073" s="90"/>
      <c r="F1073" s="112"/>
    </row>
    <row r="1074" spans="1:6">
      <c r="A1074" s="183"/>
      <c r="B1074" s="87"/>
      <c r="C1074" s="88"/>
      <c r="D1074" s="89"/>
      <c r="E1074" s="90"/>
      <c r="F1074" s="112"/>
    </row>
    <row r="1075" spans="1:6">
      <c r="A1075" s="183"/>
      <c r="B1075" s="87"/>
      <c r="C1075" s="88"/>
      <c r="D1075" s="89"/>
      <c r="E1075" s="90"/>
      <c r="F1075" s="112"/>
    </row>
    <row r="1076" spans="1:6">
      <c r="A1076" s="183"/>
      <c r="B1076" s="87"/>
      <c r="C1076" s="88"/>
      <c r="D1076" s="89"/>
      <c r="E1076" s="90"/>
      <c r="F1076" s="112"/>
    </row>
    <row r="1077" spans="1:6">
      <c r="A1077" s="183"/>
      <c r="B1077" s="87"/>
      <c r="C1077" s="88"/>
      <c r="D1077" s="89"/>
      <c r="E1077" s="90"/>
      <c r="F1077" s="112"/>
    </row>
    <row r="1078" spans="1:6">
      <c r="A1078" s="183"/>
      <c r="B1078" s="87"/>
      <c r="C1078" s="88"/>
      <c r="D1078" s="89"/>
      <c r="E1078" s="90"/>
      <c r="F1078" s="112"/>
    </row>
    <row r="1079" spans="1:6">
      <c r="A1079" s="183"/>
      <c r="B1079" s="87"/>
      <c r="C1079" s="88"/>
      <c r="D1079" s="89"/>
      <c r="E1079" s="90"/>
      <c r="F1079" s="112"/>
    </row>
    <row r="1080" spans="1:6">
      <c r="A1080" s="183"/>
      <c r="B1080" s="87"/>
      <c r="C1080" s="88"/>
      <c r="D1080" s="89"/>
      <c r="E1080" s="90"/>
      <c r="F1080" s="112"/>
    </row>
    <row r="1081" spans="1:6">
      <c r="A1081" s="183"/>
      <c r="B1081" s="87"/>
      <c r="C1081" s="88"/>
      <c r="D1081" s="89"/>
      <c r="E1081" s="90"/>
      <c r="F1081" s="112"/>
    </row>
    <row r="1082" spans="1:6">
      <c r="A1082" s="183"/>
      <c r="B1082" s="87"/>
      <c r="C1082" s="88"/>
      <c r="D1082" s="89"/>
      <c r="E1082" s="90"/>
      <c r="F1082" s="112"/>
    </row>
    <row r="1083" spans="1:6">
      <c r="A1083" s="183"/>
      <c r="B1083" s="87"/>
      <c r="C1083" s="88"/>
      <c r="D1083" s="89"/>
      <c r="E1083" s="90"/>
      <c r="F1083" s="112"/>
    </row>
    <row r="1084" spans="1:6">
      <c r="A1084" s="183"/>
      <c r="B1084" s="87"/>
      <c r="C1084" s="88"/>
      <c r="D1084" s="89"/>
      <c r="E1084" s="90"/>
      <c r="F1084" s="112"/>
    </row>
    <row r="1085" spans="1:6">
      <c r="A1085" s="183"/>
      <c r="B1085" s="87"/>
      <c r="C1085" s="88"/>
      <c r="D1085" s="89"/>
      <c r="E1085" s="90"/>
      <c r="F1085" s="112"/>
    </row>
    <row r="1086" spans="1:6">
      <c r="A1086" s="183"/>
      <c r="B1086" s="87"/>
      <c r="C1086" s="88"/>
      <c r="D1086" s="89"/>
      <c r="E1086" s="90"/>
      <c r="F1086" s="112"/>
    </row>
    <row r="1087" spans="1:6">
      <c r="A1087" s="183"/>
      <c r="B1087" s="87"/>
      <c r="C1087" s="88"/>
      <c r="D1087" s="89"/>
      <c r="E1087" s="90"/>
      <c r="F1087" s="112"/>
    </row>
    <row r="1088" spans="1:6">
      <c r="A1088" s="183"/>
      <c r="B1088" s="87"/>
      <c r="C1088" s="88"/>
      <c r="D1088" s="89"/>
      <c r="E1088" s="90"/>
      <c r="F1088" s="112"/>
    </row>
    <row r="1089" spans="1:6">
      <c r="A1089" s="183"/>
      <c r="B1089" s="87"/>
      <c r="C1089" s="88"/>
      <c r="D1089" s="89"/>
      <c r="E1089" s="90"/>
      <c r="F1089" s="112"/>
    </row>
    <row r="1090" spans="1:6">
      <c r="A1090" s="183"/>
      <c r="B1090" s="87"/>
      <c r="C1090" s="88"/>
      <c r="D1090" s="89"/>
      <c r="E1090" s="90"/>
      <c r="F1090" s="112"/>
    </row>
    <row r="1091" spans="1:6">
      <c r="A1091" s="183"/>
      <c r="B1091" s="87"/>
      <c r="C1091" s="88"/>
      <c r="D1091" s="89"/>
      <c r="E1091" s="90"/>
      <c r="F1091" s="112"/>
    </row>
    <row r="1092" spans="1:6">
      <c r="A1092" s="183"/>
      <c r="B1092" s="87"/>
      <c r="C1092" s="88"/>
      <c r="D1092" s="89"/>
      <c r="E1092" s="90"/>
      <c r="F1092" s="112"/>
    </row>
    <row r="1093" spans="1:6">
      <c r="A1093" s="183"/>
      <c r="B1093" s="87"/>
      <c r="C1093" s="88"/>
      <c r="D1093" s="89"/>
      <c r="E1093" s="90"/>
      <c r="F1093" s="112"/>
    </row>
    <row r="1094" spans="1:6">
      <c r="A1094" s="183"/>
      <c r="B1094" s="87"/>
      <c r="C1094" s="88"/>
      <c r="D1094" s="89"/>
      <c r="E1094" s="90"/>
      <c r="F1094" s="112"/>
    </row>
    <row r="1095" spans="1:6">
      <c r="A1095" s="183"/>
      <c r="B1095" s="87"/>
      <c r="C1095" s="88"/>
      <c r="D1095" s="89"/>
      <c r="E1095" s="90"/>
      <c r="F1095" s="112"/>
    </row>
    <row r="1096" spans="1:6">
      <c r="A1096" s="183"/>
      <c r="B1096" s="87"/>
      <c r="C1096" s="88"/>
      <c r="D1096" s="89"/>
      <c r="E1096" s="90"/>
      <c r="F1096" s="112"/>
    </row>
    <row r="1097" spans="1:6">
      <c r="A1097" s="183"/>
      <c r="B1097" s="87"/>
      <c r="C1097" s="88"/>
      <c r="D1097" s="89"/>
      <c r="E1097" s="90"/>
      <c r="F1097" s="112"/>
    </row>
    <row r="1098" spans="1:6">
      <c r="A1098" s="183"/>
      <c r="B1098" s="87"/>
      <c r="C1098" s="88"/>
      <c r="D1098" s="89"/>
      <c r="E1098" s="90"/>
      <c r="F1098" s="112"/>
    </row>
    <row r="1099" spans="1:6">
      <c r="A1099" s="183"/>
      <c r="B1099" s="87"/>
      <c r="C1099" s="88"/>
      <c r="D1099" s="89"/>
      <c r="E1099" s="90"/>
      <c r="F1099" s="112"/>
    </row>
    <row r="1100" spans="1:6">
      <c r="A1100" s="183"/>
      <c r="B1100" s="87"/>
      <c r="C1100" s="88"/>
      <c r="D1100" s="89"/>
      <c r="E1100" s="90"/>
      <c r="F1100" s="112"/>
    </row>
    <row r="1101" spans="1:6">
      <c r="A1101" s="183"/>
      <c r="B1101" s="87"/>
      <c r="C1101" s="88"/>
      <c r="D1101" s="89"/>
      <c r="E1101" s="90"/>
      <c r="F1101" s="112"/>
    </row>
    <row r="1102" spans="1:6">
      <c r="A1102" s="183"/>
      <c r="B1102" s="87"/>
      <c r="C1102" s="88"/>
      <c r="D1102" s="89"/>
      <c r="E1102" s="90"/>
      <c r="F1102" s="112"/>
    </row>
    <row r="1103" spans="1:6">
      <c r="A1103" s="183"/>
      <c r="B1103" s="87"/>
      <c r="C1103" s="88"/>
      <c r="D1103" s="89"/>
      <c r="E1103" s="90"/>
      <c r="F1103" s="112"/>
    </row>
    <row r="1104" spans="1:6">
      <c r="A1104" s="183"/>
      <c r="B1104" s="87"/>
      <c r="C1104" s="88"/>
      <c r="D1104" s="89"/>
      <c r="E1104" s="90"/>
      <c r="F1104" s="112"/>
    </row>
    <row r="1105" spans="1:6">
      <c r="A1105" s="183"/>
      <c r="B1105" s="87"/>
      <c r="C1105" s="88"/>
      <c r="D1105" s="89"/>
      <c r="E1105" s="90"/>
      <c r="F1105" s="112"/>
    </row>
    <row r="1106" spans="1:6">
      <c r="A1106" s="183"/>
      <c r="B1106" s="87"/>
      <c r="C1106" s="88"/>
      <c r="D1106" s="89"/>
      <c r="E1106" s="90"/>
      <c r="F1106" s="112"/>
    </row>
    <row r="1107" spans="1:6">
      <c r="A1107" s="183"/>
      <c r="B1107" s="87"/>
      <c r="C1107" s="88"/>
      <c r="D1107" s="89"/>
      <c r="E1107" s="90"/>
      <c r="F1107" s="112"/>
    </row>
    <row r="1108" spans="1:6">
      <c r="A1108" s="183"/>
      <c r="B1108" s="87"/>
      <c r="C1108" s="88"/>
      <c r="D1108" s="89"/>
      <c r="E1108" s="90"/>
      <c r="F1108" s="112"/>
    </row>
    <row r="1109" spans="1:6">
      <c r="A1109" s="183"/>
      <c r="B1109" s="87"/>
      <c r="C1109" s="88"/>
      <c r="D1109" s="89"/>
      <c r="E1109" s="90"/>
      <c r="F1109" s="112"/>
    </row>
    <row r="1110" spans="1:6">
      <c r="A1110" s="183"/>
      <c r="B1110" s="87"/>
      <c r="C1110" s="88"/>
      <c r="D1110" s="89"/>
      <c r="E1110" s="90"/>
      <c r="F1110" s="112"/>
    </row>
    <row r="1111" spans="1:6">
      <c r="A1111" s="183"/>
      <c r="B1111" s="87"/>
      <c r="C1111" s="88"/>
      <c r="D1111" s="89"/>
      <c r="E1111" s="90"/>
      <c r="F1111" s="112"/>
    </row>
    <row r="1112" spans="1:6">
      <c r="A1112" s="183"/>
      <c r="B1112" s="87"/>
      <c r="C1112" s="88"/>
      <c r="D1112" s="89"/>
      <c r="E1112" s="90"/>
      <c r="F1112" s="112"/>
    </row>
    <row r="1113" spans="1:6">
      <c r="A1113" s="183"/>
      <c r="B1113" s="87"/>
      <c r="C1113" s="88"/>
      <c r="D1113" s="89"/>
      <c r="E1113" s="90"/>
      <c r="F1113" s="112"/>
    </row>
    <row r="1114" spans="1:6">
      <c r="A1114" s="183"/>
      <c r="B1114" s="87"/>
      <c r="C1114" s="88"/>
      <c r="D1114" s="89"/>
      <c r="E1114" s="90"/>
      <c r="F1114" s="112"/>
    </row>
    <row r="1115" spans="1:6">
      <c r="A1115" s="183"/>
      <c r="B1115" s="87"/>
      <c r="C1115" s="88"/>
      <c r="D1115" s="89"/>
      <c r="E1115" s="90"/>
      <c r="F1115" s="112"/>
    </row>
    <row r="1116" spans="1:6">
      <c r="A1116" s="183"/>
      <c r="B1116" s="87"/>
      <c r="C1116" s="88"/>
      <c r="D1116" s="89"/>
      <c r="E1116" s="90"/>
      <c r="F1116" s="112"/>
    </row>
    <row r="1117" spans="1:6">
      <c r="A1117" s="183"/>
      <c r="B1117" s="87"/>
      <c r="C1117" s="88"/>
      <c r="D1117" s="89"/>
      <c r="E1117" s="90"/>
      <c r="F1117" s="112"/>
    </row>
    <row r="1118" spans="1:6">
      <c r="A1118" s="183"/>
      <c r="B1118" s="87"/>
      <c r="C1118" s="88"/>
      <c r="D1118" s="89"/>
      <c r="E1118" s="90"/>
      <c r="F1118" s="112"/>
    </row>
    <row r="1119" spans="1:6">
      <c r="A1119" s="183"/>
      <c r="B1119" s="87"/>
      <c r="C1119" s="88"/>
      <c r="D1119" s="89"/>
      <c r="E1119" s="90"/>
      <c r="F1119" s="112"/>
    </row>
    <row r="1120" spans="1:6">
      <c r="A1120" s="183"/>
      <c r="B1120" s="87"/>
      <c r="C1120" s="88"/>
      <c r="D1120" s="89"/>
      <c r="E1120" s="90"/>
      <c r="F1120" s="112"/>
    </row>
    <row r="1121" spans="1:6">
      <c r="A1121" s="183"/>
      <c r="B1121" s="87"/>
      <c r="C1121" s="88"/>
      <c r="D1121" s="89"/>
      <c r="E1121" s="90"/>
      <c r="F1121" s="112"/>
    </row>
    <row r="1122" spans="1:6">
      <c r="A1122" s="183"/>
      <c r="B1122" s="87"/>
      <c r="C1122" s="88"/>
      <c r="D1122" s="89"/>
      <c r="E1122" s="90"/>
      <c r="F1122" s="112"/>
    </row>
    <row r="1123" spans="1:6">
      <c r="A1123" s="183"/>
      <c r="B1123" s="87"/>
      <c r="C1123" s="88"/>
      <c r="D1123" s="89"/>
      <c r="E1123" s="90"/>
      <c r="F1123" s="112"/>
    </row>
    <row r="1124" spans="1:6">
      <c r="A1124" s="183"/>
      <c r="B1124" s="87"/>
      <c r="C1124" s="88"/>
      <c r="D1124" s="89"/>
      <c r="E1124" s="90"/>
      <c r="F1124" s="112"/>
    </row>
    <row r="1125" spans="1:6">
      <c r="A1125" s="183"/>
      <c r="B1125" s="87"/>
      <c r="C1125" s="88"/>
      <c r="D1125" s="89"/>
      <c r="E1125" s="90"/>
      <c r="F1125" s="112"/>
    </row>
    <row r="1126" spans="1:6">
      <c r="A1126" s="183"/>
      <c r="B1126" s="87"/>
      <c r="C1126" s="88"/>
      <c r="D1126" s="89"/>
      <c r="E1126" s="90"/>
      <c r="F1126" s="112"/>
    </row>
    <row r="1127" spans="1:6">
      <c r="A1127" s="183"/>
      <c r="B1127" s="87"/>
      <c r="C1127" s="88"/>
      <c r="D1127" s="89"/>
      <c r="E1127" s="90"/>
      <c r="F1127" s="112"/>
    </row>
    <row r="1128" spans="1:6">
      <c r="A1128" s="183"/>
      <c r="B1128" s="87"/>
      <c r="C1128" s="88"/>
      <c r="D1128" s="89"/>
      <c r="E1128" s="90"/>
      <c r="F1128" s="112"/>
    </row>
    <row r="1129" spans="1:6">
      <c r="A1129" s="183"/>
      <c r="B1129" s="87"/>
      <c r="C1129" s="88"/>
      <c r="D1129" s="89"/>
      <c r="E1129" s="90"/>
      <c r="F1129" s="112"/>
    </row>
    <row r="1130" spans="1:6">
      <c r="A1130" s="183"/>
      <c r="B1130" s="87"/>
      <c r="C1130" s="88"/>
      <c r="D1130" s="89"/>
      <c r="E1130" s="90"/>
      <c r="F1130" s="112"/>
    </row>
    <row r="1131" spans="1:6">
      <c r="A1131" s="183"/>
      <c r="B1131" s="87"/>
      <c r="C1131" s="88"/>
      <c r="D1131" s="89"/>
      <c r="E1131" s="90"/>
      <c r="F1131" s="112"/>
    </row>
    <row r="1132" spans="1:6">
      <c r="A1132" s="183"/>
      <c r="B1132" s="87"/>
      <c r="C1132" s="88"/>
      <c r="D1132" s="89"/>
      <c r="E1132" s="90"/>
      <c r="F1132" s="112"/>
    </row>
    <row r="1133" spans="1:6">
      <c r="A1133" s="183"/>
      <c r="B1133" s="87"/>
      <c r="C1133" s="88"/>
      <c r="D1133" s="89"/>
      <c r="E1133" s="90"/>
      <c r="F1133" s="112"/>
    </row>
    <row r="1134" spans="1:6">
      <c r="A1134" s="183"/>
      <c r="B1134" s="87"/>
      <c r="C1134" s="88"/>
      <c r="D1134" s="89"/>
      <c r="E1134" s="90"/>
      <c r="F1134" s="112"/>
    </row>
    <row r="1135" spans="1:6">
      <c r="A1135" s="183"/>
      <c r="B1135" s="87"/>
      <c r="C1135" s="88"/>
      <c r="D1135" s="89"/>
      <c r="E1135" s="90"/>
      <c r="F1135" s="112"/>
    </row>
    <row r="1136" spans="1:6">
      <c r="A1136" s="183"/>
      <c r="B1136" s="87"/>
      <c r="C1136" s="88"/>
      <c r="D1136" s="89"/>
      <c r="E1136" s="90"/>
      <c r="F1136" s="112"/>
    </row>
    <row r="1137" spans="1:6">
      <c r="A1137" s="183"/>
      <c r="B1137" s="87"/>
      <c r="C1137" s="88"/>
      <c r="D1137" s="89"/>
      <c r="E1137" s="90"/>
      <c r="F1137" s="112"/>
    </row>
    <row r="1138" spans="1:6">
      <c r="A1138" s="183"/>
      <c r="B1138" s="87"/>
      <c r="C1138" s="88"/>
      <c r="D1138" s="89"/>
      <c r="E1138" s="90"/>
      <c r="F1138" s="112"/>
    </row>
    <row r="1139" spans="1:6">
      <c r="A1139" s="183"/>
      <c r="B1139" s="87"/>
      <c r="C1139" s="88"/>
      <c r="D1139" s="89"/>
      <c r="E1139" s="90"/>
      <c r="F1139" s="112"/>
    </row>
    <row r="1140" spans="1:6">
      <c r="A1140" s="183"/>
      <c r="B1140" s="87"/>
      <c r="C1140" s="88"/>
      <c r="D1140" s="89"/>
      <c r="E1140" s="90"/>
      <c r="F1140" s="112"/>
    </row>
    <row r="1141" spans="1:6">
      <c r="A1141" s="183"/>
      <c r="B1141" s="87"/>
      <c r="C1141" s="88"/>
      <c r="D1141" s="89"/>
      <c r="E1141" s="90"/>
      <c r="F1141" s="112"/>
    </row>
    <row r="1142" spans="1:6">
      <c r="A1142" s="183"/>
      <c r="B1142" s="87"/>
      <c r="C1142" s="88"/>
      <c r="D1142" s="89"/>
      <c r="E1142" s="90"/>
      <c r="F1142" s="112"/>
    </row>
    <row r="1143" spans="1:6">
      <c r="A1143" s="183"/>
      <c r="B1143" s="87"/>
      <c r="C1143" s="88"/>
      <c r="D1143" s="89"/>
      <c r="E1143" s="90"/>
      <c r="F1143" s="112"/>
    </row>
    <row r="1144" spans="1:6">
      <c r="A1144" s="183"/>
      <c r="B1144" s="87"/>
      <c r="C1144" s="88"/>
      <c r="D1144" s="89"/>
      <c r="E1144" s="90"/>
      <c r="F1144" s="112"/>
    </row>
    <row r="1145" spans="1:6">
      <c r="A1145" s="183"/>
      <c r="B1145" s="87"/>
      <c r="C1145" s="88"/>
      <c r="D1145" s="89"/>
      <c r="E1145" s="90"/>
      <c r="F1145" s="112"/>
    </row>
    <row r="1146" spans="1:6">
      <c r="A1146" s="183"/>
      <c r="B1146" s="87"/>
      <c r="C1146" s="88"/>
      <c r="D1146" s="89"/>
      <c r="E1146" s="90"/>
      <c r="F1146" s="112"/>
    </row>
    <row r="1147" spans="1:6">
      <c r="A1147" s="183"/>
      <c r="B1147" s="87"/>
      <c r="C1147" s="88"/>
      <c r="D1147" s="89"/>
      <c r="E1147" s="90"/>
      <c r="F1147" s="112"/>
    </row>
    <row r="1148" spans="1:6">
      <c r="A1148" s="183"/>
      <c r="B1148" s="87"/>
      <c r="C1148" s="88"/>
      <c r="D1148" s="89"/>
      <c r="E1148" s="90"/>
      <c r="F1148" s="112"/>
    </row>
    <row r="1149" spans="1:6">
      <c r="A1149" s="183"/>
      <c r="B1149" s="87"/>
      <c r="C1149" s="88"/>
      <c r="D1149" s="89"/>
      <c r="E1149" s="90"/>
      <c r="F1149" s="112"/>
    </row>
    <row r="1150" spans="1:6">
      <c r="A1150" s="183"/>
      <c r="B1150" s="87"/>
      <c r="C1150" s="88"/>
      <c r="D1150" s="89"/>
      <c r="E1150" s="90"/>
      <c r="F1150" s="112"/>
    </row>
    <row r="1151" spans="1:6">
      <c r="A1151" s="183"/>
      <c r="B1151" s="87"/>
      <c r="C1151" s="88"/>
      <c r="D1151" s="89"/>
      <c r="E1151" s="90"/>
      <c r="F1151" s="112"/>
    </row>
    <row r="1152" spans="1:6">
      <c r="A1152" s="183"/>
      <c r="B1152" s="87"/>
      <c r="C1152" s="88"/>
      <c r="D1152" s="89"/>
      <c r="E1152" s="90"/>
      <c r="F1152" s="112"/>
    </row>
    <row r="1153" spans="1:6">
      <c r="A1153" s="183"/>
      <c r="B1153" s="87"/>
      <c r="C1153" s="88"/>
      <c r="D1153" s="89"/>
      <c r="E1153" s="90"/>
      <c r="F1153" s="112"/>
    </row>
    <row r="1154" spans="1:6">
      <c r="A1154" s="183"/>
      <c r="B1154" s="87"/>
      <c r="C1154" s="88"/>
      <c r="D1154" s="89"/>
      <c r="E1154" s="90"/>
      <c r="F1154" s="112"/>
    </row>
    <row r="1155" spans="1:6">
      <c r="A1155" s="183"/>
      <c r="B1155" s="87"/>
      <c r="C1155" s="88"/>
      <c r="D1155" s="89"/>
      <c r="E1155" s="90"/>
      <c r="F1155" s="112"/>
    </row>
    <row r="1156" spans="1:6">
      <c r="A1156" s="183"/>
      <c r="B1156" s="87"/>
      <c r="C1156" s="88"/>
      <c r="D1156" s="89"/>
      <c r="E1156" s="90"/>
      <c r="F1156" s="112"/>
    </row>
    <row r="1157" spans="1:6">
      <c r="A1157" s="183"/>
      <c r="B1157" s="87"/>
      <c r="C1157" s="88"/>
      <c r="D1157" s="89"/>
      <c r="E1157" s="90"/>
      <c r="F1157" s="112"/>
    </row>
    <row r="1158" spans="1:6">
      <c r="A1158" s="183"/>
      <c r="B1158" s="87"/>
      <c r="C1158" s="88"/>
      <c r="D1158" s="89"/>
      <c r="E1158" s="90"/>
      <c r="F1158" s="112"/>
    </row>
    <row r="1159" spans="1:6">
      <c r="A1159" s="183"/>
      <c r="B1159" s="87"/>
      <c r="C1159" s="88"/>
      <c r="D1159" s="89"/>
      <c r="E1159" s="90"/>
      <c r="F1159" s="112"/>
    </row>
    <row r="1160" spans="1:6">
      <c r="A1160" s="183"/>
      <c r="B1160" s="87"/>
      <c r="C1160" s="88"/>
      <c r="D1160" s="89"/>
      <c r="E1160" s="90"/>
      <c r="F1160" s="112"/>
    </row>
    <row r="1161" spans="1:6">
      <c r="A1161" s="183"/>
      <c r="B1161" s="87"/>
      <c r="C1161" s="88"/>
      <c r="D1161" s="89"/>
      <c r="E1161" s="90"/>
      <c r="F1161" s="112"/>
    </row>
    <row r="1162" spans="1:6">
      <c r="A1162" s="183"/>
      <c r="B1162" s="87"/>
      <c r="C1162" s="88"/>
      <c r="D1162" s="89"/>
      <c r="E1162" s="90"/>
      <c r="F1162" s="112"/>
    </row>
    <row r="1163" spans="1:6">
      <c r="A1163" s="183"/>
      <c r="B1163" s="87"/>
      <c r="C1163" s="88"/>
      <c r="D1163" s="89"/>
      <c r="E1163" s="90"/>
      <c r="F1163" s="112"/>
    </row>
    <row r="1164" spans="1:6">
      <c r="A1164" s="183"/>
      <c r="B1164" s="87"/>
      <c r="C1164" s="88"/>
      <c r="D1164" s="89"/>
      <c r="E1164" s="90"/>
      <c r="F1164" s="112"/>
    </row>
    <row r="1165" spans="1:6">
      <c r="A1165" s="183"/>
      <c r="B1165" s="87"/>
      <c r="C1165" s="88"/>
      <c r="D1165" s="89"/>
      <c r="E1165" s="90"/>
      <c r="F1165" s="112"/>
    </row>
    <row r="1166" spans="1:6">
      <c r="A1166" s="183"/>
      <c r="B1166" s="87"/>
      <c r="C1166" s="88"/>
      <c r="D1166" s="89"/>
      <c r="E1166" s="90"/>
      <c r="F1166" s="112"/>
    </row>
    <row r="1167" spans="1:6">
      <c r="A1167" s="183"/>
      <c r="B1167" s="87"/>
      <c r="C1167" s="88"/>
      <c r="D1167" s="89"/>
      <c r="E1167" s="90"/>
      <c r="F1167" s="112"/>
    </row>
    <row r="1168" spans="1:6">
      <c r="A1168" s="183"/>
      <c r="B1168" s="87"/>
      <c r="C1168" s="88"/>
      <c r="D1168" s="89"/>
      <c r="E1168" s="90"/>
      <c r="F1168" s="112"/>
    </row>
    <row r="1169" spans="1:6">
      <c r="A1169" s="183"/>
      <c r="B1169" s="87"/>
      <c r="C1169" s="88"/>
      <c r="D1169" s="89"/>
      <c r="E1169" s="90"/>
      <c r="F1169" s="112"/>
    </row>
    <row r="1170" spans="1:6">
      <c r="A1170" s="183"/>
      <c r="B1170" s="87"/>
      <c r="C1170" s="88"/>
      <c r="D1170" s="89"/>
      <c r="E1170" s="90"/>
      <c r="F1170" s="112"/>
    </row>
    <row r="1171" spans="1:6">
      <c r="A1171" s="183"/>
      <c r="B1171" s="87"/>
      <c r="C1171" s="88"/>
      <c r="D1171" s="89"/>
      <c r="E1171" s="90"/>
      <c r="F1171" s="112"/>
    </row>
    <row r="1172" spans="1:6">
      <c r="A1172" s="183"/>
      <c r="B1172" s="87"/>
      <c r="C1172" s="88"/>
      <c r="D1172" s="89"/>
      <c r="E1172" s="90"/>
      <c r="F1172" s="112"/>
    </row>
    <row r="1173" spans="1:6">
      <c r="A1173" s="183"/>
      <c r="B1173" s="87"/>
      <c r="C1173" s="88"/>
      <c r="D1173" s="89"/>
      <c r="E1173" s="90"/>
      <c r="F1173" s="112"/>
    </row>
    <row r="1174" spans="1:6">
      <c r="A1174" s="183"/>
      <c r="B1174" s="87"/>
      <c r="C1174" s="88"/>
      <c r="D1174" s="89"/>
      <c r="E1174" s="90"/>
      <c r="F1174" s="112"/>
    </row>
    <row r="1175" spans="1:6">
      <c r="A1175" s="183"/>
      <c r="B1175" s="87"/>
      <c r="C1175" s="88"/>
      <c r="D1175" s="89"/>
      <c r="E1175" s="90"/>
      <c r="F1175" s="112"/>
    </row>
    <row r="1176" spans="1:6">
      <c r="A1176" s="183"/>
      <c r="B1176" s="87"/>
      <c r="C1176" s="88"/>
      <c r="D1176" s="89"/>
      <c r="E1176" s="90"/>
      <c r="F1176" s="112"/>
    </row>
    <row r="1177" spans="1:6">
      <c r="A1177" s="183"/>
      <c r="B1177" s="87"/>
      <c r="C1177" s="88"/>
      <c r="D1177" s="89"/>
      <c r="E1177" s="90"/>
      <c r="F1177" s="112"/>
    </row>
    <row r="1178" spans="1:6">
      <c r="A1178" s="183"/>
      <c r="B1178" s="87"/>
      <c r="C1178" s="88"/>
      <c r="D1178" s="89"/>
      <c r="E1178" s="90"/>
      <c r="F1178" s="112"/>
    </row>
    <row r="1179" spans="1:6">
      <c r="A1179" s="183"/>
      <c r="B1179" s="87"/>
      <c r="C1179" s="88"/>
      <c r="D1179" s="89"/>
      <c r="E1179" s="90"/>
      <c r="F1179" s="112"/>
    </row>
    <row r="1180" spans="1:6">
      <c r="A1180" s="183"/>
      <c r="B1180" s="87"/>
      <c r="C1180" s="88"/>
      <c r="D1180" s="89"/>
      <c r="E1180" s="90"/>
      <c r="F1180" s="112"/>
    </row>
    <row r="1181" spans="1:6">
      <c r="A1181" s="183"/>
      <c r="B1181" s="87"/>
      <c r="C1181" s="88"/>
      <c r="D1181" s="89"/>
      <c r="E1181" s="90"/>
      <c r="F1181" s="112"/>
    </row>
    <row r="1182" spans="1:6">
      <c r="A1182" s="183"/>
      <c r="B1182" s="87"/>
      <c r="C1182" s="88"/>
      <c r="D1182" s="89"/>
      <c r="E1182" s="90"/>
      <c r="F1182" s="112"/>
    </row>
    <row r="1183" spans="1:6">
      <c r="A1183" s="183"/>
      <c r="B1183" s="87"/>
      <c r="C1183" s="88"/>
      <c r="D1183" s="89"/>
      <c r="E1183" s="90"/>
      <c r="F1183" s="112"/>
    </row>
    <row r="1184" spans="1:6">
      <c r="A1184" s="183"/>
      <c r="B1184" s="87"/>
      <c r="C1184" s="88"/>
      <c r="D1184" s="89"/>
      <c r="E1184" s="90"/>
      <c r="F1184" s="112"/>
    </row>
    <row r="1185" spans="1:6">
      <c r="A1185" s="183"/>
      <c r="B1185" s="87"/>
      <c r="C1185" s="88"/>
      <c r="D1185" s="89"/>
      <c r="E1185" s="90"/>
      <c r="F1185" s="112"/>
    </row>
    <row r="1186" spans="1:6">
      <c r="A1186" s="183"/>
      <c r="B1186" s="87"/>
      <c r="C1186" s="88"/>
      <c r="D1186" s="89"/>
      <c r="E1186" s="90"/>
      <c r="F1186" s="112"/>
    </row>
    <row r="1187" spans="1:6">
      <c r="A1187" s="183"/>
      <c r="B1187" s="87"/>
      <c r="C1187" s="88"/>
      <c r="D1187" s="89"/>
      <c r="E1187" s="90"/>
      <c r="F1187" s="112"/>
    </row>
    <row r="1188" spans="1:6">
      <c r="A1188" s="183"/>
      <c r="B1188" s="87"/>
      <c r="C1188" s="88"/>
      <c r="D1188" s="89"/>
      <c r="E1188" s="90"/>
      <c r="F1188" s="112"/>
    </row>
    <row r="1189" spans="1:6">
      <c r="A1189" s="183"/>
      <c r="B1189" s="87"/>
      <c r="C1189" s="88"/>
      <c r="D1189" s="89"/>
      <c r="E1189" s="90"/>
      <c r="F1189" s="112"/>
    </row>
    <row r="1190" spans="1:6">
      <c r="A1190" s="183"/>
      <c r="B1190" s="87"/>
      <c r="C1190" s="88"/>
      <c r="D1190" s="89"/>
      <c r="E1190" s="90"/>
      <c r="F1190" s="112"/>
    </row>
    <row r="1191" spans="1:6">
      <c r="A1191" s="183"/>
      <c r="B1191" s="87"/>
      <c r="C1191" s="88"/>
      <c r="D1191" s="89"/>
      <c r="E1191" s="90"/>
      <c r="F1191" s="112"/>
    </row>
    <row r="1192" spans="1:6">
      <c r="A1192" s="183"/>
      <c r="B1192" s="87"/>
      <c r="C1192" s="88"/>
      <c r="D1192" s="89"/>
      <c r="E1192" s="90"/>
      <c r="F1192" s="112"/>
    </row>
    <row r="1193" spans="1:6">
      <c r="A1193" s="183"/>
      <c r="B1193" s="87"/>
      <c r="C1193" s="88"/>
      <c r="D1193" s="89"/>
      <c r="E1193" s="90"/>
      <c r="F1193" s="112"/>
    </row>
    <row r="1194" spans="1:6">
      <c r="A1194" s="183"/>
      <c r="B1194" s="87"/>
      <c r="C1194" s="88"/>
      <c r="D1194" s="89"/>
      <c r="E1194" s="90"/>
      <c r="F1194" s="112"/>
    </row>
    <row r="1195" spans="1:6">
      <c r="A1195" s="183"/>
      <c r="B1195" s="87"/>
      <c r="C1195" s="88"/>
      <c r="D1195" s="89"/>
      <c r="E1195" s="90"/>
      <c r="F1195" s="112"/>
    </row>
    <row r="1196" spans="1:6">
      <c r="A1196" s="183"/>
      <c r="B1196" s="87"/>
      <c r="C1196" s="88"/>
      <c r="D1196" s="89"/>
      <c r="E1196" s="90"/>
      <c r="F1196" s="112"/>
    </row>
    <row r="1197" spans="1:6">
      <c r="A1197" s="183"/>
      <c r="B1197" s="87"/>
      <c r="C1197" s="88"/>
      <c r="D1197" s="89"/>
      <c r="E1197" s="90"/>
      <c r="F1197" s="112"/>
    </row>
    <row r="1198" spans="1:6">
      <c r="A1198" s="183"/>
      <c r="B1198" s="87"/>
      <c r="C1198" s="88"/>
      <c r="D1198" s="89"/>
      <c r="E1198" s="90"/>
      <c r="F1198" s="112"/>
    </row>
    <row r="1199" spans="1:6">
      <c r="A1199" s="183"/>
      <c r="B1199" s="87"/>
      <c r="C1199" s="88"/>
      <c r="D1199" s="89"/>
      <c r="E1199" s="90"/>
      <c r="F1199" s="112"/>
    </row>
    <row r="1200" spans="1:6">
      <c r="A1200" s="183"/>
      <c r="B1200" s="87"/>
      <c r="C1200" s="88"/>
      <c r="D1200" s="89"/>
      <c r="E1200" s="90"/>
      <c r="F1200" s="112"/>
    </row>
    <row r="1201" spans="1:6">
      <c r="A1201" s="183"/>
      <c r="B1201" s="87"/>
      <c r="C1201" s="88"/>
      <c r="D1201" s="89"/>
      <c r="E1201" s="90"/>
      <c r="F1201" s="112"/>
    </row>
    <row r="1202" spans="1:6">
      <c r="A1202" s="183"/>
      <c r="B1202" s="87"/>
      <c r="C1202" s="88"/>
      <c r="D1202" s="89"/>
      <c r="E1202" s="90"/>
      <c r="F1202" s="112"/>
    </row>
    <row r="1203" spans="1:6">
      <c r="A1203" s="183"/>
      <c r="B1203" s="87"/>
      <c r="C1203" s="88"/>
      <c r="D1203" s="89"/>
      <c r="E1203" s="90"/>
      <c r="F1203" s="112"/>
    </row>
    <row r="1204" spans="1:6">
      <c r="A1204" s="183"/>
      <c r="B1204" s="87"/>
      <c r="C1204" s="88"/>
      <c r="D1204" s="89"/>
      <c r="E1204" s="90"/>
      <c r="F1204" s="112"/>
    </row>
    <row r="1205" spans="1:6">
      <c r="A1205" s="183"/>
      <c r="B1205" s="87"/>
      <c r="C1205" s="88"/>
      <c r="D1205" s="89"/>
      <c r="E1205" s="90"/>
      <c r="F1205" s="112"/>
    </row>
    <row r="1206" spans="1:6">
      <c r="A1206" s="183"/>
      <c r="B1206" s="87"/>
      <c r="C1206" s="88"/>
      <c r="D1206" s="89"/>
      <c r="E1206" s="90"/>
      <c r="F1206" s="112"/>
    </row>
    <row r="1207" spans="1:6">
      <c r="A1207" s="183"/>
      <c r="B1207" s="87"/>
      <c r="C1207" s="88"/>
      <c r="D1207" s="89"/>
      <c r="E1207" s="90"/>
      <c r="F1207" s="112"/>
    </row>
    <row r="1208" spans="1:6">
      <c r="A1208" s="183"/>
      <c r="B1208" s="87"/>
      <c r="C1208" s="88"/>
      <c r="D1208" s="89"/>
      <c r="E1208" s="90"/>
      <c r="F1208" s="112"/>
    </row>
    <row r="1209" spans="1:6">
      <c r="A1209" s="183"/>
      <c r="B1209" s="87"/>
      <c r="C1209" s="88"/>
      <c r="D1209" s="89"/>
      <c r="E1209" s="90"/>
      <c r="F1209" s="112"/>
    </row>
    <row r="1210" spans="1:6">
      <c r="A1210" s="183"/>
      <c r="B1210" s="87"/>
      <c r="C1210" s="88"/>
      <c r="D1210" s="89"/>
      <c r="E1210" s="90"/>
      <c r="F1210" s="112"/>
    </row>
    <row r="1211" spans="1:6">
      <c r="A1211" s="183"/>
      <c r="B1211" s="87"/>
      <c r="C1211" s="88"/>
      <c r="D1211" s="89"/>
      <c r="E1211" s="90"/>
      <c r="F1211" s="112"/>
    </row>
    <row r="1212" spans="1:6">
      <c r="A1212" s="183"/>
      <c r="B1212" s="87"/>
      <c r="C1212" s="88"/>
      <c r="D1212" s="89"/>
      <c r="E1212" s="90"/>
      <c r="F1212" s="112"/>
    </row>
    <row r="1213" spans="1:6">
      <c r="A1213" s="183"/>
      <c r="B1213" s="87"/>
      <c r="C1213" s="88"/>
      <c r="D1213" s="89"/>
      <c r="E1213" s="90"/>
      <c r="F1213" s="112"/>
    </row>
    <row r="1214" spans="1:6">
      <c r="A1214" s="183"/>
      <c r="B1214" s="87"/>
      <c r="C1214" s="88"/>
      <c r="D1214" s="89"/>
      <c r="E1214" s="90"/>
      <c r="F1214" s="112"/>
    </row>
    <row r="1215" spans="1:6">
      <c r="A1215" s="183"/>
      <c r="B1215" s="87"/>
      <c r="C1215" s="88"/>
      <c r="D1215" s="89"/>
      <c r="E1215" s="90"/>
      <c r="F1215" s="112"/>
    </row>
    <row r="1216" spans="1:6">
      <c r="A1216" s="183"/>
      <c r="B1216" s="87"/>
      <c r="C1216" s="88"/>
      <c r="D1216" s="89"/>
      <c r="E1216" s="90"/>
      <c r="F1216" s="112"/>
    </row>
    <row r="1217" spans="1:6">
      <c r="A1217" s="183"/>
      <c r="B1217" s="87"/>
      <c r="C1217" s="88"/>
      <c r="D1217" s="89"/>
      <c r="E1217" s="90"/>
      <c r="F1217" s="112"/>
    </row>
    <row r="1218" spans="1:6">
      <c r="A1218" s="183"/>
      <c r="B1218" s="87"/>
      <c r="C1218" s="88"/>
      <c r="D1218" s="89"/>
      <c r="E1218" s="90"/>
      <c r="F1218" s="112"/>
    </row>
    <row r="1219" spans="1:6">
      <c r="A1219" s="183"/>
      <c r="B1219" s="87"/>
      <c r="C1219" s="88"/>
      <c r="D1219" s="89"/>
      <c r="E1219" s="90"/>
      <c r="F1219" s="112"/>
    </row>
    <row r="1220" spans="1:6">
      <c r="A1220" s="183"/>
      <c r="B1220" s="87"/>
      <c r="C1220" s="88"/>
      <c r="D1220" s="89"/>
      <c r="E1220" s="90"/>
      <c r="F1220" s="112"/>
    </row>
    <row r="1221" spans="1:6">
      <c r="A1221" s="183"/>
      <c r="B1221" s="87"/>
      <c r="C1221" s="88"/>
      <c r="D1221" s="89"/>
      <c r="E1221" s="90"/>
      <c r="F1221" s="112"/>
    </row>
    <row r="1222" spans="1:6">
      <c r="A1222" s="183"/>
      <c r="B1222" s="87"/>
      <c r="C1222" s="88"/>
      <c r="D1222" s="89"/>
      <c r="E1222" s="90"/>
      <c r="F1222" s="112"/>
    </row>
    <row r="1223" spans="1:6">
      <c r="A1223" s="183"/>
      <c r="B1223" s="87"/>
      <c r="C1223" s="88"/>
      <c r="D1223" s="89"/>
      <c r="E1223" s="90"/>
      <c r="F1223" s="112"/>
    </row>
    <row r="1224" spans="1:6">
      <c r="A1224" s="183"/>
      <c r="B1224" s="87"/>
      <c r="C1224" s="88"/>
      <c r="D1224" s="89"/>
      <c r="E1224" s="90"/>
      <c r="F1224" s="112"/>
    </row>
    <row r="1225" spans="1:6">
      <c r="A1225" s="183"/>
      <c r="B1225" s="87"/>
      <c r="C1225" s="88"/>
      <c r="D1225" s="89"/>
      <c r="E1225" s="90"/>
      <c r="F1225" s="112"/>
    </row>
    <row r="1226" spans="1:6">
      <c r="A1226" s="183"/>
      <c r="B1226" s="87"/>
      <c r="C1226" s="88"/>
      <c r="D1226" s="89"/>
      <c r="E1226" s="90"/>
      <c r="F1226" s="112"/>
    </row>
    <row r="1227" spans="1:6">
      <c r="A1227" s="183"/>
      <c r="B1227" s="87"/>
      <c r="C1227" s="88"/>
      <c r="D1227" s="89"/>
      <c r="E1227" s="90"/>
      <c r="F1227" s="112"/>
    </row>
    <row r="1228" spans="1:6">
      <c r="A1228" s="183"/>
      <c r="B1228" s="87"/>
      <c r="C1228" s="88"/>
      <c r="D1228" s="89"/>
      <c r="E1228" s="90"/>
      <c r="F1228" s="112"/>
    </row>
    <row r="1229" spans="1:6">
      <c r="A1229" s="183"/>
      <c r="B1229" s="87"/>
      <c r="C1229" s="88"/>
      <c r="D1229" s="89"/>
      <c r="E1229" s="90"/>
      <c r="F1229" s="112"/>
    </row>
    <row r="1230" spans="1:6">
      <c r="A1230" s="183"/>
      <c r="B1230" s="87"/>
      <c r="C1230" s="88"/>
      <c r="D1230" s="89"/>
      <c r="E1230" s="90"/>
      <c r="F1230" s="112"/>
    </row>
    <row r="1231" spans="1:6">
      <c r="A1231" s="183"/>
      <c r="B1231" s="87"/>
      <c r="C1231" s="88"/>
      <c r="D1231" s="89"/>
      <c r="E1231" s="90"/>
      <c r="F1231" s="112"/>
    </row>
    <row r="1232" spans="1:6">
      <c r="A1232" s="183"/>
      <c r="B1232" s="87"/>
      <c r="C1232" s="88"/>
      <c r="D1232" s="89"/>
      <c r="E1232" s="90"/>
      <c r="F1232" s="112"/>
    </row>
    <row r="1233" spans="1:6">
      <c r="A1233" s="183"/>
      <c r="B1233" s="87"/>
      <c r="C1233" s="88"/>
      <c r="D1233" s="89"/>
      <c r="E1233" s="90"/>
      <c r="F1233" s="112"/>
    </row>
    <row r="1234" spans="1:6">
      <c r="A1234" s="183"/>
      <c r="B1234" s="87"/>
      <c r="C1234" s="88"/>
      <c r="D1234" s="89"/>
      <c r="E1234" s="90"/>
      <c r="F1234" s="112"/>
    </row>
    <row r="1235" spans="1:6">
      <c r="A1235" s="183"/>
      <c r="B1235" s="87"/>
      <c r="C1235" s="88"/>
      <c r="D1235" s="89"/>
      <c r="E1235" s="90"/>
      <c r="F1235" s="112"/>
    </row>
    <row r="1236" spans="1:6">
      <c r="A1236" s="183"/>
      <c r="B1236" s="87"/>
      <c r="C1236" s="88"/>
      <c r="D1236" s="89"/>
      <c r="E1236" s="90"/>
      <c r="F1236" s="112"/>
    </row>
    <row r="1237" spans="1:6">
      <c r="A1237" s="183"/>
      <c r="B1237" s="87"/>
      <c r="C1237" s="88"/>
      <c r="D1237" s="89"/>
      <c r="E1237" s="90"/>
      <c r="F1237" s="112"/>
    </row>
    <row r="1238" spans="1:6">
      <c r="A1238" s="183"/>
      <c r="B1238" s="87"/>
      <c r="C1238" s="88"/>
      <c r="D1238" s="89"/>
      <c r="E1238" s="90"/>
      <c r="F1238" s="112"/>
    </row>
    <row r="1239" spans="1:6">
      <c r="A1239" s="183"/>
      <c r="B1239" s="87"/>
      <c r="C1239" s="88"/>
      <c r="D1239" s="89"/>
      <c r="E1239" s="90"/>
      <c r="F1239" s="112"/>
    </row>
    <row r="1240" spans="1:6">
      <c r="A1240" s="183"/>
      <c r="B1240" s="87"/>
      <c r="C1240" s="88"/>
      <c r="D1240" s="89"/>
      <c r="E1240" s="90"/>
      <c r="F1240" s="112"/>
    </row>
    <row r="1241" spans="1:6">
      <c r="A1241" s="183"/>
      <c r="B1241" s="87"/>
      <c r="C1241" s="88"/>
      <c r="D1241" s="89"/>
      <c r="E1241" s="90"/>
      <c r="F1241" s="112"/>
    </row>
    <row r="1242" spans="1:6">
      <c r="A1242" s="183"/>
      <c r="B1242" s="87"/>
      <c r="C1242" s="88"/>
      <c r="D1242" s="89"/>
      <c r="E1242" s="90"/>
      <c r="F1242" s="112"/>
    </row>
    <row r="1243" spans="1:6">
      <c r="A1243" s="183"/>
      <c r="B1243" s="87"/>
      <c r="C1243" s="88"/>
      <c r="D1243" s="89"/>
      <c r="E1243" s="90"/>
      <c r="F1243" s="112"/>
    </row>
    <row r="1244" spans="1:6">
      <c r="A1244" s="183"/>
      <c r="B1244" s="87"/>
      <c r="C1244" s="88"/>
      <c r="D1244" s="89"/>
      <c r="E1244" s="90"/>
      <c r="F1244" s="112"/>
    </row>
    <row r="1245" spans="1:6">
      <c r="A1245" s="183"/>
      <c r="B1245" s="87"/>
      <c r="C1245" s="88"/>
      <c r="D1245" s="89"/>
      <c r="E1245" s="90"/>
      <c r="F1245" s="112"/>
    </row>
    <row r="1246" spans="1:6">
      <c r="A1246" s="183"/>
      <c r="B1246" s="87"/>
      <c r="C1246" s="88"/>
      <c r="D1246" s="89"/>
      <c r="E1246" s="90"/>
      <c r="F1246" s="112"/>
    </row>
    <row r="1247" spans="1:6">
      <c r="A1247" s="183"/>
      <c r="B1247" s="87"/>
      <c r="C1247" s="88"/>
      <c r="D1247" s="89"/>
      <c r="E1247" s="90"/>
      <c r="F1247" s="112"/>
    </row>
    <row r="1248" spans="1:6">
      <c r="A1248" s="183"/>
      <c r="B1248" s="87"/>
      <c r="C1248" s="88"/>
      <c r="D1248" s="89"/>
      <c r="E1248" s="90"/>
      <c r="F1248" s="112"/>
    </row>
    <row r="1249" spans="1:6">
      <c r="A1249" s="183"/>
      <c r="B1249" s="87"/>
      <c r="C1249" s="88"/>
      <c r="D1249" s="89"/>
      <c r="E1249" s="90"/>
      <c r="F1249" s="112"/>
    </row>
    <row r="1250" spans="1:6">
      <c r="A1250" s="183"/>
      <c r="B1250" s="87"/>
      <c r="C1250" s="88"/>
      <c r="D1250" s="89"/>
      <c r="E1250" s="90"/>
      <c r="F1250" s="112"/>
    </row>
    <row r="1251" spans="1:6">
      <c r="A1251" s="183"/>
      <c r="B1251" s="87"/>
      <c r="C1251" s="88"/>
      <c r="D1251" s="89"/>
      <c r="E1251" s="90"/>
      <c r="F1251" s="112"/>
    </row>
    <row r="1252" spans="1:6">
      <c r="A1252" s="183"/>
      <c r="B1252" s="87"/>
      <c r="C1252" s="88"/>
      <c r="D1252" s="89"/>
      <c r="E1252" s="90"/>
      <c r="F1252" s="112"/>
    </row>
    <row r="1253" spans="1:6">
      <c r="A1253" s="183"/>
      <c r="B1253" s="87"/>
      <c r="C1253" s="88"/>
      <c r="D1253" s="89"/>
      <c r="E1253" s="90"/>
      <c r="F1253" s="112"/>
    </row>
    <row r="1254" spans="1:6">
      <c r="A1254" s="183"/>
      <c r="B1254" s="87"/>
      <c r="C1254" s="88"/>
      <c r="D1254" s="89"/>
      <c r="E1254" s="90"/>
      <c r="F1254" s="112"/>
    </row>
    <row r="1255" spans="1:6">
      <c r="A1255" s="183"/>
      <c r="B1255" s="87"/>
      <c r="C1255" s="88"/>
      <c r="D1255" s="89"/>
      <c r="E1255" s="90"/>
      <c r="F1255" s="112"/>
    </row>
    <row r="1256" spans="1:6">
      <c r="A1256" s="183"/>
      <c r="B1256" s="87"/>
      <c r="C1256" s="88"/>
      <c r="D1256" s="89"/>
      <c r="E1256" s="90"/>
      <c r="F1256" s="112"/>
    </row>
    <row r="1257" spans="1:6">
      <c r="A1257" s="183"/>
      <c r="B1257" s="87"/>
      <c r="C1257" s="88"/>
      <c r="D1257" s="89"/>
      <c r="E1257" s="90"/>
      <c r="F1257" s="112"/>
    </row>
    <row r="1258" spans="1:6">
      <c r="A1258" s="183"/>
      <c r="B1258" s="87"/>
      <c r="C1258" s="88"/>
      <c r="D1258" s="89"/>
      <c r="E1258" s="90"/>
      <c r="F1258" s="112"/>
    </row>
    <row r="1259" spans="1:6">
      <c r="A1259" s="183"/>
      <c r="B1259" s="87"/>
      <c r="C1259" s="88"/>
      <c r="D1259" s="89"/>
      <c r="E1259" s="90"/>
      <c r="F1259" s="112"/>
    </row>
    <row r="1260" spans="1:6">
      <c r="A1260" s="183"/>
      <c r="B1260" s="87"/>
      <c r="C1260" s="88"/>
      <c r="D1260" s="89"/>
      <c r="E1260" s="90"/>
      <c r="F1260" s="112"/>
    </row>
    <row r="1261" spans="1:6">
      <c r="A1261" s="183"/>
      <c r="B1261" s="87"/>
      <c r="C1261" s="88"/>
      <c r="D1261" s="89"/>
      <c r="E1261" s="90"/>
      <c r="F1261" s="112"/>
    </row>
    <row r="1262" spans="1:6">
      <c r="A1262" s="183"/>
      <c r="B1262" s="87"/>
      <c r="C1262" s="88"/>
      <c r="D1262" s="89"/>
      <c r="E1262" s="90"/>
      <c r="F1262" s="112"/>
    </row>
    <row r="1263" spans="1:6">
      <c r="A1263" s="183"/>
      <c r="B1263" s="87"/>
      <c r="C1263" s="88"/>
      <c r="D1263" s="89"/>
      <c r="E1263" s="90"/>
      <c r="F1263" s="112"/>
    </row>
    <row r="1264" spans="1:6">
      <c r="A1264" s="183"/>
      <c r="B1264" s="87"/>
      <c r="C1264" s="88"/>
      <c r="D1264" s="89"/>
      <c r="E1264" s="90"/>
      <c r="F1264" s="112"/>
    </row>
    <row r="1265" spans="1:6">
      <c r="A1265" s="183"/>
      <c r="B1265" s="87"/>
      <c r="C1265" s="88"/>
      <c r="D1265" s="89"/>
      <c r="E1265" s="90"/>
      <c r="F1265" s="112"/>
    </row>
    <row r="1266" spans="1:6">
      <c r="A1266" s="183"/>
      <c r="B1266" s="87"/>
      <c r="C1266" s="88"/>
      <c r="D1266" s="89"/>
      <c r="E1266" s="90"/>
      <c r="F1266" s="112"/>
    </row>
    <row r="1267" spans="1:6">
      <c r="A1267" s="183"/>
      <c r="B1267" s="87"/>
      <c r="C1267" s="88"/>
      <c r="D1267" s="89"/>
      <c r="E1267" s="90"/>
      <c r="F1267" s="112"/>
    </row>
    <row r="1268" spans="1:6">
      <c r="A1268" s="183"/>
      <c r="B1268" s="87"/>
      <c r="C1268" s="88"/>
      <c r="D1268" s="89"/>
      <c r="E1268" s="90"/>
      <c r="F1268" s="112"/>
    </row>
    <row r="1269" spans="1:6">
      <c r="A1269" s="183"/>
      <c r="B1269" s="87"/>
      <c r="C1269" s="88"/>
      <c r="D1269" s="89"/>
      <c r="E1269" s="90"/>
      <c r="F1269" s="112"/>
    </row>
    <row r="1270" spans="1:6">
      <c r="A1270" s="183"/>
      <c r="B1270" s="87"/>
      <c r="C1270" s="88"/>
      <c r="D1270" s="89"/>
      <c r="E1270" s="90"/>
      <c r="F1270" s="112"/>
    </row>
    <row r="1271" spans="1:6">
      <c r="A1271" s="183"/>
      <c r="B1271" s="87"/>
      <c r="C1271" s="88"/>
      <c r="D1271" s="89"/>
      <c r="E1271" s="90"/>
      <c r="F1271" s="112"/>
    </row>
    <row r="1272" spans="1:6">
      <c r="A1272" s="183"/>
      <c r="B1272" s="87"/>
      <c r="C1272" s="88"/>
      <c r="D1272" s="89"/>
      <c r="E1272" s="90"/>
      <c r="F1272" s="112"/>
    </row>
    <row r="1273" spans="1:6">
      <c r="A1273" s="183"/>
      <c r="B1273" s="87"/>
      <c r="C1273" s="88"/>
      <c r="D1273" s="89"/>
      <c r="E1273" s="90"/>
      <c r="F1273" s="112"/>
    </row>
    <row r="1274" spans="1:6">
      <c r="A1274" s="183"/>
      <c r="B1274" s="87"/>
      <c r="C1274" s="88"/>
      <c r="D1274" s="89"/>
      <c r="E1274" s="90"/>
      <c r="F1274" s="112"/>
    </row>
    <row r="1275" spans="1:6">
      <c r="A1275" s="183"/>
      <c r="B1275" s="87"/>
      <c r="C1275" s="88"/>
      <c r="D1275" s="89"/>
      <c r="E1275" s="90"/>
      <c r="F1275" s="112"/>
    </row>
    <row r="1276" spans="1:6">
      <c r="A1276" s="183"/>
      <c r="B1276" s="87"/>
      <c r="C1276" s="88"/>
      <c r="D1276" s="89"/>
      <c r="E1276" s="90"/>
      <c r="F1276" s="112"/>
    </row>
    <row r="1277" spans="1:6">
      <c r="A1277" s="183"/>
      <c r="B1277" s="87"/>
      <c r="C1277" s="88"/>
      <c r="D1277" s="89"/>
      <c r="E1277" s="90"/>
      <c r="F1277" s="112"/>
    </row>
    <row r="1278" spans="1:6">
      <c r="A1278" s="183"/>
      <c r="B1278" s="87"/>
      <c r="C1278" s="88"/>
      <c r="D1278" s="89"/>
      <c r="E1278" s="90"/>
      <c r="F1278" s="112"/>
    </row>
    <row r="1279" spans="1:6">
      <c r="A1279" s="183"/>
      <c r="B1279" s="87"/>
      <c r="C1279" s="88"/>
      <c r="D1279" s="89"/>
      <c r="E1279" s="90"/>
      <c r="F1279" s="112"/>
    </row>
    <row r="1280" spans="1:6">
      <c r="A1280" s="183"/>
      <c r="B1280" s="87"/>
      <c r="C1280" s="88"/>
      <c r="D1280" s="89"/>
      <c r="E1280" s="90"/>
      <c r="F1280" s="112"/>
    </row>
    <row r="1281" spans="1:6">
      <c r="A1281" s="183"/>
      <c r="B1281" s="87"/>
      <c r="C1281" s="88"/>
      <c r="D1281" s="89"/>
      <c r="E1281" s="90"/>
      <c r="F1281" s="112"/>
    </row>
    <row r="1282" spans="1:6">
      <c r="A1282" s="183"/>
      <c r="B1282" s="87"/>
      <c r="C1282" s="88"/>
      <c r="D1282" s="89"/>
      <c r="E1282" s="90"/>
      <c r="F1282" s="112"/>
    </row>
    <row r="1283" spans="1:6">
      <c r="A1283" s="183"/>
      <c r="B1283" s="87"/>
      <c r="C1283" s="88"/>
      <c r="D1283" s="89"/>
      <c r="E1283" s="90"/>
      <c r="F1283" s="112"/>
    </row>
    <row r="1284" spans="1:6">
      <c r="A1284" s="183"/>
      <c r="B1284" s="87"/>
      <c r="C1284" s="88"/>
      <c r="D1284" s="89"/>
      <c r="E1284" s="90"/>
      <c r="F1284" s="112"/>
    </row>
    <row r="1285" spans="1:6">
      <c r="A1285" s="183"/>
      <c r="B1285" s="87"/>
      <c r="C1285" s="88"/>
      <c r="D1285" s="89"/>
      <c r="E1285" s="90"/>
      <c r="F1285" s="112"/>
    </row>
    <row r="1286" spans="1:6">
      <c r="A1286" s="183"/>
      <c r="B1286" s="87"/>
      <c r="C1286" s="88"/>
      <c r="D1286" s="89"/>
      <c r="E1286" s="90"/>
      <c r="F1286" s="112"/>
    </row>
    <row r="1287" spans="1:6">
      <c r="A1287" s="183"/>
      <c r="B1287" s="87"/>
      <c r="C1287" s="88"/>
      <c r="D1287" s="89"/>
      <c r="E1287" s="90"/>
      <c r="F1287" s="112"/>
    </row>
    <row r="1288" spans="1:6">
      <c r="A1288" s="183"/>
      <c r="B1288" s="87"/>
      <c r="C1288" s="88"/>
      <c r="D1288" s="89"/>
      <c r="E1288" s="90"/>
      <c r="F1288" s="112"/>
    </row>
    <row r="1289" spans="1:6">
      <c r="A1289" s="183"/>
      <c r="B1289" s="87"/>
      <c r="C1289" s="88"/>
      <c r="D1289" s="89"/>
      <c r="E1289" s="90"/>
      <c r="F1289" s="112"/>
    </row>
    <row r="1290" spans="1:6">
      <c r="A1290" s="183"/>
      <c r="B1290" s="87"/>
      <c r="C1290" s="88"/>
      <c r="D1290" s="89"/>
      <c r="E1290" s="90"/>
      <c r="F1290" s="112"/>
    </row>
    <row r="1291" spans="1:6">
      <c r="A1291" s="183"/>
      <c r="B1291" s="87"/>
      <c r="C1291" s="88"/>
      <c r="D1291" s="89"/>
      <c r="E1291" s="90"/>
      <c r="F1291" s="112"/>
    </row>
    <row r="1292" spans="1:6">
      <c r="A1292" s="183"/>
      <c r="B1292" s="87"/>
      <c r="C1292" s="88"/>
      <c r="D1292" s="89"/>
      <c r="E1292" s="90"/>
      <c r="F1292" s="112"/>
    </row>
    <row r="1293" spans="1:6">
      <c r="A1293" s="183"/>
      <c r="B1293" s="87"/>
      <c r="C1293" s="88"/>
      <c r="D1293" s="89"/>
      <c r="E1293" s="90"/>
      <c r="F1293" s="112"/>
    </row>
    <row r="1294" spans="1:6">
      <c r="A1294" s="183"/>
      <c r="B1294" s="87"/>
      <c r="C1294" s="88"/>
      <c r="D1294" s="89"/>
      <c r="E1294" s="90"/>
      <c r="F1294" s="112"/>
    </row>
    <row r="1295" spans="1:6">
      <c r="A1295" s="183"/>
      <c r="B1295" s="87"/>
      <c r="C1295" s="88"/>
      <c r="D1295" s="89"/>
      <c r="E1295" s="90"/>
      <c r="F1295" s="112"/>
    </row>
    <row r="1296" spans="1:6">
      <c r="A1296" s="183"/>
      <c r="B1296" s="87"/>
      <c r="C1296" s="88"/>
      <c r="D1296" s="89"/>
      <c r="E1296" s="90"/>
      <c r="F1296" s="112"/>
    </row>
    <row r="1297" spans="1:6">
      <c r="A1297" s="183"/>
      <c r="B1297" s="87"/>
      <c r="C1297" s="88"/>
      <c r="D1297" s="89"/>
      <c r="E1297" s="90"/>
      <c r="F1297" s="112"/>
    </row>
    <row r="1298" spans="1:6">
      <c r="A1298" s="183"/>
      <c r="B1298" s="87"/>
      <c r="C1298" s="88"/>
      <c r="D1298" s="89"/>
      <c r="E1298" s="90"/>
      <c r="F1298" s="112"/>
    </row>
    <row r="1299" spans="1:6">
      <c r="A1299" s="183"/>
      <c r="B1299" s="87"/>
      <c r="C1299" s="88"/>
      <c r="D1299" s="89"/>
      <c r="E1299" s="90"/>
      <c r="F1299" s="112"/>
    </row>
    <row r="1300" spans="1:6">
      <c r="A1300" s="183"/>
      <c r="B1300" s="87"/>
      <c r="C1300" s="88"/>
      <c r="D1300" s="89"/>
      <c r="E1300" s="90"/>
      <c r="F1300" s="112"/>
    </row>
    <row r="1301" spans="1:6">
      <c r="A1301" s="183"/>
      <c r="B1301" s="87"/>
      <c r="C1301" s="88"/>
      <c r="D1301" s="89"/>
      <c r="E1301" s="90"/>
      <c r="F1301" s="112"/>
    </row>
    <row r="1302" spans="1:6">
      <c r="A1302" s="183"/>
      <c r="B1302" s="87"/>
      <c r="C1302" s="88"/>
      <c r="D1302" s="89"/>
      <c r="E1302" s="90"/>
      <c r="F1302" s="112"/>
    </row>
    <row r="1303" spans="1:6">
      <c r="A1303" s="183"/>
      <c r="B1303" s="87"/>
      <c r="C1303" s="88"/>
      <c r="D1303" s="89"/>
      <c r="E1303" s="90"/>
      <c r="F1303" s="112"/>
    </row>
    <row r="1304" spans="1:6">
      <c r="A1304" s="183"/>
      <c r="B1304" s="87"/>
      <c r="C1304" s="88"/>
      <c r="D1304" s="89"/>
      <c r="E1304" s="90"/>
      <c r="F1304" s="112"/>
    </row>
    <row r="1305" spans="1:6">
      <c r="A1305" s="183"/>
      <c r="B1305" s="87"/>
      <c r="C1305" s="88"/>
      <c r="D1305" s="89"/>
      <c r="E1305" s="90"/>
      <c r="F1305" s="112"/>
    </row>
    <row r="1306" spans="1:6">
      <c r="A1306" s="183"/>
      <c r="B1306" s="87"/>
      <c r="C1306" s="88"/>
      <c r="D1306" s="89"/>
      <c r="E1306" s="90"/>
      <c r="F1306" s="112"/>
    </row>
    <row r="1307" spans="1:6">
      <c r="A1307" s="183"/>
      <c r="B1307" s="87"/>
      <c r="C1307" s="88"/>
      <c r="D1307" s="89"/>
      <c r="E1307" s="90"/>
      <c r="F1307" s="112"/>
    </row>
    <row r="1308" spans="1:6">
      <c r="A1308" s="183"/>
      <c r="B1308" s="87"/>
      <c r="C1308" s="88"/>
      <c r="D1308" s="89"/>
      <c r="E1308" s="90"/>
      <c r="F1308" s="112"/>
    </row>
    <row r="1309" spans="1:6">
      <c r="A1309" s="183"/>
      <c r="B1309" s="87"/>
      <c r="C1309" s="88"/>
      <c r="D1309" s="89"/>
      <c r="E1309" s="90"/>
      <c r="F1309" s="112"/>
    </row>
    <row r="1310" spans="1:6">
      <c r="A1310" s="183"/>
      <c r="B1310" s="87"/>
      <c r="C1310" s="88"/>
      <c r="D1310" s="89"/>
      <c r="E1310" s="90"/>
      <c r="F1310" s="112"/>
    </row>
    <row r="1311" spans="1:6">
      <c r="A1311" s="183"/>
      <c r="B1311" s="87"/>
      <c r="C1311" s="88"/>
      <c r="D1311" s="89"/>
      <c r="E1311" s="90"/>
      <c r="F1311" s="112"/>
    </row>
    <row r="1312" spans="1:6">
      <c r="A1312" s="183"/>
      <c r="B1312" s="87"/>
      <c r="C1312" s="88"/>
      <c r="D1312" s="89"/>
      <c r="E1312" s="90"/>
      <c r="F1312" s="112"/>
    </row>
    <row r="1313" spans="1:6">
      <c r="A1313" s="183"/>
      <c r="B1313" s="87"/>
      <c r="C1313" s="88"/>
      <c r="D1313" s="89"/>
      <c r="E1313" s="90"/>
      <c r="F1313" s="112"/>
    </row>
    <row r="1314" spans="1:6">
      <c r="A1314" s="183"/>
      <c r="B1314" s="87"/>
      <c r="C1314" s="88"/>
      <c r="D1314" s="89"/>
      <c r="E1314" s="90"/>
      <c r="F1314" s="112"/>
    </row>
    <row r="1315" spans="1:6">
      <c r="A1315" s="183"/>
      <c r="B1315" s="87"/>
      <c r="C1315" s="88"/>
      <c r="D1315" s="89"/>
      <c r="E1315" s="90"/>
      <c r="F1315" s="112"/>
    </row>
    <row r="1316" spans="1:6">
      <c r="A1316" s="183"/>
      <c r="B1316" s="87"/>
      <c r="C1316" s="88"/>
      <c r="D1316" s="89"/>
      <c r="E1316" s="90"/>
      <c r="F1316" s="112"/>
    </row>
    <row r="1317" spans="1:6">
      <c r="A1317" s="183"/>
      <c r="B1317" s="87"/>
      <c r="C1317" s="88"/>
      <c r="D1317" s="89"/>
      <c r="E1317" s="90"/>
      <c r="F1317" s="112"/>
    </row>
    <row r="1318" spans="1:6">
      <c r="A1318" s="183"/>
      <c r="B1318" s="87"/>
      <c r="C1318" s="88"/>
      <c r="D1318" s="89"/>
      <c r="E1318" s="90"/>
      <c r="F1318" s="112"/>
    </row>
    <row r="1319" spans="1:6">
      <c r="A1319" s="183"/>
      <c r="B1319" s="87"/>
      <c r="C1319" s="88"/>
      <c r="D1319" s="89"/>
      <c r="E1319" s="90"/>
      <c r="F1319" s="112"/>
    </row>
    <row r="1320" spans="1:6">
      <c r="A1320" s="183"/>
      <c r="B1320" s="87"/>
      <c r="C1320" s="88"/>
      <c r="D1320" s="89"/>
      <c r="E1320" s="90"/>
      <c r="F1320" s="112"/>
    </row>
    <row r="1321" spans="1:6">
      <c r="A1321" s="183"/>
      <c r="B1321" s="87"/>
      <c r="C1321" s="88"/>
      <c r="D1321" s="89"/>
      <c r="E1321" s="90"/>
      <c r="F1321" s="112"/>
    </row>
    <row r="1322" spans="1:6">
      <c r="A1322" s="183"/>
      <c r="B1322" s="87"/>
      <c r="C1322" s="88"/>
      <c r="D1322" s="89"/>
      <c r="E1322" s="90"/>
      <c r="F1322" s="112"/>
    </row>
    <row r="1323" spans="1:6">
      <c r="A1323" s="183"/>
      <c r="B1323" s="87"/>
      <c r="C1323" s="88"/>
      <c r="D1323" s="89"/>
      <c r="E1323" s="90"/>
      <c r="F1323" s="112"/>
    </row>
    <row r="1324" spans="1:6">
      <c r="A1324" s="183"/>
      <c r="B1324" s="87"/>
      <c r="C1324" s="88"/>
      <c r="D1324" s="89"/>
      <c r="E1324" s="90"/>
      <c r="F1324" s="112"/>
    </row>
    <row r="1325" spans="1:6">
      <c r="A1325" s="183"/>
      <c r="B1325" s="87"/>
      <c r="C1325" s="88"/>
      <c r="D1325" s="89"/>
      <c r="E1325" s="90"/>
      <c r="F1325" s="112"/>
    </row>
    <row r="1326" spans="1:6">
      <c r="A1326" s="183"/>
      <c r="B1326" s="87"/>
      <c r="C1326" s="88"/>
      <c r="D1326" s="89"/>
      <c r="E1326" s="90"/>
      <c r="F1326" s="112"/>
    </row>
    <row r="1327" spans="1:6">
      <c r="A1327" s="183"/>
      <c r="B1327" s="87"/>
      <c r="C1327" s="88"/>
      <c r="D1327" s="89"/>
      <c r="E1327" s="90"/>
      <c r="F1327" s="112"/>
    </row>
    <row r="1328" spans="1:6">
      <c r="A1328" s="183"/>
      <c r="B1328" s="87"/>
      <c r="C1328" s="88"/>
      <c r="D1328" s="89"/>
      <c r="E1328" s="90"/>
      <c r="F1328" s="112"/>
    </row>
    <row r="1329" spans="1:6">
      <c r="A1329" s="183"/>
      <c r="B1329" s="87"/>
      <c r="C1329" s="88"/>
      <c r="D1329" s="89"/>
      <c r="E1329" s="90"/>
      <c r="F1329" s="112"/>
    </row>
    <row r="1330" spans="1:6">
      <c r="A1330" s="183"/>
      <c r="B1330" s="87"/>
      <c r="C1330" s="88"/>
      <c r="D1330" s="89"/>
      <c r="E1330" s="90"/>
      <c r="F1330" s="112"/>
    </row>
    <row r="1331" spans="1:6">
      <c r="A1331" s="183"/>
      <c r="B1331" s="87"/>
      <c r="C1331" s="88"/>
      <c r="D1331" s="89"/>
      <c r="E1331" s="90"/>
      <c r="F1331" s="112"/>
    </row>
    <row r="1332" spans="1:6">
      <c r="A1332" s="183"/>
      <c r="B1332" s="87"/>
      <c r="C1332" s="88"/>
      <c r="D1332" s="89"/>
      <c r="E1332" s="90"/>
      <c r="F1332" s="112"/>
    </row>
    <row r="1333" spans="1:6">
      <c r="A1333" s="183"/>
      <c r="B1333" s="87"/>
      <c r="C1333" s="88"/>
      <c r="D1333" s="89"/>
      <c r="E1333" s="90"/>
      <c r="F1333" s="112"/>
    </row>
    <row r="1334" spans="1:6">
      <c r="A1334" s="183"/>
      <c r="B1334" s="87"/>
      <c r="C1334" s="88"/>
      <c r="D1334" s="89"/>
      <c r="E1334" s="90"/>
      <c r="F1334" s="112"/>
    </row>
    <row r="1335" spans="1:6">
      <c r="A1335" s="183"/>
      <c r="B1335" s="87"/>
      <c r="C1335" s="88"/>
      <c r="D1335" s="89"/>
      <c r="E1335" s="90"/>
      <c r="F1335" s="112"/>
    </row>
    <row r="1336" spans="1:6">
      <c r="A1336" s="183"/>
      <c r="B1336" s="87"/>
      <c r="C1336" s="88"/>
      <c r="D1336" s="89"/>
      <c r="E1336" s="90"/>
      <c r="F1336" s="112"/>
    </row>
    <row r="1337" spans="1:6">
      <c r="A1337" s="183"/>
      <c r="B1337" s="87"/>
      <c r="C1337" s="88"/>
      <c r="D1337" s="89"/>
      <c r="E1337" s="90"/>
      <c r="F1337" s="112"/>
    </row>
    <row r="1338" spans="1:6">
      <c r="A1338" s="183"/>
      <c r="B1338" s="87"/>
      <c r="C1338" s="88"/>
      <c r="D1338" s="89"/>
      <c r="E1338" s="90"/>
      <c r="F1338" s="112"/>
    </row>
    <row r="1339" spans="1:6">
      <c r="A1339" s="183"/>
      <c r="B1339" s="87"/>
      <c r="C1339" s="88"/>
      <c r="D1339" s="89"/>
      <c r="E1339" s="90"/>
      <c r="F1339" s="112"/>
    </row>
    <row r="1340" spans="1:6">
      <c r="A1340" s="183"/>
      <c r="B1340" s="87"/>
      <c r="C1340" s="88"/>
      <c r="D1340" s="89"/>
      <c r="E1340" s="90"/>
      <c r="F1340" s="112"/>
    </row>
    <row r="1341" spans="1:6">
      <c r="A1341" s="183"/>
      <c r="B1341" s="87"/>
      <c r="C1341" s="88"/>
      <c r="D1341" s="89"/>
      <c r="E1341" s="90"/>
      <c r="F1341" s="112"/>
    </row>
    <row r="1342" spans="1:6">
      <c r="A1342" s="183"/>
      <c r="B1342" s="87"/>
      <c r="C1342" s="88"/>
      <c r="D1342" s="89"/>
      <c r="E1342" s="90"/>
      <c r="F1342" s="112"/>
    </row>
    <row r="1343" spans="1:6">
      <c r="A1343" s="183"/>
      <c r="B1343" s="87"/>
      <c r="C1343" s="88"/>
      <c r="D1343" s="89"/>
      <c r="E1343" s="90"/>
      <c r="F1343" s="112"/>
    </row>
    <row r="1344" spans="1:6">
      <c r="A1344" s="183"/>
      <c r="B1344" s="87"/>
      <c r="C1344" s="88"/>
      <c r="D1344" s="89"/>
      <c r="E1344" s="90"/>
      <c r="F1344" s="112"/>
    </row>
    <row r="1345" spans="1:6">
      <c r="A1345" s="183"/>
      <c r="B1345" s="87"/>
      <c r="C1345" s="88"/>
      <c r="D1345" s="89"/>
      <c r="E1345" s="90"/>
      <c r="F1345" s="112"/>
    </row>
    <row r="1346" spans="1:6">
      <c r="A1346" s="183"/>
      <c r="B1346" s="87"/>
      <c r="C1346" s="88"/>
      <c r="D1346" s="89"/>
      <c r="E1346" s="90"/>
      <c r="F1346" s="112"/>
    </row>
    <row r="1347" spans="1:6">
      <c r="A1347" s="183"/>
      <c r="B1347" s="87"/>
      <c r="C1347" s="88"/>
      <c r="D1347" s="89"/>
      <c r="E1347" s="90"/>
      <c r="F1347" s="112"/>
    </row>
    <row r="1348" spans="1:6">
      <c r="A1348" s="183"/>
      <c r="B1348" s="87"/>
      <c r="C1348" s="88"/>
      <c r="D1348" s="89"/>
      <c r="E1348" s="90"/>
      <c r="F1348" s="112"/>
    </row>
    <row r="1349" spans="1:6">
      <c r="A1349" s="183"/>
      <c r="B1349" s="87"/>
      <c r="C1349" s="88"/>
      <c r="D1349" s="89"/>
      <c r="E1349" s="90"/>
      <c r="F1349" s="112"/>
    </row>
    <row r="1350" spans="1:6">
      <c r="A1350" s="183"/>
      <c r="B1350" s="87"/>
      <c r="C1350" s="88"/>
      <c r="D1350" s="89"/>
      <c r="E1350" s="90"/>
      <c r="F1350" s="112"/>
    </row>
    <row r="1351" spans="1:6">
      <c r="A1351" s="183"/>
      <c r="B1351" s="87"/>
      <c r="C1351" s="88"/>
      <c r="D1351" s="89"/>
      <c r="E1351" s="90"/>
      <c r="F1351" s="112"/>
    </row>
    <row r="1352" spans="1:6">
      <c r="A1352" s="183"/>
      <c r="B1352" s="87"/>
      <c r="C1352" s="88"/>
      <c r="D1352" s="89"/>
      <c r="E1352" s="90"/>
      <c r="F1352" s="112"/>
    </row>
    <row r="1353" spans="1:6">
      <c r="A1353" s="183"/>
      <c r="B1353" s="87"/>
      <c r="C1353" s="88"/>
      <c r="D1353" s="89"/>
      <c r="E1353" s="90"/>
      <c r="F1353" s="112"/>
    </row>
    <row r="1354" spans="1:6">
      <c r="A1354" s="183"/>
      <c r="B1354" s="87"/>
      <c r="C1354" s="88"/>
      <c r="D1354" s="89"/>
      <c r="E1354" s="90"/>
      <c r="F1354" s="112"/>
    </row>
    <row r="1355" spans="1:6">
      <c r="A1355" s="183"/>
      <c r="B1355" s="87"/>
      <c r="C1355" s="88"/>
      <c r="D1355" s="89"/>
      <c r="E1355" s="90"/>
      <c r="F1355" s="112"/>
    </row>
    <row r="1356" spans="1:6">
      <c r="A1356" s="183"/>
      <c r="B1356" s="87"/>
      <c r="C1356" s="88"/>
      <c r="D1356" s="89"/>
      <c r="E1356" s="90"/>
      <c r="F1356" s="112"/>
    </row>
    <row r="1357" spans="1:6">
      <c r="A1357" s="183"/>
      <c r="B1357" s="87"/>
      <c r="C1357" s="88"/>
      <c r="D1357" s="89"/>
      <c r="E1357" s="90"/>
      <c r="F1357" s="112"/>
    </row>
    <row r="1358" spans="1:6">
      <c r="A1358" s="183"/>
      <c r="B1358" s="87"/>
      <c r="C1358" s="88"/>
      <c r="D1358" s="89"/>
      <c r="E1358" s="90"/>
      <c r="F1358" s="112"/>
    </row>
    <row r="1359" spans="1:6">
      <c r="A1359" s="183"/>
      <c r="B1359" s="87"/>
      <c r="C1359" s="88"/>
      <c r="D1359" s="89"/>
      <c r="E1359" s="90"/>
      <c r="F1359" s="112"/>
    </row>
    <row r="1360" spans="1:6">
      <c r="A1360" s="183"/>
      <c r="B1360" s="87"/>
      <c r="C1360" s="88"/>
      <c r="D1360" s="89"/>
      <c r="E1360" s="90"/>
      <c r="F1360" s="112"/>
    </row>
    <row r="1361" spans="1:6">
      <c r="A1361" s="183"/>
      <c r="B1361" s="87"/>
      <c r="C1361" s="88"/>
      <c r="D1361" s="89"/>
      <c r="E1361" s="90"/>
      <c r="F1361" s="112"/>
    </row>
    <row r="1362" spans="1:6">
      <c r="A1362" s="183"/>
      <c r="B1362" s="87"/>
      <c r="C1362" s="88"/>
      <c r="D1362" s="89"/>
      <c r="E1362" s="90"/>
      <c r="F1362" s="112"/>
    </row>
    <row r="1363" spans="1:6">
      <c r="A1363" s="183"/>
      <c r="B1363" s="87"/>
      <c r="C1363" s="88"/>
      <c r="D1363" s="89"/>
      <c r="E1363" s="90"/>
      <c r="F1363" s="112"/>
    </row>
    <row r="1364" spans="1:6">
      <c r="A1364" s="183"/>
      <c r="B1364" s="87"/>
      <c r="C1364" s="88"/>
      <c r="D1364" s="89"/>
      <c r="E1364" s="90"/>
      <c r="F1364" s="112"/>
    </row>
    <row r="1365" spans="1:6">
      <c r="A1365" s="183"/>
      <c r="B1365" s="87"/>
      <c r="C1365" s="88"/>
      <c r="D1365" s="89"/>
      <c r="E1365" s="90"/>
      <c r="F1365" s="112"/>
    </row>
    <row r="1366" spans="1:6">
      <c r="A1366" s="183"/>
      <c r="B1366" s="87"/>
      <c r="C1366" s="88"/>
      <c r="D1366" s="89"/>
      <c r="E1366" s="90"/>
      <c r="F1366" s="112"/>
    </row>
    <row r="1367" spans="1:6">
      <c r="A1367" s="183"/>
      <c r="B1367" s="87"/>
      <c r="C1367" s="88"/>
      <c r="D1367" s="89"/>
      <c r="E1367" s="90"/>
      <c r="F1367" s="112"/>
    </row>
    <row r="1368" spans="1:6">
      <c r="A1368" s="183"/>
      <c r="B1368" s="87"/>
      <c r="C1368" s="88"/>
      <c r="D1368" s="89"/>
      <c r="E1368" s="90"/>
      <c r="F1368" s="112"/>
    </row>
    <row r="1369" spans="1:6">
      <c r="A1369" s="183"/>
      <c r="B1369" s="87"/>
      <c r="C1369" s="88"/>
      <c r="D1369" s="89"/>
      <c r="E1369" s="90"/>
      <c r="F1369" s="112"/>
    </row>
    <row r="1370" spans="1:6">
      <c r="A1370" s="183"/>
      <c r="B1370" s="87"/>
      <c r="C1370" s="88"/>
      <c r="D1370" s="89"/>
      <c r="E1370" s="90"/>
      <c r="F1370" s="112"/>
    </row>
    <row r="1371" spans="1:6">
      <c r="A1371" s="183"/>
      <c r="B1371" s="87"/>
      <c r="C1371" s="88"/>
      <c r="D1371" s="89"/>
      <c r="E1371" s="90"/>
      <c r="F1371" s="112"/>
    </row>
    <row r="1372" spans="1:6">
      <c r="A1372" s="183"/>
      <c r="B1372" s="87"/>
      <c r="C1372" s="88"/>
      <c r="D1372" s="89"/>
      <c r="E1372" s="90"/>
      <c r="F1372" s="112"/>
    </row>
    <row r="1373" spans="1:6">
      <c r="A1373" s="183"/>
      <c r="B1373" s="87"/>
      <c r="C1373" s="88"/>
      <c r="D1373" s="89"/>
      <c r="E1373" s="90"/>
      <c r="F1373" s="112"/>
    </row>
    <row r="1374" spans="1:6">
      <c r="A1374" s="183"/>
      <c r="B1374" s="87"/>
      <c r="C1374" s="88"/>
      <c r="D1374" s="89"/>
      <c r="E1374" s="90"/>
      <c r="F1374" s="112"/>
    </row>
    <row r="1375" spans="1:6">
      <c r="A1375" s="183"/>
      <c r="B1375" s="87"/>
      <c r="C1375" s="88"/>
      <c r="D1375" s="89"/>
      <c r="E1375" s="90"/>
      <c r="F1375" s="112"/>
    </row>
    <row r="1376" spans="1:6">
      <c r="A1376" s="183"/>
      <c r="B1376" s="87"/>
      <c r="C1376" s="88"/>
      <c r="D1376" s="89"/>
      <c r="E1376" s="90"/>
      <c r="F1376" s="112"/>
    </row>
    <row r="1377" spans="1:6">
      <c r="A1377" s="183"/>
      <c r="B1377" s="87"/>
      <c r="C1377" s="88"/>
      <c r="D1377" s="89"/>
      <c r="E1377" s="90"/>
      <c r="F1377" s="112"/>
    </row>
    <row r="1378" spans="1:6">
      <c r="A1378" s="183"/>
      <c r="B1378" s="87"/>
      <c r="C1378" s="88"/>
      <c r="D1378" s="89"/>
      <c r="E1378" s="90"/>
      <c r="F1378" s="112"/>
    </row>
    <row r="1379" spans="1:6">
      <c r="A1379" s="183"/>
      <c r="B1379" s="87"/>
      <c r="C1379" s="88"/>
      <c r="D1379" s="89"/>
      <c r="E1379" s="90"/>
      <c r="F1379" s="112"/>
    </row>
    <row r="1380" spans="1:6">
      <c r="A1380" s="183"/>
      <c r="B1380" s="87"/>
      <c r="C1380" s="88"/>
      <c r="D1380" s="89"/>
      <c r="E1380" s="90"/>
      <c r="F1380" s="112"/>
    </row>
    <row r="1381" spans="1:6">
      <c r="A1381" s="183"/>
      <c r="B1381" s="87"/>
      <c r="C1381" s="88"/>
      <c r="D1381" s="89"/>
      <c r="E1381" s="90"/>
      <c r="F1381" s="112"/>
    </row>
    <row r="1382" spans="1:6">
      <c r="A1382" s="183"/>
      <c r="B1382" s="87"/>
      <c r="C1382" s="88"/>
      <c r="D1382" s="89"/>
      <c r="E1382" s="90"/>
      <c r="F1382" s="112"/>
    </row>
    <row r="1383" spans="1:6">
      <c r="A1383" s="183"/>
      <c r="B1383" s="87"/>
      <c r="C1383" s="88"/>
      <c r="D1383" s="89"/>
      <c r="E1383" s="90"/>
      <c r="F1383" s="112"/>
    </row>
    <row r="1384" spans="1:6">
      <c r="A1384" s="183"/>
      <c r="B1384" s="87"/>
      <c r="C1384" s="88"/>
      <c r="D1384" s="89"/>
      <c r="E1384" s="90"/>
      <c r="F1384" s="112"/>
    </row>
    <row r="1385" spans="1:6">
      <c r="A1385" s="183"/>
      <c r="B1385" s="87"/>
      <c r="C1385" s="88"/>
      <c r="D1385" s="89"/>
      <c r="E1385" s="90"/>
      <c r="F1385" s="112"/>
    </row>
    <row r="1386" spans="1:6">
      <c r="A1386" s="183"/>
      <c r="B1386" s="87"/>
      <c r="C1386" s="88"/>
      <c r="D1386" s="89"/>
      <c r="E1386" s="90"/>
      <c r="F1386" s="112"/>
    </row>
    <row r="1387" spans="1:6">
      <c r="A1387" s="183"/>
      <c r="B1387" s="87"/>
      <c r="C1387" s="88"/>
      <c r="D1387" s="89"/>
      <c r="E1387" s="90"/>
      <c r="F1387" s="112"/>
    </row>
    <row r="1388" spans="1:6">
      <c r="A1388" s="183"/>
      <c r="B1388" s="87"/>
      <c r="C1388" s="88"/>
      <c r="D1388" s="89"/>
      <c r="E1388" s="90"/>
      <c r="F1388" s="112"/>
    </row>
    <row r="1389" spans="1:6">
      <c r="A1389" s="183"/>
      <c r="B1389" s="87"/>
      <c r="C1389" s="88"/>
      <c r="D1389" s="89"/>
      <c r="E1389" s="90"/>
      <c r="F1389" s="112"/>
    </row>
    <row r="1390" spans="1:6">
      <c r="A1390" s="183"/>
      <c r="B1390" s="87"/>
      <c r="C1390" s="88"/>
      <c r="D1390" s="89"/>
      <c r="E1390" s="90"/>
      <c r="F1390" s="112"/>
    </row>
    <row r="1391" spans="1:6">
      <c r="A1391" s="183"/>
      <c r="B1391" s="87"/>
      <c r="C1391" s="88"/>
      <c r="D1391" s="89"/>
      <c r="E1391" s="90"/>
      <c r="F1391" s="112"/>
    </row>
    <row r="1392" spans="1:6">
      <c r="A1392" s="183"/>
      <c r="B1392" s="87"/>
      <c r="C1392" s="88"/>
      <c r="D1392" s="89"/>
      <c r="E1392" s="90"/>
      <c r="F1392" s="112"/>
    </row>
    <row r="1393" spans="1:6">
      <c r="A1393" s="183"/>
      <c r="B1393" s="87"/>
      <c r="C1393" s="88"/>
      <c r="D1393" s="89"/>
      <c r="E1393" s="90"/>
      <c r="F1393" s="112"/>
    </row>
    <row r="1394" spans="1:6">
      <c r="A1394" s="183"/>
      <c r="B1394" s="87"/>
      <c r="C1394" s="88"/>
      <c r="D1394" s="89"/>
      <c r="E1394" s="90"/>
      <c r="F1394" s="112"/>
    </row>
    <row r="1395" spans="1:6">
      <c r="A1395" s="183"/>
      <c r="B1395" s="87"/>
      <c r="C1395" s="88"/>
      <c r="D1395" s="89"/>
      <c r="E1395" s="90"/>
      <c r="F1395" s="112"/>
    </row>
    <row r="1396" spans="1:6">
      <c r="A1396" s="183"/>
      <c r="B1396" s="87"/>
      <c r="C1396" s="88"/>
      <c r="D1396" s="89"/>
      <c r="E1396" s="90"/>
      <c r="F1396" s="112"/>
    </row>
    <row r="1397" spans="1:6">
      <c r="A1397" s="183"/>
      <c r="B1397" s="87"/>
      <c r="C1397" s="88"/>
      <c r="D1397" s="89"/>
      <c r="E1397" s="90"/>
      <c r="F1397" s="112"/>
    </row>
    <row r="1398" spans="1:6">
      <c r="A1398" s="183"/>
      <c r="B1398" s="87"/>
      <c r="C1398" s="88"/>
      <c r="D1398" s="89"/>
      <c r="E1398" s="90"/>
      <c r="F1398" s="112"/>
    </row>
    <row r="1399" spans="1:6">
      <c r="A1399" s="183"/>
      <c r="B1399" s="87"/>
      <c r="C1399" s="88"/>
      <c r="D1399" s="89"/>
      <c r="E1399" s="90"/>
      <c r="F1399" s="112"/>
    </row>
    <row r="1400" spans="1:6">
      <c r="A1400" s="183"/>
      <c r="B1400" s="87"/>
      <c r="C1400" s="88"/>
      <c r="D1400" s="89"/>
      <c r="E1400" s="90"/>
      <c r="F1400" s="112"/>
    </row>
    <row r="1401" spans="1:6">
      <c r="A1401" s="183"/>
      <c r="B1401" s="87"/>
      <c r="C1401" s="88"/>
      <c r="D1401" s="89"/>
      <c r="E1401" s="90"/>
      <c r="F1401" s="112"/>
    </row>
    <row r="1402" spans="1:6">
      <c r="A1402" s="183"/>
      <c r="B1402" s="87"/>
      <c r="C1402" s="88"/>
      <c r="D1402" s="89"/>
      <c r="E1402" s="90"/>
      <c r="F1402" s="112"/>
    </row>
    <row r="1403" spans="1:6">
      <c r="A1403" s="183"/>
      <c r="B1403" s="87"/>
      <c r="C1403" s="88"/>
      <c r="D1403" s="89"/>
      <c r="E1403" s="90"/>
      <c r="F1403" s="112"/>
    </row>
    <row r="1404" spans="1:6">
      <c r="A1404" s="183"/>
      <c r="B1404" s="87"/>
      <c r="C1404" s="88"/>
      <c r="D1404" s="89"/>
      <c r="E1404" s="90"/>
      <c r="F1404" s="112"/>
    </row>
    <row r="1405" spans="1:6">
      <c r="A1405" s="183"/>
      <c r="B1405" s="87"/>
      <c r="C1405" s="88"/>
      <c r="D1405" s="89"/>
      <c r="E1405" s="90"/>
      <c r="F1405" s="112"/>
    </row>
    <row r="1406" spans="1:6">
      <c r="A1406" s="183"/>
      <c r="B1406" s="87"/>
      <c r="C1406" s="88"/>
      <c r="D1406" s="89"/>
      <c r="E1406" s="90"/>
      <c r="F1406" s="112"/>
    </row>
    <row r="1407" spans="1:6">
      <c r="A1407" s="183"/>
      <c r="B1407" s="87"/>
      <c r="C1407" s="88"/>
      <c r="D1407" s="89"/>
      <c r="E1407" s="90"/>
      <c r="F1407" s="112"/>
    </row>
    <row r="1408" spans="1:6">
      <c r="A1408" s="183"/>
      <c r="B1408" s="87"/>
      <c r="C1408" s="88"/>
      <c r="D1408" s="89"/>
      <c r="E1408" s="90"/>
      <c r="F1408" s="112"/>
    </row>
    <row r="1409" spans="1:6">
      <c r="A1409" s="183"/>
      <c r="B1409" s="87"/>
      <c r="C1409" s="88"/>
      <c r="D1409" s="89"/>
      <c r="E1409" s="90"/>
      <c r="F1409" s="112"/>
    </row>
    <row r="1410" spans="1:6">
      <c r="A1410" s="183"/>
      <c r="B1410" s="87"/>
      <c r="C1410" s="88"/>
      <c r="D1410" s="89"/>
      <c r="E1410" s="90"/>
      <c r="F1410" s="112"/>
    </row>
    <row r="1411" spans="1:6">
      <c r="A1411" s="183"/>
      <c r="B1411" s="87"/>
      <c r="C1411" s="88"/>
      <c r="D1411" s="89"/>
      <c r="E1411" s="90"/>
      <c r="F1411" s="112"/>
    </row>
    <row r="1412" spans="1:6">
      <c r="A1412" s="183"/>
      <c r="B1412" s="87"/>
      <c r="C1412" s="88"/>
      <c r="D1412" s="89"/>
      <c r="E1412" s="90"/>
      <c r="F1412" s="112"/>
    </row>
    <row r="1413" spans="1:6">
      <c r="A1413" s="183"/>
      <c r="B1413" s="87"/>
      <c r="C1413" s="88"/>
      <c r="D1413" s="89"/>
      <c r="E1413" s="90"/>
      <c r="F1413" s="112"/>
    </row>
    <row r="1414" spans="1:6">
      <c r="A1414" s="183"/>
      <c r="B1414" s="87"/>
      <c r="C1414" s="88"/>
      <c r="D1414" s="89"/>
      <c r="E1414" s="90"/>
      <c r="F1414" s="112"/>
    </row>
    <row r="1415" spans="1:6">
      <c r="A1415" s="183"/>
      <c r="B1415" s="87"/>
      <c r="C1415" s="88"/>
      <c r="D1415" s="89"/>
      <c r="E1415" s="90"/>
      <c r="F1415" s="112"/>
    </row>
    <row r="1416" spans="1:6">
      <c r="A1416" s="183"/>
      <c r="B1416" s="87"/>
      <c r="C1416" s="88"/>
      <c r="D1416" s="89"/>
      <c r="E1416" s="90"/>
      <c r="F1416" s="112"/>
    </row>
    <row r="1417" spans="1:6">
      <c r="A1417" s="183"/>
      <c r="B1417" s="87"/>
      <c r="C1417" s="88"/>
      <c r="D1417" s="89"/>
      <c r="E1417" s="90"/>
      <c r="F1417" s="112"/>
    </row>
    <row r="1418" spans="1:6">
      <c r="A1418" s="183"/>
      <c r="B1418" s="87"/>
      <c r="C1418" s="88"/>
      <c r="D1418" s="89"/>
      <c r="E1418" s="90"/>
      <c r="F1418" s="112"/>
    </row>
    <row r="1419" spans="1:6">
      <c r="A1419" s="183"/>
      <c r="B1419" s="87"/>
      <c r="C1419" s="88"/>
      <c r="D1419" s="89"/>
      <c r="E1419" s="90"/>
      <c r="F1419" s="112"/>
    </row>
    <row r="1420" spans="1:6">
      <c r="A1420" s="183"/>
      <c r="B1420" s="87"/>
      <c r="C1420" s="88"/>
      <c r="D1420" s="89"/>
      <c r="E1420" s="90"/>
      <c r="F1420" s="112"/>
    </row>
    <row r="1421" spans="1:6">
      <c r="A1421" s="183"/>
      <c r="B1421" s="87"/>
      <c r="C1421" s="88"/>
      <c r="D1421" s="89"/>
      <c r="E1421" s="90"/>
      <c r="F1421" s="112"/>
    </row>
    <row r="1422" spans="1:6">
      <c r="A1422" s="183"/>
      <c r="B1422" s="87"/>
      <c r="C1422" s="88"/>
      <c r="D1422" s="89"/>
      <c r="E1422" s="90"/>
      <c r="F1422" s="112"/>
    </row>
    <row r="1423" spans="1:6">
      <c r="A1423" s="183"/>
      <c r="B1423" s="87"/>
      <c r="C1423" s="88"/>
      <c r="D1423" s="89"/>
      <c r="E1423" s="90"/>
      <c r="F1423" s="112"/>
    </row>
    <row r="1424" spans="1:6">
      <c r="A1424" s="183"/>
      <c r="B1424" s="87"/>
      <c r="C1424" s="88"/>
      <c r="D1424" s="89"/>
      <c r="E1424" s="90"/>
      <c r="F1424" s="112"/>
    </row>
    <row r="1425" spans="1:6">
      <c r="A1425" s="183"/>
      <c r="B1425" s="87"/>
      <c r="C1425" s="88"/>
      <c r="D1425" s="89"/>
      <c r="E1425" s="90"/>
      <c r="F1425" s="112"/>
    </row>
    <row r="1426" spans="1:6">
      <c r="A1426" s="183"/>
      <c r="B1426" s="87"/>
      <c r="C1426" s="88"/>
      <c r="D1426" s="89"/>
      <c r="E1426" s="90"/>
      <c r="F1426" s="112"/>
    </row>
    <row r="1427" spans="1:6">
      <c r="A1427" s="183"/>
      <c r="B1427" s="87"/>
      <c r="C1427" s="88"/>
      <c r="D1427" s="89"/>
      <c r="E1427" s="90"/>
      <c r="F1427" s="112"/>
    </row>
    <row r="1428" spans="1:6">
      <c r="A1428" s="183"/>
      <c r="B1428" s="87"/>
      <c r="C1428" s="88"/>
      <c r="D1428" s="89"/>
      <c r="E1428" s="90"/>
      <c r="F1428" s="112"/>
    </row>
    <row r="1429" spans="1:6">
      <c r="A1429" s="183"/>
      <c r="B1429" s="87"/>
      <c r="C1429" s="88"/>
      <c r="D1429" s="89"/>
      <c r="E1429" s="90"/>
      <c r="F1429" s="112"/>
    </row>
    <row r="1430" spans="1:6">
      <c r="A1430" s="183"/>
      <c r="B1430" s="87"/>
      <c r="C1430" s="88"/>
      <c r="D1430" s="89"/>
      <c r="E1430" s="90"/>
      <c r="F1430" s="112"/>
    </row>
    <row r="1431" spans="1:6">
      <c r="A1431" s="183"/>
      <c r="B1431" s="87"/>
      <c r="C1431" s="88"/>
      <c r="D1431" s="89"/>
      <c r="E1431" s="90"/>
      <c r="F1431" s="112"/>
    </row>
    <row r="1432" spans="1:6">
      <c r="A1432" s="183"/>
      <c r="B1432" s="87"/>
      <c r="C1432" s="88"/>
      <c r="D1432" s="89"/>
      <c r="E1432" s="90"/>
      <c r="F1432" s="112"/>
    </row>
    <row r="1433" spans="1:6">
      <c r="A1433" s="183"/>
      <c r="B1433" s="87"/>
      <c r="C1433" s="88"/>
      <c r="D1433" s="89"/>
      <c r="E1433" s="90"/>
      <c r="F1433" s="112"/>
    </row>
    <row r="1434" spans="1:6">
      <c r="A1434" s="183"/>
      <c r="B1434" s="87"/>
      <c r="C1434" s="88"/>
      <c r="D1434" s="89"/>
      <c r="E1434" s="90"/>
      <c r="F1434" s="112"/>
    </row>
    <row r="1435" spans="1:6">
      <c r="A1435" s="183"/>
      <c r="B1435" s="87"/>
      <c r="C1435" s="88"/>
      <c r="D1435" s="89"/>
      <c r="E1435" s="90"/>
      <c r="F1435" s="112"/>
    </row>
    <row r="1436" spans="1:6">
      <c r="A1436" s="183"/>
      <c r="B1436" s="87"/>
      <c r="C1436" s="88"/>
      <c r="D1436" s="89"/>
      <c r="E1436" s="90"/>
      <c r="F1436" s="112"/>
    </row>
    <row r="1437" spans="1:6">
      <c r="A1437" s="183"/>
      <c r="B1437" s="87"/>
      <c r="C1437" s="88"/>
      <c r="D1437" s="89"/>
      <c r="E1437" s="90"/>
      <c r="F1437" s="112"/>
    </row>
    <row r="1438" spans="1:6">
      <c r="A1438" s="183"/>
      <c r="B1438" s="87"/>
      <c r="C1438" s="88"/>
      <c r="D1438" s="89"/>
      <c r="E1438" s="90"/>
      <c r="F1438" s="112"/>
    </row>
    <row r="1439" spans="1:6">
      <c r="A1439" s="183"/>
      <c r="B1439" s="87"/>
      <c r="C1439" s="88"/>
      <c r="D1439" s="89"/>
      <c r="E1439" s="90"/>
      <c r="F1439" s="112"/>
    </row>
    <row r="1440" spans="1:6">
      <c r="A1440" s="183"/>
      <c r="B1440" s="87"/>
      <c r="C1440" s="88"/>
      <c r="D1440" s="89"/>
      <c r="E1440" s="90"/>
      <c r="F1440" s="112"/>
    </row>
    <row r="1441" spans="1:6">
      <c r="A1441" s="183"/>
      <c r="B1441" s="87"/>
      <c r="C1441" s="88"/>
      <c r="D1441" s="89"/>
      <c r="E1441" s="90"/>
      <c r="F1441" s="112"/>
    </row>
    <row r="1442" spans="1:6">
      <c r="A1442" s="183"/>
      <c r="B1442" s="87"/>
      <c r="C1442" s="88"/>
      <c r="D1442" s="89"/>
      <c r="E1442" s="90"/>
      <c r="F1442" s="112"/>
    </row>
    <row r="1443" spans="1:6">
      <c r="A1443" s="183"/>
      <c r="B1443" s="87"/>
      <c r="C1443" s="88"/>
      <c r="D1443" s="89"/>
      <c r="E1443" s="90"/>
      <c r="F1443" s="112"/>
    </row>
    <row r="1444" spans="1:6">
      <c r="A1444" s="183"/>
      <c r="B1444" s="87"/>
      <c r="C1444" s="88"/>
      <c r="D1444" s="89"/>
      <c r="E1444" s="90"/>
      <c r="F1444" s="112"/>
    </row>
    <row r="1445" spans="1:6">
      <c r="A1445" s="183"/>
      <c r="B1445" s="87"/>
      <c r="C1445" s="88"/>
      <c r="D1445" s="89"/>
      <c r="E1445" s="90"/>
      <c r="F1445" s="112"/>
    </row>
    <row r="1446" spans="1:6">
      <c r="A1446" s="183"/>
      <c r="B1446" s="87"/>
      <c r="C1446" s="88"/>
      <c r="D1446" s="89"/>
      <c r="E1446" s="90"/>
      <c r="F1446" s="112"/>
    </row>
    <row r="1447" spans="1:6">
      <c r="A1447" s="183"/>
      <c r="B1447" s="87"/>
      <c r="C1447" s="88"/>
      <c r="D1447" s="89"/>
      <c r="E1447" s="90"/>
      <c r="F1447" s="112"/>
    </row>
    <row r="1448" spans="1:6">
      <c r="A1448" s="183"/>
      <c r="B1448" s="87"/>
      <c r="C1448" s="88"/>
      <c r="D1448" s="89"/>
      <c r="E1448" s="90"/>
      <c r="F1448" s="112"/>
    </row>
    <row r="1449" spans="1:6">
      <c r="A1449" s="183"/>
      <c r="B1449" s="87"/>
      <c r="C1449" s="88"/>
      <c r="D1449" s="89"/>
      <c r="E1449" s="90"/>
      <c r="F1449" s="112"/>
    </row>
    <row r="1450" spans="1:6">
      <c r="A1450" s="183"/>
      <c r="B1450" s="87"/>
      <c r="C1450" s="88"/>
      <c r="D1450" s="89"/>
      <c r="E1450" s="90"/>
      <c r="F1450" s="112"/>
    </row>
    <row r="1451" spans="1:6">
      <c r="A1451" s="183"/>
      <c r="B1451" s="87"/>
      <c r="C1451" s="88"/>
      <c r="D1451" s="89"/>
      <c r="E1451" s="90"/>
      <c r="F1451" s="112"/>
    </row>
    <row r="1452" spans="1:6">
      <c r="A1452" s="183"/>
      <c r="B1452" s="87"/>
      <c r="C1452" s="88"/>
      <c r="D1452" s="89"/>
      <c r="E1452" s="90"/>
      <c r="F1452" s="112"/>
    </row>
    <row r="1453" spans="1:6">
      <c r="A1453" s="183"/>
      <c r="B1453" s="87"/>
      <c r="C1453" s="88"/>
      <c r="D1453" s="89"/>
      <c r="E1453" s="90"/>
      <c r="F1453" s="112"/>
    </row>
    <row r="1454" spans="1:6">
      <c r="A1454" s="183"/>
      <c r="B1454" s="87"/>
      <c r="C1454" s="88"/>
      <c r="D1454" s="89"/>
      <c r="E1454" s="90"/>
      <c r="F1454" s="112"/>
    </row>
    <row r="1455" spans="1:6">
      <c r="A1455" s="183"/>
      <c r="B1455" s="87"/>
      <c r="C1455" s="88"/>
      <c r="D1455" s="89"/>
      <c r="E1455" s="90"/>
      <c r="F1455" s="112"/>
    </row>
    <row r="1456" spans="1:6">
      <c r="A1456" s="183"/>
      <c r="B1456" s="87"/>
      <c r="C1456" s="88"/>
      <c r="D1456" s="89"/>
      <c r="E1456" s="90"/>
      <c r="F1456" s="112"/>
    </row>
    <row r="1457" spans="1:6">
      <c r="A1457" s="183"/>
      <c r="B1457" s="87"/>
      <c r="C1457" s="88"/>
      <c r="D1457" s="89"/>
      <c r="E1457" s="90"/>
      <c r="F1457" s="112"/>
    </row>
    <row r="1458" spans="1:6">
      <c r="A1458" s="183"/>
      <c r="B1458" s="87"/>
      <c r="C1458" s="88"/>
      <c r="D1458" s="89"/>
      <c r="E1458" s="90"/>
      <c r="F1458" s="112"/>
    </row>
    <row r="1459" spans="1:6">
      <c r="A1459" s="183"/>
      <c r="B1459" s="87"/>
      <c r="C1459" s="88"/>
      <c r="D1459" s="89"/>
      <c r="E1459" s="90"/>
      <c r="F1459" s="112"/>
    </row>
    <row r="1460" spans="1:6">
      <c r="A1460" s="183"/>
      <c r="B1460" s="87"/>
      <c r="C1460" s="88"/>
      <c r="D1460" s="89"/>
      <c r="E1460" s="90"/>
      <c r="F1460" s="112"/>
    </row>
    <row r="1461" spans="1:6">
      <c r="A1461" s="183"/>
      <c r="B1461" s="87"/>
      <c r="C1461" s="88"/>
      <c r="D1461" s="89"/>
      <c r="E1461" s="90"/>
      <c r="F1461" s="112"/>
    </row>
    <row r="1462" spans="1:6">
      <c r="A1462" s="183"/>
      <c r="B1462" s="87"/>
      <c r="C1462" s="88"/>
      <c r="D1462" s="89"/>
      <c r="E1462" s="90"/>
      <c r="F1462" s="112"/>
    </row>
    <row r="1463" spans="1:6">
      <c r="A1463" s="183"/>
      <c r="B1463" s="87"/>
      <c r="C1463" s="88"/>
      <c r="D1463" s="89"/>
      <c r="E1463" s="90"/>
      <c r="F1463" s="112"/>
    </row>
    <row r="1464" spans="1:6">
      <c r="A1464" s="183"/>
      <c r="B1464" s="87"/>
      <c r="C1464" s="88"/>
      <c r="D1464" s="89"/>
      <c r="E1464" s="90"/>
      <c r="F1464" s="112"/>
    </row>
    <row r="1465" spans="1:6">
      <c r="A1465" s="183"/>
      <c r="B1465" s="87"/>
      <c r="C1465" s="88"/>
      <c r="D1465" s="89"/>
      <c r="E1465" s="90"/>
      <c r="F1465" s="112"/>
    </row>
    <row r="1466" spans="1:6">
      <c r="A1466" s="183"/>
      <c r="B1466" s="87"/>
      <c r="C1466" s="88"/>
      <c r="D1466" s="89"/>
      <c r="E1466" s="90"/>
      <c r="F1466" s="112"/>
    </row>
    <row r="1467" spans="1:6">
      <c r="A1467" s="183"/>
      <c r="B1467" s="87"/>
      <c r="C1467" s="88"/>
      <c r="D1467" s="89"/>
      <c r="E1467" s="90"/>
      <c r="F1467" s="112"/>
    </row>
    <row r="1468" spans="1:6">
      <c r="A1468" s="183"/>
      <c r="B1468" s="87"/>
      <c r="C1468" s="88"/>
      <c r="D1468" s="89"/>
      <c r="E1468" s="90"/>
      <c r="F1468" s="112"/>
    </row>
    <row r="1469" spans="1:6">
      <c r="A1469" s="183"/>
      <c r="B1469" s="87"/>
      <c r="C1469" s="88"/>
      <c r="D1469" s="89"/>
      <c r="E1469" s="90"/>
      <c r="F1469" s="112"/>
    </row>
    <row r="1470" spans="1:6">
      <c r="A1470" s="183"/>
      <c r="B1470" s="87"/>
      <c r="C1470" s="88"/>
      <c r="D1470" s="89"/>
      <c r="E1470" s="90"/>
      <c r="F1470" s="112"/>
    </row>
    <row r="1471" spans="1:6">
      <c r="A1471" s="183"/>
      <c r="B1471" s="87"/>
      <c r="C1471" s="88"/>
      <c r="D1471" s="89"/>
      <c r="E1471" s="90"/>
      <c r="F1471" s="112"/>
    </row>
    <row r="1472" spans="1:6">
      <c r="A1472" s="183"/>
      <c r="B1472" s="87"/>
      <c r="C1472" s="88"/>
      <c r="D1472" s="89"/>
      <c r="E1472" s="90"/>
      <c r="F1472" s="112"/>
    </row>
    <row r="1473" spans="1:6">
      <c r="A1473" s="183"/>
      <c r="B1473" s="87"/>
      <c r="C1473" s="88"/>
      <c r="D1473" s="89"/>
      <c r="E1473" s="90"/>
      <c r="F1473" s="112"/>
    </row>
    <row r="1474" spans="1:6">
      <c r="A1474" s="183"/>
      <c r="B1474" s="87"/>
      <c r="C1474" s="88"/>
      <c r="D1474" s="89"/>
      <c r="E1474" s="90"/>
      <c r="F1474" s="112"/>
    </row>
    <row r="1475" spans="1:6">
      <c r="A1475" s="183"/>
      <c r="B1475" s="87"/>
      <c r="C1475" s="88"/>
      <c r="D1475" s="89"/>
      <c r="E1475" s="90"/>
      <c r="F1475" s="112"/>
    </row>
    <row r="1476" spans="1:6">
      <c r="A1476" s="183"/>
      <c r="B1476" s="87"/>
      <c r="C1476" s="88"/>
      <c r="D1476" s="89"/>
      <c r="E1476" s="90"/>
      <c r="F1476" s="112"/>
    </row>
    <row r="1477" spans="1:6">
      <c r="A1477" s="183"/>
      <c r="B1477" s="87"/>
      <c r="C1477" s="88"/>
      <c r="D1477" s="89"/>
      <c r="E1477" s="90"/>
      <c r="F1477" s="112"/>
    </row>
    <row r="1478" spans="1:6">
      <c r="A1478" s="183"/>
      <c r="B1478" s="87"/>
      <c r="C1478" s="88"/>
      <c r="D1478" s="89"/>
      <c r="E1478" s="90"/>
      <c r="F1478" s="112"/>
    </row>
    <row r="1479" spans="1:6">
      <c r="A1479" s="183"/>
      <c r="B1479" s="87"/>
      <c r="C1479" s="88"/>
      <c r="D1479" s="89"/>
      <c r="E1479" s="90"/>
      <c r="F1479" s="112"/>
    </row>
    <row r="1480" spans="1:6">
      <c r="A1480" s="183"/>
      <c r="B1480" s="87"/>
      <c r="C1480" s="88"/>
      <c r="D1480" s="89"/>
      <c r="E1480" s="90"/>
      <c r="F1480" s="112"/>
    </row>
    <row r="1481" spans="1:6">
      <c r="A1481" s="183"/>
      <c r="B1481" s="87"/>
      <c r="C1481" s="88"/>
      <c r="D1481" s="89"/>
      <c r="E1481" s="90"/>
      <c r="F1481" s="112"/>
    </row>
    <row r="1482" spans="1:6">
      <c r="A1482" s="183"/>
      <c r="B1482" s="87"/>
      <c r="C1482" s="88"/>
      <c r="D1482" s="89"/>
      <c r="E1482" s="90"/>
      <c r="F1482" s="112"/>
    </row>
    <row r="1483" spans="1:6">
      <c r="A1483" s="183"/>
      <c r="B1483" s="87"/>
      <c r="C1483" s="88"/>
      <c r="D1483" s="89"/>
      <c r="E1483" s="90"/>
      <c r="F1483" s="112"/>
    </row>
    <row r="1484" spans="1:6">
      <c r="A1484" s="183"/>
      <c r="B1484" s="87"/>
      <c r="C1484" s="88"/>
      <c r="D1484" s="89"/>
      <c r="E1484" s="90"/>
      <c r="F1484" s="112"/>
    </row>
    <row r="1485" spans="1:6">
      <c r="A1485" s="183"/>
      <c r="B1485" s="87"/>
      <c r="C1485" s="88"/>
      <c r="D1485" s="89"/>
      <c r="E1485" s="90"/>
      <c r="F1485" s="112"/>
    </row>
    <row r="1486" spans="1:6">
      <c r="A1486" s="183"/>
      <c r="B1486" s="87"/>
      <c r="C1486" s="88"/>
      <c r="D1486" s="89"/>
      <c r="E1486" s="90"/>
      <c r="F1486" s="112"/>
    </row>
    <row r="1487" spans="1:6">
      <c r="A1487" s="183"/>
      <c r="B1487" s="87"/>
      <c r="C1487" s="88"/>
      <c r="D1487" s="89"/>
      <c r="E1487" s="90"/>
      <c r="F1487" s="112"/>
    </row>
    <row r="1488" spans="1:6">
      <c r="A1488" s="183"/>
      <c r="B1488" s="87"/>
      <c r="C1488" s="88"/>
      <c r="D1488" s="89"/>
      <c r="E1488" s="90"/>
      <c r="F1488" s="112"/>
    </row>
    <row r="1489" spans="1:6">
      <c r="A1489" s="183"/>
      <c r="B1489" s="87"/>
      <c r="C1489" s="88"/>
      <c r="D1489" s="89"/>
      <c r="E1489" s="90"/>
      <c r="F1489" s="112"/>
    </row>
    <row r="1490" spans="1:6">
      <c r="A1490" s="183"/>
      <c r="B1490" s="87"/>
      <c r="C1490" s="88"/>
      <c r="D1490" s="89"/>
      <c r="E1490" s="90"/>
      <c r="F1490" s="112"/>
    </row>
    <row r="1491" spans="1:6">
      <c r="A1491" s="183"/>
      <c r="B1491" s="87"/>
      <c r="C1491" s="88"/>
      <c r="D1491" s="89"/>
      <c r="E1491" s="90"/>
      <c r="F1491" s="112"/>
    </row>
    <row r="1492" spans="1:6">
      <c r="A1492" s="183"/>
      <c r="B1492" s="87"/>
      <c r="C1492" s="88"/>
      <c r="D1492" s="89"/>
      <c r="E1492" s="90"/>
      <c r="F1492" s="112"/>
    </row>
    <row r="1493" spans="1:6">
      <c r="A1493" s="183"/>
      <c r="B1493" s="87"/>
      <c r="C1493" s="88"/>
      <c r="D1493" s="89"/>
      <c r="E1493" s="90"/>
      <c r="F1493" s="112"/>
    </row>
    <row r="1494" spans="1:6">
      <c r="A1494" s="183"/>
      <c r="B1494" s="87"/>
      <c r="C1494" s="88"/>
      <c r="D1494" s="89"/>
      <c r="E1494" s="90"/>
      <c r="F1494" s="112"/>
    </row>
    <row r="1495" spans="1:6">
      <c r="A1495" s="183"/>
      <c r="B1495" s="87"/>
      <c r="C1495" s="88"/>
      <c r="D1495" s="89"/>
      <c r="E1495" s="90"/>
      <c r="F1495" s="112"/>
    </row>
    <row r="1496" spans="1:6">
      <c r="A1496" s="183"/>
      <c r="B1496" s="87"/>
      <c r="C1496" s="88"/>
      <c r="D1496" s="89"/>
      <c r="E1496" s="90"/>
      <c r="F1496" s="112"/>
    </row>
    <row r="1497" spans="1:6">
      <c r="A1497" s="183"/>
      <c r="B1497" s="87"/>
      <c r="C1497" s="88"/>
      <c r="D1497" s="89"/>
      <c r="E1497" s="90"/>
      <c r="F1497" s="112"/>
    </row>
    <row r="1498" spans="1:6">
      <c r="A1498" s="183"/>
      <c r="B1498" s="87"/>
      <c r="C1498" s="88"/>
      <c r="D1498" s="89"/>
      <c r="E1498" s="90"/>
      <c r="F1498" s="112"/>
    </row>
    <row r="1499" spans="1:6">
      <c r="A1499" s="183"/>
      <c r="B1499" s="87"/>
      <c r="C1499" s="88"/>
      <c r="D1499" s="89"/>
      <c r="E1499" s="90"/>
      <c r="F1499" s="112"/>
    </row>
    <row r="1500" spans="1:6">
      <c r="A1500" s="183"/>
      <c r="B1500" s="87"/>
      <c r="C1500" s="88"/>
      <c r="D1500" s="89"/>
      <c r="E1500" s="90"/>
      <c r="F1500" s="112"/>
    </row>
    <row r="1501" spans="1:6">
      <c r="A1501" s="183"/>
      <c r="B1501" s="87"/>
      <c r="C1501" s="88"/>
      <c r="D1501" s="89"/>
      <c r="E1501" s="90"/>
      <c r="F1501" s="112"/>
    </row>
    <row r="1502" spans="1:6">
      <c r="A1502" s="183"/>
      <c r="B1502" s="87"/>
      <c r="C1502" s="88"/>
      <c r="D1502" s="89"/>
      <c r="E1502" s="90"/>
      <c r="F1502" s="112"/>
    </row>
    <row r="1503" spans="1:6">
      <c r="A1503" s="183"/>
      <c r="B1503" s="87"/>
      <c r="C1503" s="88"/>
      <c r="D1503" s="89"/>
      <c r="E1503" s="90"/>
      <c r="F1503" s="112"/>
    </row>
    <row r="1504" spans="1:6">
      <c r="A1504" s="183"/>
      <c r="B1504" s="87"/>
      <c r="C1504" s="88"/>
      <c r="D1504" s="89"/>
      <c r="E1504" s="90"/>
      <c r="F1504" s="112"/>
    </row>
    <row r="1505" spans="1:6">
      <c r="A1505" s="183"/>
      <c r="B1505" s="87"/>
      <c r="C1505" s="88"/>
      <c r="D1505" s="89"/>
      <c r="E1505" s="90"/>
      <c r="F1505" s="112"/>
    </row>
    <row r="1506" spans="1:6">
      <c r="A1506" s="183"/>
      <c r="B1506" s="87"/>
      <c r="C1506" s="88"/>
      <c r="D1506" s="89"/>
      <c r="E1506" s="90"/>
      <c r="F1506" s="112"/>
    </row>
    <row r="1507" spans="1:6">
      <c r="A1507" s="183"/>
      <c r="B1507" s="87"/>
      <c r="C1507" s="88"/>
      <c r="D1507" s="89"/>
      <c r="E1507" s="90"/>
      <c r="F1507" s="112"/>
    </row>
    <row r="1508" spans="1:6">
      <c r="A1508" s="183"/>
      <c r="B1508" s="87"/>
      <c r="C1508" s="88"/>
      <c r="D1508" s="89"/>
      <c r="E1508" s="90"/>
      <c r="F1508" s="112"/>
    </row>
    <row r="1509" spans="1:6">
      <c r="A1509" s="183"/>
      <c r="B1509" s="87"/>
      <c r="C1509" s="88"/>
      <c r="D1509" s="89"/>
      <c r="E1509" s="90"/>
      <c r="F1509" s="112"/>
    </row>
    <row r="1510" spans="1:6">
      <c r="A1510" s="183"/>
      <c r="B1510" s="87"/>
      <c r="C1510" s="88"/>
      <c r="D1510" s="89"/>
      <c r="E1510" s="90"/>
      <c r="F1510" s="112"/>
    </row>
    <row r="1511" spans="1:6">
      <c r="A1511" s="183"/>
      <c r="B1511" s="87"/>
      <c r="C1511" s="88"/>
      <c r="D1511" s="89"/>
      <c r="E1511" s="90"/>
      <c r="F1511" s="112"/>
    </row>
    <row r="1512" spans="1:6">
      <c r="A1512" s="183"/>
      <c r="B1512" s="87"/>
      <c r="C1512" s="88"/>
      <c r="D1512" s="89"/>
      <c r="E1512" s="90"/>
      <c r="F1512" s="112"/>
    </row>
    <row r="1513" spans="1:6">
      <c r="A1513" s="183"/>
      <c r="B1513" s="87"/>
      <c r="C1513" s="88"/>
      <c r="D1513" s="89"/>
      <c r="E1513" s="90"/>
      <c r="F1513" s="112"/>
    </row>
    <row r="1514" spans="1:6">
      <c r="A1514" s="183"/>
      <c r="B1514" s="87"/>
      <c r="C1514" s="88"/>
      <c r="D1514" s="89"/>
      <c r="E1514" s="90"/>
      <c r="F1514" s="112"/>
    </row>
    <row r="1515" spans="1:6">
      <c r="A1515" s="183"/>
      <c r="B1515" s="87"/>
      <c r="C1515" s="88"/>
      <c r="D1515" s="89"/>
      <c r="E1515" s="90"/>
      <c r="F1515" s="112"/>
    </row>
    <row r="1516" spans="1:6">
      <c r="A1516" s="183"/>
      <c r="B1516" s="87"/>
      <c r="C1516" s="88"/>
      <c r="D1516" s="89"/>
      <c r="E1516" s="90"/>
      <c r="F1516" s="112"/>
    </row>
    <row r="1517" spans="1:6">
      <c r="A1517" s="183"/>
      <c r="B1517" s="87"/>
      <c r="C1517" s="88"/>
      <c r="D1517" s="89"/>
      <c r="E1517" s="90"/>
      <c r="F1517" s="112"/>
    </row>
    <row r="1518" spans="1:6">
      <c r="A1518" s="183"/>
      <c r="B1518" s="87"/>
      <c r="C1518" s="88"/>
      <c r="D1518" s="89"/>
      <c r="E1518" s="90"/>
      <c r="F1518" s="112"/>
    </row>
    <row r="1519" spans="1:6">
      <c r="A1519" s="183"/>
      <c r="B1519" s="87"/>
      <c r="C1519" s="88"/>
      <c r="D1519" s="89"/>
      <c r="E1519" s="90"/>
      <c r="F1519" s="112"/>
    </row>
    <row r="1520" spans="1:6">
      <c r="A1520" s="183"/>
      <c r="B1520" s="87"/>
      <c r="C1520" s="88"/>
      <c r="D1520" s="89"/>
      <c r="E1520" s="90"/>
      <c r="F1520" s="112"/>
    </row>
    <row r="1521" spans="1:6">
      <c r="A1521" s="183"/>
      <c r="B1521" s="87"/>
      <c r="C1521" s="88"/>
      <c r="D1521" s="89"/>
      <c r="E1521" s="90"/>
      <c r="F1521" s="112"/>
    </row>
    <row r="1522" spans="1:6">
      <c r="A1522" s="183"/>
      <c r="B1522" s="87"/>
      <c r="C1522" s="88"/>
      <c r="D1522" s="89"/>
      <c r="E1522" s="90"/>
      <c r="F1522" s="112"/>
    </row>
    <row r="1523" spans="1:6">
      <c r="A1523" s="183"/>
      <c r="B1523" s="87"/>
      <c r="C1523" s="88"/>
      <c r="D1523" s="89"/>
      <c r="E1523" s="90"/>
      <c r="F1523" s="112"/>
    </row>
    <row r="1524" spans="1:6">
      <c r="A1524" s="183"/>
      <c r="B1524" s="87"/>
      <c r="C1524" s="88"/>
      <c r="D1524" s="89"/>
      <c r="E1524" s="90"/>
      <c r="F1524" s="112"/>
    </row>
    <row r="1525" spans="1:6">
      <c r="A1525" s="183"/>
      <c r="B1525" s="87"/>
      <c r="C1525" s="88"/>
      <c r="D1525" s="89"/>
      <c r="E1525" s="90"/>
      <c r="F1525" s="112"/>
    </row>
    <row r="1526" spans="1:6">
      <c r="A1526" s="183"/>
      <c r="B1526" s="87"/>
      <c r="C1526" s="88"/>
      <c r="D1526" s="89"/>
      <c r="E1526" s="90"/>
      <c r="F1526" s="112"/>
    </row>
    <row r="1527" spans="1:6">
      <c r="A1527" s="183"/>
      <c r="B1527" s="87"/>
      <c r="C1527" s="88"/>
      <c r="D1527" s="89"/>
      <c r="E1527" s="90"/>
      <c r="F1527" s="112"/>
    </row>
    <row r="1528" spans="1:6">
      <c r="A1528" s="183"/>
      <c r="B1528" s="87"/>
      <c r="C1528" s="88"/>
      <c r="D1528" s="89"/>
      <c r="E1528" s="90"/>
      <c r="F1528" s="112"/>
    </row>
    <row r="1529" spans="1:6">
      <c r="A1529" s="183"/>
      <c r="B1529" s="87"/>
      <c r="C1529" s="88"/>
      <c r="D1529" s="89"/>
      <c r="E1529" s="90"/>
      <c r="F1529" s="112"/>
    </row>
    <row r="1530" spans="1:6">
      <c r="A1530" s="183"/>
      <c r="B1530" s="87"/>
      <c r="C1530" s="88"/>
      <c r="D1530" s="89"/>
      <c r="E1530" s="90"/>
      <c r="F1530" s="112"/>
    </row>
    <row r="1531" spans="1:6">
      <c r="A1531" s="183"/>
      <c r="B1531" s="87"/>
      <c r="C1531" s="88"/>
      <c r="D1531" s="89"/>
      <c r="E1531" s="90"/>
      <c r="F1531" s="112"/>
    </row>
    <row r="1532" spans="1:6">
      <c r="A1532" s="183"/>
      <c r="B1532" s="87"/>
      <c r="C1532" s="88"/>
      <c r="D1532" s="89"/>
      <c r="E1532" s="90"/>
      <c r="F1532" s="112"/>
    </row>
    <row r="1533" spans="1:6">
      <c r="A1533" s="183"/>
      <c r="B1533" s="87"/>
      <c r="C1533" s="88"/>
      <c r="D1533" s="89"/>
      <c r="E1533" s="90"/>
      <c r="F1533" s="112"/>
    </row>
    <row r="1534" spans="1:6">
      <c r="A1534" s="183"/>
      <c r="B1534" s="87"/>
      <c r="C1534" s="88"/>
      <c r="D1534" s="89"/>
      <c r="E1534" s="90"/>
      <c r="F1534" s="112"/>
    </row>
    <row r="1535" spans="1:6">
      <c r="A1535" s="183"/>
      <c r="B1535" s="87"/>
      <c r="C1535" s="88"/>
      <c r="D1535" s="89"/>
      <c r="E1535" s="90"/>
      <c r="F1535" s="112"/>
    </row>
    <row r="1536" spans="1:6">
      <c r="A1536" s="183"/>
      <c r="B1536" s="87"/>
      <c r="C1536" s="88"/>
      <c r="D1536" s="89"/>
      <c r="E1536" s="90"/>
      <c r="F1536" s="112"/>
    </row>
    <row r="1537" spans="1:6">
      <c r="A1537" s="183"/>
      <c r="B1537" s="87"/>
      <c r="C1537" s="88"/>
      <c r="D1537" s="89"/>
      <c r="E1537" s="90"/>
      <c r="F1537" s="112"/>
    </row>
    <row r="1538" spans="1:6">
      <c r="A1538" s="183"/>
      <c r="B1538" s="87"/>
      <c r="C1538" s="88"/>
      <c r="D1538" s="89"/>
      <c r="E1538" s="90"/>
      <c r="F1538" s="112"/>
    </row>
    <row r="1539" spans="1:6">
      <c r="A1539" s="183"/>
      <c r="B1539" s="87"/>
      <c r="C1539" s="88"/>
      <c r="D1539" s="89"/>
      <c r="E1539" s="90"/>
      <c r="F1539" s="112"/>
    </row>
    <row r="1540" spans="1:6">
      <c r="A1540" s="183"/>
      <c r="B1540" s="87"/>
      <c r="C1540" s="88"/>
      <c r="D1540" s="89"/>
      <c r="E1540" s="90"/>
      <c r="F1540" s="112"/>
    </row>
    <row r="1541" spans="1:6">
      <c r="A1541" s="183"/>
      <c r="B1541" s="87"/>
      <c r="C1541" s="88"/>
      <c r="D1541" s="89"/>
      <c r="E1541" s="90"/>
      <c r="F1541" s="112"/>
    </row>
    <row r="1542" spans="1:6">
      <c r="A1542" s="183"/>
      <c r="B1542" s="87"/>
      <c r="C1542" s="88"/>
      <c r="D1542" s="89"/>
      <c r="E1542" s="90"/>
      <c r="F1542" s="112"/>
    </row>
    <row r="1543" spans="1:6">
      <c r="A1543" s="183"/>
      <c r="B1543" s="87"/>
      <c r="C1543" s="88"/>
      <c r="D1543" s="89"/>
      <c r="E1543" s="90"/>
      <c r="F1543" s="112"/>
    </row>
    <row r="1544" spans="1:6">
      <c r="A1544" s="183"/>
      <c r="B1544" s="87"/>
      <c r="C1544" s="88"/>
      <c r="D1544" s="89"/>
      <c r="E1544" s="90"/>
      <c r="F1544" s="112"/>
    </row>
    <row r="1545" spans="1:6">
      <c r="A1545" s="183"/>
      <c r="B1545" s="87"/>
      <c r="C1545" s="88"/>
      <c r="D1545" s="89"/>
      <c r="E1545" s="90"/>
      <c r="F1545" s="112"/>
    </row>
    <row r="1546" spans="1:6">
      <c r="A1546" s="183"/>
      <c r="B1546" s="87"/>
      <c r="C1546" s="88"/>
      <c r="D1546" s="89"/>
      <c r="E1546" s="90"/>
      <c r="F1546" s="112"/>
    </row>
    <row r="1547" spans="1:6">
      <c r="A1547" s="183"/>
      <c r="B1547" s="87"/>
      <c r="C1547" s="88"/>
      <c r="D1547" s="89"/>
      <c r="E1547" s="90"/>
      <c r="F1547" s="112"/>
    </row>
    <row r="1548" spans="1:6">
      <c r="A1548" s="183"/>
      <c r="B1548" s="87"/>
      <c r="C1548" s="88"/>
      <c r="D1548" s="89"/>
      <c r="E1548" s="90"/>
      <c r="F1548" s="112"/>
    </row>
    <row r="1549" spans="1:6">
      <c r="A1549" s="183"/>
      <c r="B1549" s="87"/>
      <c r="C1549" s="88"/>
      <c r="D1549" s="89"/>
      <c r="E1549" s="90"/>
      <c r="F1549" s="112"/>
    </row>
    <row r="1550" spans="1:6">
      <c r="A1550" s="183"/>
      <c r="B1550" s="87"/>
      <c r="C1550" s="88"/>
      <c r="D1550" s="89"/>
      <c r="E1550" s="90"/>
      <c r="F1550" s="112"/>
    </row>
    <row r="1551" spans="1:6">
      <c r="A1551" s="183"/>
      <c r="B1551" s="87"/>
      <c r="C1551" s="88"/>
      <c r="D1551" s="89"/>
      <c r="E1551" s="90"/>
      <c r="F1551" s="112"/>
    </row>
    <row r="1552" spans="1:6">
      <c r="A1552" s="183"/>
      <c r="B1552" s="87"/>
      <c r="C1552" s="88"/>
      <c r="D1552" s="89"/>
      <c r="E1552" s="90"/>
      <c r="F1552" s="112"/>
    </row>
    <row r="1553" spans="1:6">
      <c r="A1553" s="183"/>
      <c r="B1553" s="87"/>
      <c r="C1553" s="88"/>
      <c r="D1553" s="89"/>
      <c r="E1553" s="90"/>
      <c r="F1553" s="112"/>
    </row>
    <row r="1554" spans="1:6">
      <c r="A1554" s="183"/>
      <c r="B1554" s="87"/>
      <c r="C1554" s="88"/>
      <c r="D1554" s="89"/>
      <c r="E1554" s="90"/>
      <c r="F1554" s="112"/>
    </row>
    <row r="1555" spans="1:6">
      <c r="A1555" s="183"/>
      <c r="B1555" s="87"/>
      <c r="C1555" s="88"/>
      <c r="D1555" s="89"/>
      <c r="E1555" s="90"/>
      <c r="F1555" s="112"/>
    </row>
    <row r="1556" spans="1:6">
      <c r="A1556" s="183"/>
      <c r="B1556" s="87"/>
      <c r="C1556" s="88"/>
      <c r="D1556" s="89"/>
      <c r="E1556" s="90"/>
      <c r="F1556" s="112"/>
    </row>
    <row r="1557" spans="1:6">
      <c r="A1557" s="183"/>
      <c r="B1557" s="87"/>
      <c r="C1557" s="88"/>
      <c r="D1557" s="89"/>
      <c r="E1557" s="90"/>
      <c r="F1557" s="112"/>
    </row>
    <row r="1558" spans="1:6">
      <c r="A1558" s="183"/>
      <c r="B1558" s="87"/>
      <c r="C1558" s="88"/>
      <c r="D1558" s="89"/>
      <c r="E1558" s="90"/>
      <c r="F1558" s="112"/>
    </row>
    <row r="1559" spans="1:6">
      <c r="A1559" s="183"/>
      <c r="B1559" s="87"/>
      <c r="C1559" s="88"/>
      <c r="D1559" s="89"/>
      <c r="E1559" s="90"/>
      <c r="F1559" s="112"/>
    </row>
    <row r="1560" spans="1:6">
      <c r="A1560" s="183"/>
      <c r="B1560" s="87"/>
      <c r="C1560" s="88"/>
      <c r="D1560" s="89"/>
      <c r="E1560" s="90"/>
      <c r="F1560" s="112"/>
    </row>
    <row r="1561" spans="1:6">
      <c r="A1561" s="183"/>
      <c r="B1561" s="87"/>
      <c r="C1561" s="88"/>
      <c r="D1561" s="89"/>
      <c r="E1561" s="90"/>
      <c r="F1561" s="112"/>
    </row>
    <row r="1562" spans="1:6">
      <c r="A1562" s="183"/>
      <c r="B1562" s="87"/>
      <c r="C1562" s="88"/>
      <c r="D1562" s="89"/>
      <c r="E1562" s="90"/>
      <c r="F1562" s="112"/>
    </row>
    <row r="1563" spans="1:6">
      <c r="A1563" s="183"/>
      <c r="B1563" s="87"/>
      <c r="C1563" s="88"/>
      <c r="D1563" s="89"/>
      <c r="E1563" s="90"/>
      <c r="F1563" s="112"/>
    </row>
    <row r="1564" spans="1:6">
      <c r="A1564" s="183"/>
      <c r="B1564" s="87"/>
      <c r="C1564" s="88"/>
      <c r="D1564" s="89"/>
      <c r="E1564" s="90"/>
      <c r="F1564" s="112"/>
    </row>
    <row r="1565" spans="1:6">
      <c r="A1565" s="183"/>
      <c r="B1565" s="87"/>
      <c r="C1565" s="88"/>
      <c r="D1565" s="89"/>
      <c r="E1565" s="90"/>
      <c r="F1565" s="112"/>
    </row>
    <row r="1566" spans="1:6">
      <c r="A1566" s="183"/>
      <c r="B1566" s="87"/>
      <c r="C1566" s="88"/>
      <c r="D1566" s="89"/>
      <c r="E1566" s="90"/>
      <c r="F1566" s="112"/>
    </row>
    <row r="1567" spans="1:6">
      <c r="A1567" s="183"/>
      <c r="B1567" s="87"/>
      <c r="C1567" s="88"/>
      <c r="D1567" s="89"/>
      <c r="E1567" s="90"/>
      <c r="F1567" s="112"/>
    </row>
    <row r="1568" spans="1:6">
      <c r="A1568" s="183"/>
      <c r="B1568" s="87"/>
      <c r="C1568" s="88"/>
      <c r="D1568" s="89"/>
      <c r="E1568" s="90"/>
      <c r="F1568" s="112"/>
    </row>
    <row r="1569" spans="1:6">
      <c r="A1569" s="183"/>
      <c r="B1569" s="87"/>
      <c r="C1569" s="88"/>
      <c r="D1569" s="89"/>
      <c r="E1569" s="90"/>
      <c r="F1569" s="112"/>
    </row>
    <row r="1570" spans="1:6">
      <c r="A1570" s="183"/>
      <c r="B1570" s="87"/>
      <c r="C1570" s="88"/>
      <c r="D1570" s="89"/>
      <c r="E1570" s="90"/>
      <c r="F1570" s="112"/>
    </row>
    <row r="1571" spans="1:6">
      <c r="A1571" s="183"/>
      <c r="B1571" s="87"/>
      <c r="C1571" s="88"/>
      <c r="D1571" s="89"/>
      <c r="E1571" s="90"/>
      <c r="F1571" s="112"/>
    </row>
    <row r="1572" spans="1:6">
      <c r="A1572" s="183"/>
      <c r="B1572" s="87"/>
      <c r="C1572" s="88"/>
      <c r="D1572" s="89"/>
      <c r="E1572" s="90"/>
      <c r="F1572" s="112"/>
    </row>
    <row r="1573" spans="1:6">
      <c r="A1573" s="183"/>
      <c r="B1573" s="87"/>
      <c r="C1573" s="88"/>
      <c r="D1573" s="89"/>
      <c r="E1573" s="90"/>
      <c r="F1573" s="112"/>
    </row>
    <row r="1574" spans="1:6">
      <c r="A1574" s="183"/>
      <c r="B1574" s="87"/>
      <c r="C1574" s="88"/>
      <c r="D1574" s="89"/>
      <c r="E1574" s="90"/>
      <c r="F1574" s="112"/>
    </row>
    <row r="1575" spans="1:6">
      <c r="A1575" s="183"/>
      <c r="B1575" s="87"/>
      <c r="C1575" s="88"/>
      <c r="D1575" s="89"/>
      <c r="E1575" s="90"/>
      <c r="F1575" s="112"/>
    </row>
    <row r="1576" spans="1:6">
      <c r="A1576" s="183"/>
      <c r="B1576" s="87"/>
      <c r="C1576" s="88"/>
      <c r="D1576" s="89"/>
      <c r="E1576" s="90"/>
      <c r="F1576" s="112"/>
    </row>
    <row r="1577" spans="1:6">
      <c r="A1577" s="183"/>
      <c r="B1577" s="87"/>
      <c r="C1577" s="88"/>
      <c r="D1577" s="89"/>
      <c r="E1577" s="90"/>
      <c r="F1577" s="112"/>
    </row>
    <row r="1578" spans="1:6">
      <c r="A1578" s="183"/>
      <c r="B1578" s="87"/>
      <c r="C1578" s="88"/>
      <c r="D1578" s="89"/>
      <c r="E1578" s="90"/>
      <c r="F1578" s="112"/>
    </row>
    <row r="1579" spans="1:6">
      <c r="A1579" s="183"/>
      <c r="B1579" s="87"/>
      <c r="C1579" s="88"/>
      <c r="D1579" s="89"/>
      <c r="E1579" s="90"/>
      <c r="F1579" s="112"/>
    </row>
    <row r="1580" spans="1:6">
      <c r="A1580" s="183"/>
      <c r="B1580" s="87"/>
      <c r="C1580" s="88"/>
      <c r="D1580" s="89"/>
      <c r="E1580" s="90"/>
      <c r="F1580" s="112"/>
    </row>
    <row r="1581" spans="1:6">
      <c r="A1581" s="183"/>
      <c r="B1581" s="87"/>
      <c r="C1581" s="88"/>
      <c r="D1581" s="89"/>
      <c r="E1581" s="90"/>
      <c r="F1581" s="112"/>
    </row>
    <row r="1582" spans="1:6">
      <c r="A1582" s="183"/>
      <c r="B1582" s="87"/>
      <c r="C1582" s="88"/>
      <c r="D1582" s="89"/>
      <c r="E1582" s="90"/>
      <c r="F1582" s="112"/>
    </row>
    <row r="1583" spans="1:6">
      <c r="A1583" s="183"/>
      <c r="B1583" s="87"/>
      <c r="C1583" s="88"/>
      <c r="D1583" s="89"/>
      <c r="E1583" s="90"/>
      <c r="F1583" s="112"/>
    </row>
    <row r="1584" spans="1:6">
      <c r="A1584" s="183"/>
      <c r="B1584" s="87"/>
      <c r="C1584" s="88"/>
      <c r="D1584" s="89"/>
      <c r="E1584" s="90"/>
      <c r="F1584" s="112"/>
    </row>
    <row r="1585" spans="1:6">
      <c r="A1585" s="183"/>
      <c r="B1585" s="87"/>
      <c r="C1585" s="88"/>
      <c r="D1585" s="89"/>
      <c r="E1585" s="90"/>
      <c r="F1585" s="112"/>
    </row>
    <row r="1586" spans="1:6">
      <c r="A1586" s="183"/>
      <c r="B1586" s="87"/>
      <c r="C1586" s="88"/>
      <c r="D1586" s="89"/>
      <c r="E1586" s="90"/>
      <c r="F1586" s="112"/>
    </row>
    <row r="1587" spans="1:6">
      <c r="A1587" s="183"/>
      <c r="B1587" s="87"/>
      <c r="C1587" s="88"/>
      <c r="D1587" s="89"/>
      <c r="E1587" s="90"/>
      <c r="F1587" s="112"/>
    </row>
    <row r="1588" spans="1:6">
      <c r="A1588" s="183"/>
      <c r="B1588" s="87"/>
      <c r="C1588" s="88"/>
      <c r="D1588" s="89"/>
      <c r="E1588" s="90"/>
      <c r="F1588" s="112"/>
    </row>
    <row r="1589" spans="1:6">
      <c r="A1589" s="183"/>
      <c r="B1589" s="87"/>
      <c r="C1589" s="88"/>
      <c r="D1589" s="89"/>
      <c r="E1589" s="90"/>
      <c r="F1589" s="112"/>
    </row>
    <row r="1590" spans="1:6">
      <c r="A1590" s="183"/>
      <c r="B1590" s="87"/>
      <c r="C1590" s="88"/>
      <c r="D1590" s="89"/>
      <c r="E1590" s="90"/>
      <c r="F1590" s="112"/>
    </row>
    <row r="1591" spans="1:6">
      <c r="A1591" s="183"/>
      <c r="B1591" s="87"/>
      <c r="C1591" s="88"/>
      <c r="D1591" s="89"/>
      <c r="E1591" s="90"/>
      <c r="F1591" s="112"/>
    </row>
    <row r="1592" spans="1:6">
      <c r="A1592" s="183"/>
      <c r="B1592" s="87"/>
      <c r="C1592" s="88"/>
      <c r="D1592" s="89"/>
      <c r="E1592" s="90"/>
      <c r="F1592" s="112"/>
    </row>
    <row r="1593" spans="1:6">
      <c r="A1593" s="183"/>
      <c r="B1593" s="87"/>
      <c r="C1593" s="88"/>
      <c r="D1593" s="89"/>
      <c r="E1593" s="90"/>
      <c r="F1593" s="112"/>
    </row>
    <row r="1594" spans="1:6">
      <c r="A1594" s="183"/>
      <c r="B1594" s="87"/>
      <c r="C1594" s="88"/>
      <c r="D1594" s="89"/>
      <c r="E1594" s="90"/>
      <c r="F1594" s="112"/>
    </row>
    <row r="1595" spans="1:6">
      <c r="A1595" s="183"/>
      <c r="B1595" s="87"/>
      <c r="C1595" s="88"/>
      <c r="D1595" s="89"/>
      <c r="E1595" s="90"/>
      <c r="F1595" s="112"/>
    </row>
    <row r="1596" spans="1:6">
      <c r="A1596" s="183"/>
      <c r="B1596" s="87"/>
      <c r="C1596" s="88"/>
      <c r="D1596" s="89"/>
      <c r="E1596" s="90"/>
      <c r="F1596" s="112"/>
    </row>
    <row r="1597" spans="1:6">
      <c r="A1597" s="183"/>
      <c r="B1597" s="87"/>
      <c r="C1597" s="88"/>
      <c r="D1597" s="89"/>
      <c r="E1597" s="90"/>
      <c r="F1597" s="112"/>
    </row>
    <row r="1598" spans="1:6">
      <c r="A1598" s="183"/>
      <c r="B1598" s="87"/>
      <c r="C1598" s="88"/>
      <c r="D1598" s="89"/>
      <c r="E1598" s="90"/>
      <c r="F1598" s="112"/>
    </row>
    <row r="1599" spans="1:6">
      <c r="A1599" s="183"/>
      <c r="B1599" s="87"/>
      <c r="C1599" s="88"/>
      <c r="D1599" s="89"/>
      <c r="E1599" s="90"/>
      <c r="F1599" s="112"/>
    </row>
    <row r="1600" spans="1:6">
      <c r="A1600" s="183"/>
      <c r="B1600" s="87"/>
      <c r="C1600" s="88"/>
      <c r="D1600" s="89"/>
      <c r="E1600" s="90"/>
      <c r="F1600" s="112"/>
    </row>
    <row r="1601" spans="1:6">
      <c r="A1601" s="183"/>
      <c r="B1601" s="87"/>
      <c r="C1601" s="88"/>
      <c r="D1601" s="89"/>
      <c r="E1601" s="90"/>
      <c r="F1601" s="112"/>
    </row>
    <row r="1602" spans="1:6">
      <c r="A1602" s="183"/>
      <c r="B1602" s="87"/>
      <c r="C1602" s="88"/>
      <c r="D1602" s="89"/>
      <c r="E1602" s="90"/>
      <c r="F1602" s="112"/>
    </row>
    <row r="1603" spans="1:6">
      <c r="A1603" s="183"/>
      <c r="B1603" s="87"/>
      <c r="C1603" s="88"/>
      <c r="D1603" s="89"/>
      <c r="E1603" s="90"/>
      <c r="F1603" s="112"/>
    </row>
    <row r="1604" spans="1:6">
      <c r="A1604" s="183"/>
      <c r="B1604" s="87"/>
      <c r="C1604" s="88"/>
      <c r="D1604" s="89"/>
      <c r="E1604" s="90"/>
      <c r="F1604" s="112"/>
    </row>
    <row r="1605" spans="1:6">
      <c r="A1605" s="183"/>
      <c r="B1605" s="87"/>
      <c r="C1605" s="88"/>
      <c r="D1605" s="89"/>
      <c r="E1605" s="90"/>
      <c r="F1605" s="112"/>
    </row>
    <row r="1606" spans="1:6">
      <c r="A1606" s="183"/>
      <c r="B1606" s="87"/>
      <c r="C1606" s="88"/>
      <c r="D1606" s="89"/>
      <c r="E1606" s="90"/>
      <c r="F1606" s="112"/>
    </row>
    <row r="1607" spans="1:6">
      <c r="A1607" s="183"/>
      <c r="B1607" s="87"/>
      <c r="C1607" s="88"/>
      <c r="D1607" s="89"/>
      <c r="E1607" s="90"/>
      <c r="F1607" s="112"/>
    </row>
    <row r="1608" spans="1:6">
      <c r="A1608" s="183"/>
      <c r="B1608" s="87"/>
      <c r="C1608" s="88"/>
      <c r="D1608" s="89"/>
      <c r="E1608" s="90"/>
      <c r="F1608" s="112"/>
    </row>
    <row r="1609" spans="1:6">
      <c r="A1609" s="183"/>
      <c r="B1609" s="87"/>
      <c r="C1609" s="88"/>
      <c r="D1609" s="89"/>
      <c r="E1609" s="90"/>
      <c r="F1609" s="112"/>
    </row>
    <row r="1610" spans="1:6">
      <c r="A1610" s="183"/>
      <c r="B1610" s="87"/>
      <c r="C1610" s="88"/>
      <c r="D1610" s="89"/>
      <c r="E1610" s="90"/>
      <c r="F1610" s="112"/>
    </row>
    <row r="1611" spans="1:6">
      <c r="A1611" s="183"/>
      <c r="B1611" s="87"/>
      <c r="C1611" s="88"/>
      <c r="D1611" s="89"/>
      <c r="E1611" s="90"/>
      <c r="F1611" s="112"/>
    </row>
    <row r="1612" spans="1:6">
      <c r="A1612" s="183"/>
      <c r="B1612" s="87"/>
      <c r="C1612" s="88"/>
      <c r="D1612" s="89"/>
      <c r="E1612" s="90"/>
      <c r="F1612" s="112"/>
    </row>
    <row r="1613" spans="1:6">
      <c r="A1613" s="183"/>
      <c r="B1613" s="87"/>
      <c r="C1613" s="88"/>
      <c r="D1613" s="89"/>
      <c r="E1613" s="90"/>
      <c r="F1613" s="112"/>
    </row>
    <row r="1614" spans="1:6">
      <c r="A1614" s="183"/>
      <c r="B1614" s="87"/>
      <c r="C1614" s="88"/>
      <c r="D1614" s="89"/>
      <c r="E1614" s="90"/>
      <c r="F1614" s="112"/>
    </row>
    <row r="1615" spans="1:6">
      <c r="A1615" s="183"/>
      <c r="B1615" s="87"/>
      <c r="C1615" s="88"/>
      <c r="D1615" s="89"/>
      <c r="E1615" s="90"/>
      <c r="F1615" s="112"/>
    </row>
    <row r="1616" spans="1:6">
      <c r="A1616" s="183"/>
      <c r="B1616" s="87"/>
      <c r="C1616" s="88"/>
      <c r="D1616" s="89"/>
      <c r="E1616" s="90"/>
      <c r="F1616" s="112"/>
    </row>
    <row r="1617" spans="1:6">
      <c r="A1617" s="183"/>
      <c r="B1617" s="87"/>
      <c r="C1617" s="88"/>
      <c r="D1617" s="89"/>
      <c r="E1617" s="90"/>
      <c r="F1617" s="112"/>
    </row>
    <row r="1618" spans="1:6">
      <c r="A1618" s="183"/>
      <c r="B1618" s="87"/>
      <c r="C1618" s="88"/>
      <c r="D1618" s="89"/>
      <c r="E1618" s="90"/>
      <c r="F1618" s="112"/>
    </row>
    <row r="1619" spans="1:6">
      <c r="A1619" s="183"/>
      <c r="B1619" s="87"/>
      <c r="C1619" s="88"/>
      <c r="D1619" s="89"/>
      <c r="E1619" s="90"/>
      <c r="F1619" s="112"/>
    </row>
    <row r="1620" spans="1:6">
      <c r="A1620" s="183"/>
      <c r="B1620" s="87"/>
      <c r="C1620" s="88"/>
      <c r="D1620" s="89"/>
      <c r="E1620" s="90"/>
      <c r="F1620" s="112"/>
    </row>
    <row r="1621" spans="1:6">
      <c r="A1621" s="183"/>
      <c r="B1621" s="87"/>
      <c r="C1621" s="88"/>
      <c r="D1621" s="89"/>
      <c r="E1621" s="90"/>
      <c r="F1621" s="112"/>
    </row>
    <row r="1622" spans="1:6">
      <c r="A1622" s="183"/>
      <c r="B1622" s="87"/>
      <c r="C1622" s="88"/>
      <c r="D1622" s="89"/>
      <c r="E1622" s="90"/>
      <c r="F1622" s="112"/>
    </row>
    <row r="1623" spans="1:6">
      <c r="A1623" s="183"/>
      <c r="B1623" s="87"/>
      <c r="C1623" s="88"/>
      <c r="D1623" s="89"/>
      <c r="E1623" s="90"/>
      <c r="F1623" s="112"/>
    </row>
    <row r="1624" spans="1:6">
      <c r="A1624" s="183"/>
      <c r="B1624" s="87"/>
      <c r="C1624" s="88"/>
      <c r="D1624" s="89"/>
      <c r="E1624" s="90"/>
      <c r="F1624" s="112"/>
    </row>
    <row r="1625" spans="1:6">
      <c r="A1625" s="183"/>
      <c r="B1625" s="87"/>
      <c r="C1625" s="88"/>
      <c r="D1625" s="89"/>
      <c r="E1625" s="90"/>
      <c r="F1625" s="112"/>
    </row>
    <row r="1626" spans="1:6">
      <c r="A1626" s="183"/>
      <c r="B1626" s="87"/>
      <c r="C1626" s="88"/>
      <c r="D1626" s="89"/>
      <c r="E1626" s="90"/>
      <c r="F1626" s="112"/>
    </row>
    <row r="1627" spans="1:6">
      <c r="A1627" s="183"/>
      <c r="B1627" s="87"/>
      <c r="C1627" s="88"/>
      <c r="D1627" s="89"/>
      <c r="E1627" s="90"/>
      <c r="F1627" s="112"/>
    </row>
    <row r="1628" spans="1:6">
      <c r="A1628" s="183"/>
      <c r="B1628" s="87"/>
      <c r="C1628" s="88"/>
      <c r="D1628" s="89"/>
      <c r="E1628" s="90"/>
      <c r="F1628" s="112"/>
    </row>
    <row r="1629" spans="1:6">
      <c r="A1629" s="183"/>
      <c r="B1629" s="87"/>
      <c r="C1629" s="88"/>
      <c r="D1629" s="89"/>
      <c r="E1629" s="90"/>
      <c r="F1629" s="112"/>
    </row>
    <row r="1630" spans="1:6">
      <c r="A1630" s="183"/>
      <c r="B1630" s="87"/>
      <c r="C1630" s="88"/>
      <c r="D1630" s="89"/>
      <c r="E1630" s="90"/>
      <c r="F1630" s="112"/>
    </row>
    <row r="1631" spans="1:6">
      <c r="A1631" s="183"/>
      <c r="B1631" s="87"/>
      <c r="C1631" s="88"/>
      <c r="D1631" s="89"/>
      <c r="E1631" s="90"/>
      <c r="F1631" s="112"/>
    </row>
    <row r="1632" spans="1:6">
      <c r="A1632" s="183"/>
      <c r="B1632" s="87"/>
      <c r="C1632" s="88"/>
      <c r="D1632" s="89"/>
      <c r="E1632" s="90"/>
      <c r="F1632" s="112"/>
    </row>
    <row r="1633" spans="1:6">
      <c r="A1633" s="183"/>
      <c r="B1633" s="87"/>
      <c r="C1633" s="88"/>
      <c r="D1633" s="89"/>
      <c r="E1633" s="90"/>
      <c r="F1633" s="112"/>
    </row>
    <row r="1634" spans="1:6">
      <c r="A1634" s="183"/>
      <c r="B1634" s="87"/>
      <c r="C1634" s="88"/>
      <c r="D1634" s="89"/>
      <c r="E1634" s="90"/>
      <c r="F1634" s="112"/>
    </row>
    <row r="1635" spans="1:6">
      <c r="A1635" s="183"/>
      <c r="B1635" s="87"/>
      <c r="C1635" s="88"/>
      <c r="D1635" s="89"/>
      <c r="E1635" s="90"/>
      <c r="F1635" s="112"/>
    </row>
    <row r="1636" spans="1:6">
      <c r="A1636" s="183"/>
      <c r="B1636" s="87"/>
      <c r="C1636" s="88"/>
      <c r="D1636" s="89"/>
      <c r="E1636" s="90"/>
      <c r="F1636" s="112"/>
    </row>
    <row r="1637" spans="1:6">
      <c r="A1637" s="183"/>
      <c r="B1637" s="87"/>
      <c r="C1637" s="88"/>
      <c r="D1637" s="89"/>
      <c r="E1637" s="90"/>
      <c r="F1637" s="112"/>
    </row>
    <row r="1638" spans="1:6">
      <c r="A1638" s="183"/>
      <c r="B1638" s="87"/>
      <c r="C1638" s="88"/>
      <c r="D1638" s="89"/>
      <c r="E1638" s="90"/>
      <c r="F1638" s="112"/>
    </row>
    <row r="1639" spans="1:6">
      <c r="A1639" s="183"/>
      <c r="B1639" s="87"/>
      <c r="C1639" s="88"/>
      <c r="D1639" s="89"/>
      <c r="E1639" s="90"/>
      <c r="F1639" s="112"/>
    </row>
    <row r="1640" spans="1:6">
      <c r="A1640" s="183"/>
      <c r="B1640" s="87"/>
      <c r="C1640" s="88"/>
      <c r="D1640" s="89"/>
      <c r="E1640" s="90"/>
      <c r="F1640" s="112"/>
    </row>
    <row r="1641" spans="1:6">
      <c r="A1641" s="183"/>
      <c r="B1641" s="87"/>
      <c r="C1641" s="88"/>
      <c r="D1641" s="89"/>
      <c r="E1641" s="90"/>
      <c r="F1641" s="112"/>
    </row>
    <row r="1642" spans="1:6">
      <c r="A1642" s="183"/>
      <c r="B1642" s="87"/>
      <c r="C1642" s="88"/>
      <c r="D1642" s="89"/>
      <c r="E1642" s="90"/>
      <c r="F1642" s="112"/>
    </row>
    <row r="1643" spans="1:6">
      <c r="A1643" s="183"/>
      <c r="B1643" s="87"/>
      <c r="C1643" s="88"/>
      <c r="D1643" s="89"/>
      <c r="E1643" s="90"/>
      <c r="F1643" s="112"/>
    </row>
    <row r="1644" spans="1:6">
      <c r="A1644" s="183"/>
      <c r="B1644" s="87"/>
      <c r="C1644" s="88"/>
      <c r="D1644" s="89"/>
      <c r="E1644" s="90"/>
      <c r="F1644" s="112"/>
    </row>
    <row r="1645" spans="1:6">
      <c r="A1645" s="183"/>
      <c r="B1645" s="87"/>
      <c r="C1645" s="88"/>
      <c r="D1645" s="89"/>
      <c r="E1645" s="90"/>
      <c r="F1645" s="112"/>
    </row>
    <row r="1646" spans="1:6">
      <c r="A1646" s="183"/>
      <c r="B1646" s="87"/>
      <c r="C1646" s="88"/>
      <c r="D1646" s="89"/>
      <c r="E1646" s="90"/>
      <c r="F1646" s="112"/>
    </row>
    <row r="1647" spans="1:6">
      <c r="A1647" s="183"/>
      <c r="B1647" s="87"/>
      <c r="C1647" s="88"/>
      <c r="D1647" s="89"/>
      <c r="E1647" s="90"/>
      <c r="F1647" s="112"/>
    </row>
    <row r="1648" spans="1:6">
      <c r="A1648" s="183"/>
      <c r="B1648" s="87"/>
      <c r="C1648" s="88"/>
      <c r="D1648" s="89"/>
      <c r="E1648" s="90"/>
      <c r="F1648" s="112"/>
    </row>
    <row r="1649" spans="1:6">
      <c r="A1649" s="183"/>
      <c r="B1649" s="87"/>
      <c r="C1649" s="88"/>
      <c r="D1649" s="89"/>
      <c r="E1649" s="90"/>
      <c r="F1649" s="112"/>
    </row>
    <row r="1650" spans="1:6">
      <c r="A1650" s="183"/>
      <c r="B1650" s="87"/>
      <c r="C1650" s="88"/>
      <c r="D1650" s="89"/>
      <c r="E1650" s="90"/>
      <c r="F1650" s="112"/>
    </row>
    <row r="1651" spans="1:6">
      <c r="A1651" s="183"/>
      <c r="B1651" s="87"/>
      <c r="C1651" s="88"/>
      <c r="D1651" s="89"/>
      <c r="E1651" s="90"/>
      <c r="F1651" s="112"/>
    </row>
    <row r="1652" spans="1:6">
      <c r="A1652" s="183"/>
      <c r="B1652" s="87"/>
      <c r="C1652" s="88"/>
      <c r="D1652" s="89"/>
      <c r="E1652" s="90"/>
      <c r="F1652" s="112"/>
    </row>
    <row r="1653" spans="1:6">
      <c r="A1653" s="183"/>
      <c r="B1653" s="87"/>
      <c r="C1653" s="88"/>
      <c r="D1653" s="89"/>
      <c r="E1653" s="90"/>
      <c r="F1653" s="112"/>
    </row>
    <row r="1654" spans="1:6">
      <c r="A1654" s="183"/>
      <c r="B1654" s="87"/>
      <c r="C1654" s="88"/>
      <c r="D1654" s="89"/>
      <c r="E1654" s="90"/>
      <c r="F1654" s="112"/>
    </row>
    <row r="1655" spans="1:6">
      <c r="A1655" s="183"/>
      <c r="B1655" s="87"/>
      <c r="C1655" s="88"/>
      <c r="D1655" s="89"/>
      <c r="E1655" s="90"/>
      <c r="F1655" s="112"/>
    </row>
    <row r="1656" spans="1:6">
      <c r="A1656" s="183"/>
      <c r="B1656" s="87"/>
      <c r="C1656" s="88"/>
      <c r="D1656" s="89"/>
      <c r="E1656" s="90"/>
      <c r="F1656" s="112"/>
    </row>
    <row r="1657" spans="1:6">
      <c r="A1657" s="183"/>
      <c r="B1657" s="87"/>
      <c r="C1657" s="88"/>
      <c r="D1657" s="89"/>
      <c r="E1657" s="90"/>
      <c r="F1657" s="112"/>
    </row>
    <row r="1658" spans="1:6">
      <c r="A1658" s="183"/>
      <c r="B1658" s="87"/>
      <c r="C1658" s="88"/>
      <c r="D1658" s="89"/>
      <c r="E1658" s="90"/>
      <c r="F1658" s="112"/>
    </row>
    <row r="1659" spans="1:6">
      <c r="A1659" s="183"/>
      <c r="B1659" s="87"/>
      <c r="C1659" s="88"/>
      <c r="D1659" s="89"/>
      <c r="E1659" s="90"/>
      <c r="F1659" s="112"/>
    </row>
    <row r="1660" spans="1:6">
      <c r="A1660" s="183"/>
      <c r="B1660" s="87"/>
      <c r="C1660" s="88"/>
      <c r="D1660" s="89"/>
      <c r="E1660" s="90"/>
      <c r="F1660" s="112"/>
    </row>
    <row r="1661" spans="1:6">
      <c r="A1661" s="183"/>
      <c r="B1661" s="87"/>
      <c r="C1661" s="88"/>
      <c r="D1661" s="89"/>
      <c r="E1661" s="90"/>
      <c r="F1661" s="112"/>
    </row>
    <row r="1662" spans="1:6">
      <c r="A1662" s="183"/>
      <c r="B1662" s="87"/>
      <c r="C1662" s="88"/>
      <c r="D1662" s="89"/>
      <c r="E1662" s="90"/>
      <c r="F1662" s="112"/>
    </row>
    <row r="1663" spans="1:6">
      <c r="A1663" s="183"/>
      <c r="B1663" s="87"/>
      <c r="C1663" s="88"/>
      <c r="D1663" s="89"/>
      <c r="E1663" s="90"/>
      <c r="F1663" s="112"/>
    </row>
    <row r="1664" spans="1:6">
      <c r="A1664" s="183"/>
      <c r="B1664" s="87"/>
      <c r="C1664" s="88"/>
      <c r="D1664" s="89"/>
      <c r="E1664" s="90"/>
      <c r="F1664" s="112"/>
    </row>
    <row r="1665" spans="1:6">
      <c r="A1665" s="183"/>
      <c r="B1665" s="87"/>
      <c r="C1665" s="88"/>
      <c r="D1665" s="89"/>
      <c r="E1665" s="90"/>
      <c r="F1665" s="112"/>
    </row>
    <row r="1666" spans="1:6">
      <c r="A1666" s="183"/>
      <c r="B1666" s="87"/>
      <c r="C1666" s="88"/>
      <c r="D1666" s="89"/>
      <c r="E1666" s="90"/>
      <c r="F1666" s="112"/>
    </row>
    <row r="1667" spans="1:6">
      <c r="A1667" s="183"/>
      <c r="B1667" s="87"/>
      <c r="C1667" s="88"/>
      <c r="D1667" s="89"/>
      <c r="E1667" s="90"/>
      <c r="F1667" s="112"/>
    </row>
    <row r="1668" spans="1:6">
      <c r="A1668" s="183"/>
      <c r="B1668" s="87"/>
      <c r="C1668" s="88"/>
      <c r="D1668" s="89"/>
      <c r="E1668" s="90"/>
      <c r="F1668" s="112"/>
    </row>
    <row r="1669" spans="1:6">
      <c r="A1669" s="183"/>
      <c r="B1669" s="87"/>
      <c r="C1669" s="88"/>
      <c r="D1669" s="89"/>
      <c r="E1669" s="90"/>
      <c r="F1669" s="112"/>
    </row>
    <row r="1670" spans="1:6">
      <c r="A1670" s="183"/>
      <c r="B1670" s="87"/>
      <c r="C1670" s="88"/>
      <c r="D1670" s="89"/>
      <c r="E1670" s="90"/>
      <c r="F1670" s="112"/>
    </row>
    <row r="1671" spans="1:6">
      <c r="A1671" s="183"/>
      <c r="B1671" s="87"/>
      <c r="C1671" s="88"/>
      <c r="D1671" s="89"/>
      <c r="E1671" s="90"/>
      <c r="F1671" s="112"/>
    </row>
    <row r="1672" spans="1:6">
      <c r="A1672" s="183"/>
      <c r="B1672" s="87"/>
      <c r="C1672" s="88"/>
      <c r="D1672" s="89"/>
      <c r="E1672" s="90"/>
      <c r="F1672" s="112"/>
    </row>
    <row r="1673" spans="1:6">
      <c r="A1673" s="183"/>
      <c r="B1673" s="87"/>
      <c r="C1673" s="88"/>
      <c r="D1673" s="89"/>
      <c r="E1673" s="90"/>
      <c r="F1673" s="112"/>
    </row>
    <row r="1674" spans="1:6">
      <c r="A1674" s="183"/>
      <c r="B1674" s="87"/>
      <c r="C1674" s="88"/>
      <c r="D1674" s="89"/>
      <c r="E1674" s="90"/>
      <c r="F1674" s="112"/>
    </row>
    <row r="1675" spans="1:6">
      <c r="A1675" s="183"/>
      <c r="B1675" s="87"/>
      <c r="C1675" s="88"/>
      <c r="D1675" s="89"/>
      <c r="E1675" s="90"/>
      <c r="F1675" s="112"/>
    </row>
    <row r="1676" spans="1:6">
      <c r="A1676" s="183"/>
      <c r="B1676" s="87"/>
      <c r="C1676" s="88"/>
      <c r="D1676" s="89"/>
      <c r="E1676" s="90"/>
      <c r="F1676" s="112"/>
    </row>
    <row r="1677" spans="1:6">
      <c r="A1677" s="183"/>
      <c r="B1677" s="87"/>
      <c r="C1677" s="88"/>
      <c r="D1677" s="89"/>
      <c r="E1677" s="90"/>
      <c r="F1677" s="112"/>
    </row>
    <row r="1678" spans="1:6">
      <c r="A1678" s="183"/>
      <c r="B1678" s="87"/>
      <c r="C1678" s="88"/>
      <c r="D1678" s="89"/>
      <c r="E1678" s="90"/>
      <c r="F1678" s="112"/>
    </row>
    <row r="1679" spans="1:6">
      <c r="A1679" s="183"/>
      <c r="B1679" s="87"/>
      <c r="C1679" s="88"/>
      <c r="D1679" s="89"/>
      <c r="E1679" s="90"/>
      <c r="F1679" s="112"/>
    </row>
    <row r="1680" spans="1:6">
      <c r="A1680" s="183"/>
      <c r="B1680" s="87"/>
      <c r="C1680" s="88"/>
      <c r="D1680" s="89"/>
      <c r="E1680" s="90"/>
      <c r="F1680" s="112"/>
    </row>
    <row r="1681" spans="1:6">
      <c r="A1681" s="183"/>
      <c r="B1681" s="87"/>
      <c r="C1681" s="88"/>
      <c r="D1681" s="89"/>
      <c r="E1681" s="90"/>
      <c r="F1681" s="112"/>
    </row>
    <row r="1682" spans="1:6">
      <c r="A1682" s="183"/>
      <c r="B1682" s="87"/>
      <c r="C1682" s="88"/>
      <c r="D1682" s="89"/>
      <c r="E1682" s="90"/>
      <c r="F1682" s="112"/>
    </row>
    <row r="1683" spans="1:6">
      <c r="A1683" s="183"/>
      <c r="B1683" s="87"/>
      <c r="C1683" s="88"/>
      <c r="D1683" s="89"/>
      <c r="E1683" s="90"/>
      <c r="F1683" s="112"/>
    </row>
    <row r="1684" spans="1:6">
      <c r="A1684" s="183"/>
      <c r="B1684" s="87"/>
      <c r="C1684" s="88"/>
      <c r="D1684" s="89"/>
      <c r="E1684" s="90"/>
      <c r="F1684" s="112"/>
    </row>
    <row r="1685" spans="1:6">
      <c r="A1685" s="183"/>
      <c r="B1685" s="87"/>
      <c r="C1685" s="88"/>
      <c r="D1685" s="89"/>
      <c r="E1685" s="90"/>
      <c r="F1685" s="112"/>
    </row>
    <row r="1686" spans="1:6">
      <c r="A1686" s="183"/>
      <c r="B1686" s="87"/>
      <c r="C1686" s="88"/>
      <c r="D1686" s="89"/>
      <c r="E1686" s="90"/>
      <c r="F1686" s="112"/>
    </row>
    <row r="1687" spans="1:6">
      <c r="A1687" s="183"/>
      <c r="B1687" s="87"/>
      <c r="C1687" s="88"/>
      <c r="D1687" s="89"/>
      <c r="E1687" s="90"/>
      <c r="F1687" s="112"/>
    </row>
    <row r="1688" spans="1:6">
      <c r="A1688" s="183"/>
      <c r="B1688" s="87"/>
      <c r="C1688" s="88"/>
      <c r="D1688" s="89"/>
      <c r="E1688" s="90"/>
      <c r="F1688" s="112"/>
    </row>
    <row r="1689" spans="1:6">
      <c r="A1689" s="183"/>
      <c r="B1689" s="87"/>
      <c r="C1689" s="88"/>
      <c r="D1689" s="89"/>
      <c r="E1689" s="90"/>
      <c r="F1689" s="112"/>
    </row>
    <row r="1690" spans="1:6">
      <c r="A1690" s="183"/>
      <c r="B1690" s="87"/>
      <c r="C1690" s="88"/>
      <c r="D1690" s="89"/>
      <c r="E1690" s="90"/>
      <c r="F1690" s="112"/>
    </row>
    <row r="1691" spans="1:6">
      <c r="A1691" s="183"/>
      <c r="B1691" s="87"/>
      <c r="C1691" s="88"/>
      <c r="D1691" s="89"/>
      <c r="E1691" s="90"/>
      <c r="F1691" s="112"/>
    </row>
    <row r="1692" spans="1:6">
      <c r="A1692" s="183"/>
      <c r="B1692" s="87"/>
      <c r="C1692" s="88"/>
      <c r="D1692" s="89"/>
      <c r="E1692" s="90"/>
      <c r="F1692" s="112"/>
    </row>
    <row r="1693" spans="1:6">
      <c r="A1693" s="183"/>
      <c r="B1693" s="87"/>
      <c r="C1693" s="88"/>
      <c r="D1693" s="89"/>
      <c r="E1693" s="90"/>
      <c r="F1693" s="112"/>
    </row>
    <row r="1694" spans="1:6">
      <c r="A1694" s="183"/>
      <c r="B1694" s="87"/>
      <c r="C1694" s="88"/>
      <c r="D1694" s="89"/>
      <c r="E1694" s="90"/>
      <c r="F1694" s="112"/>
    </row>
    <row r="1695" spans="1:6">
      <c r="A1695" s="183"/>
      <c r="B1695" s="87"/>
      <c r="C1695" s="88"/>
      <c r="D1695" s="89"/>
      <c r="E1695" s="90"/>
      <c r="F1695" s="112"/>
    </row>
    <row r="1696" spans="1:6">
      <c r="A1696" s="183"/>
      <c r="B1696" s="87"/>
      <c r="C1696" s="88"/>
      <c r="D1696" s="89"/>
      <c r="E1696" s="90"/>
      <c r="F1696" s="112"/>
    </row>
    <row r="1697" spans="1:6">
      <c r="A1697" s="183"/>
      <c r="B1697" s="87"/>
      <c r="C1697" s="88"/>
      <c r="D1697" s="89"/>
      <c r="E1697" s="90"/>
      <c r="F1697" s="112"/>
    </row>
    <row r="1698" spans="1:6">
      <c r="A1698" s="183"/>
      <c r="B1698" s="87"/>
      <c r="C1698" s="88"/>
      <c r="D1698" s="89"/>
      <c r="E1698" s="90"/>
      <c r="F1698" s="112"/>
    </row>
    <row r="1699" spans="1:6">
      <c r="A1699" s="183"/>
      <c r="B1699" s="87"/>
      <c r="C1699" s="88"/>
      <c r="D1699" s="89"/>
      <c r="E1699" s="90"/>
      <c r="F1699" s="112"/>
    </row>
    <row r="1700" spans="1:6">
      <c r="A1700" s="183"/>
      <c r="B1700" s="87"/>
      <c r="C1700" s="88"/>
      <c r="D1700" s="89"/>
      <c r="E1700" s="90"/>
      <c r="F1700" s="112"/>
    </row>
    <row r="1701" spans="1:6">
      <c r="A1701" s="183"/>
      <c r="B1701" s="87"/>
      <c r="C1701" s="88"/>
      <c r="D1701" s="89"/>
      <c r="E1701" s="90"/>
      <c r="F1701" s="112"/>
    </row>
    <row r="1702" spans="1:6">
      <c r="A1702" s="183"/>
      <c r="B1702" s="87"/>
      <c r="C1702" s="88"/>
      <c r="D1702" s="89"/>
      <c r="E1702" s="90"/>
      <c r="F1702" s="112"/>
    </row>
    <row r="1703" spans="1:6">
      <c r="A1703" s="183"/>
      <c r="B1703" s="87"/>
      <c r="C1703" s="88"/>
      <c r="D1703" s="89"/>
      <c r="E1703" s="90"/>
      <c r="F1703" s="112"/>
    </row>
    <row r="1704" spans="1:6">
      <c r="A1704" s="183"/>
      <c r="B1704" s="87"/>
      <c r="C1704" s="88"/>
      <c r="D1704" s="89"/>
      <c r="E1704" s="90"/>
      <c r="F1704" s="112"/>
    </row>
    <row r="1705" spans="1:6">
      <c r="A1705" s="183"/>
      <c r="B1705" s="87"/>
      <c r="C1705" s="88"/>
      <c r="D1705" s="89"/>
      <c r="E1705" s="90"/>
      <c r="F1705" s="112"/>
    </row>
    <row r="1706" spans="1:6">
      <c r="A1706" s="183"/>
      <c r="B1706" s="87"/>
      <c r="C1706" s="88"/>
      <c r="D1706" s="89"/>
      <c r="E1706" s="90"/>
      <c r="F1706" s="112"/>
    </row>
    <row r="1707" spans="1:6">
      <c r="A1707" s="183"/>
      <c r="B1707" s="87"/>
      <c r="C1707" s="88"/>
      <c r="D1707" s="89"/>
      <c r="E1707" s="90"/>
      <c r="F1707" s="112"/>
    </row>
    <row r="1708" spans="1:6">
      <c r="A1708" s="183"/>
      <c r="B1708" s="87"/>
      <c r="C1708" s="88"/>
      <c r="D1708" s="89"/>
      <c r="E1708" s="90"/>
      <c r="F1708" s="112"/>
    </row>
    <row r="1709" spans="1:6">
      <c r="A1709" s="183"/>
      <c r="B1709" s="87"/>
      <c r="C1709" s="88"/>
      <c r="D1709" s="89"/>
      <c r="E1709" s="90"/>
      <c r="F1709" s="112"/>
    </row>
    <row r="1710" spans="1:6">
      <c r="A1710" s="183"/>
      <c r="B1710" s="87"/>
      <c r="C1710" s="88"/>
      <c r="D1710" s="89"/>
      <c r="E1710" s="90"/>
      <c r="F1710" s="112"/>
    </row>
    <row r="1711" spans="1:6">
      <c r="A1711" s="183"/>
      <c r="B1711" s="87"/>
      <c r="C1711" s="88"/>
      <c r="D1711" s="89"/>
      <c r="E1711" s="90"/>
      <c r="F1711" s="112"/>
    </row>
    <row r="1712" spans="1:6">
      <c r="A1712" s="183"/>
      <c r="B1712" s="87"/>
      <c r="C1712" s="88"/>
      <c r="D1712" s="89"/>
      <c r="E1712" s="90"/>
      <c r="F1712" s="112"/>
    </row>
    <row r="1713" spans="1:6">
      <c r="A1713" s="183"/>
      <c r="B1713" s="87"/>
      <c r="C1713" s="88"/>
      <c r="D1713" s="89"/>
      <c r="E1713" s="90"/>
      <c r="F1713" s="112"/>
    </row>
    <row r="1714" spans="1:6">
      <c r="A1714" s="183"/>
      <c r="B1714" s="87"/>
      <c r="C1714" s="88"/>
      <c r="D1714" s="89"/>
      <c r="E1714" s="90"/>
      <c r="F1714" s="112"/>
    </row>
    <row r="1715" spans="1:6">
      <c r="A1715" s="183"/>
      <c r="B1715" s="87"/>
      <c r="C1715" s="88"/>
      <c r="D1715" s="89"/>
      <c r="E1715" s="90"/>
      <c r="F1715" s="112"/>
    </row>
    <row r="1716" spans="1:6">
      <c r="A1716" s="183"/>
      <c r="B1716" s="87"/>
      <c r="C1716" s="88"/>
      <c r="D1716" s="89"/>
      <c r="E1716" s="90"/>
      <c r="F1716" s="112"/>
    </row>
    <row r="1717" spans="1:6">
      <c r="A1717" s="183"/>
      <c r="B1717" s="87"/>
      <c r="C1717" s="88"/>
      <c r="D1717" s="89"/>
      <c r="E1717" s="90"/>
      <c r="F1717" s="112"/>
    </row>
    <row r="1718" spans="1:6">
      <c r="A1718" s="183"/>
      <c r="B1718" s="87"/>
      <c r="C1718" s="88"/>
      <c r="D1718" s="89"/>
      <c r="E1718" s="90"/>
      <c r="F1718" s="112"/>
    </row>
    <row r="1719" spans="1:6">
      <c r="A1719" s="183"/>
      <c r="B1719" s="87"/>
      <c r="C1719" s="88"/>
      <c r="D1719" s="89"/>
      <c r="E1719" s="90"/>
      <c r="F1719" s="112"/>
    </row>
    <row r="1720" spans="1:6">
      <c r="A1720" s="183"/>
      <c r="B1720" s="87"/>
      <c r="C1720" s="88"/>
      <c r="D1720" s="89"/>
      <c r="E1720" s="90"/>
      <c r="F1720" s="112"/>
    </row>
    <row r="1721" spans="1:6">
      <c r="A1721" s="183"/>
      <c r="B1721" s="87"/>
      <c r="C1721" s="88"/>
      <c r="D1721" s="89"/>
      <c r="E1721" s="90"/>
      <c r="F1721" s="112"/>
    </row>
    <row r="1722" spans="1:6">
      <c r="A1722" s="183"/>
      <c r="B1722" s="87"/>
      <c r="C1722" s="88"/>
      <c r="D1722" s="89"/>
      <c r="E1722" s="90"/>
      <c r="F1722" s="112"/>
    </row>
    <row r="1723" spans="1:6">
      <c r="A1723" s="183"/>
      <c r="B1723" s="87"/>
      <c r="C1723" s="88"/>
      <c r="D1723" s="89"/>
      <c r="E1723" s="90"/>
      <c r="F1723" s="112"/>
    </row>
    <row r="1724" spans="1:6">
      <c r="A1724" s="183"/>
      <c r="B1724" s="87"/>
      <c r="C1724" s="88"/>
      <c r="D1724" s="89"/>
      <c r="E1724" s="90"/>
      <c r="F1724" s="112"/>
    </row>
    <row r="1725" spans="1:6">
      <c r="A1725" s="183"/>
      <c r="B1725" s="87"/>
      <c r="C1725" s="88"/>
      <c r="D1725" s="89"/>
      <c r="E1725" s="90"/>
      <c r="F1725" s="112"/>
    </row>
    <row r="1726" spans="1:6">
      <c r="A1726" s="183"/>
      <c r="B1726" s="87"/>
      <c r="C1726" s="88"/>
      <c r="D1726" s="89"/>
      <c r="E1726" s="90"/>
      <c r="F1726" s="112"/>
    </row>
    <row r="1727" spans="1:6">
      <c r="A1727" s="183"/>
      <c r="B1727" s="87"/>
      <c r="C1727" s="88"/>
      <c r="D1727" s="89"/>
      <c r="E1727" s="90"/>
      <c r="F1727" s="112"/>
    </row>
    <row r="1728" spans="1:6">
      <c r="A1728" s="183"/>
      <c r="B1728" s="87"/>
      <c r="C1728" s="88"/>
      <c r="D1728" s="89"/>
      <c r="E1728" s="90"/>
      <c r="F1728" s="112"/>
    </row>
    <row r="1729" spans="1:6">
      <c r="A1729" s="183"/>
      <c r="B1729" s="87"/>
      <c r="C1729" s="88"/>
      <c r="D1729" s="89"/>
      <c r="E1729" s="90"/>
      <c r="F1729" s="112"/>
    </row>
    <row r="1730" spans="1:6">
      <c r="A1730" s="183"/>
      <c r="B1730" s="87"/>
      <c r="C1730" s="88"/>
      <c r="D1730" s="89"/>
      <c r="E1730" s="90"/>
      <c r="F1730" s="112"/>
    </row>
    <row r="1731" spans="1:6">
      <c r="A1731" s="183"/>
      <c r="B1731" s="87"/>
      <c r="C1731" s="88"/>
      <c r="D1731" s="89"/>
      <c r="E1731" s="90"/>
      <c r="F1731" s="112"/>
    </row>
    <row r="1732" spans="1:6">
      <c r="A1732" s="183"/>
      <c r="B1732" s="87"/>
      <c r="C1732" s="88"/>
      <c r="D1732" s="89"/>
      <c r="E1732" s="90"/>
      <c r="F1732" s="112"/>
    </row>
    <row r="1733" spans="1:6">
      <c r="A1733" s="183"/>
      <c r="B1733" s="87"/>
      <c r="C1733" s="88"/>
      <c r="D1733" s="89"/>
      <c r="E1733" s="90"/>
      <c r="F1733" s="112"/>
    </row>
    <row r="1734" spans="1:6">
      <c r="A1734" s="183"/>
      <c r="B1734" s="87"/>
      <c r="C1734" s="88"/>
      <c r="D1734" s="89"/>
      <c r="E1734" s="90"/>
      <c r="F1734" s="112"/>
    </row>
    <row r="1735" spans="1:6">
      <c r="A1735" s="183"/>
      <c r="B1735" s="87"/>
      <c r="C1735" s="88"/>
      <c r="D1735" s="89"/>
      <c r="E1735" s="90"/>
      <c r="F1735" s="112"/>
    </row>
    <row r="1736" spans="1:6">
      <c r="A1736" s="183"/>
      <c r="B1736" s="87"/>
      <c r="C1736" s="88"/>
      <c r="D1736" s="89"/>
      <c r="E1736" s="90"/>
      <c r="F1736" s="112"/>
    </row>
    <row r="1737" spans="1:6">
      <c r="A1737" s="183"/>
      <c r="B1737" s="87"/>
      <c r="C1737" s="88"/>
      <c r="D1737" s="89"/>
      <c r="E1737" s="90"/>
      <c r="F1737" s="112"/>
    </row>
    <row r="1738" spans="1:6">
      <c r="A1738" s="183"/>
      <c r="B1738" s="87"/>
      <c r="C1738" s="88"/>
      <c r="D1738" s="89"/>
      <c r="E1738" s="90"/>
      <c r="F1738" s="112"/>
    </row>
    <row r="1739" spans="1:6">
      <c r="A1739" s="183"/>
      <c r="B1739" s="87"/>
      <c r="C1739" s="88"/>
      <c r="D1739" s="89"/>
      <c r="E1739" s="90"/>
      <c r="F1739" s="112"/>
    </row>
    <row r="1740" spans="1:6">
      <c r="A1740" s="183"/>
      <c r="B1740" s="87"/>
      <c r="C1740" s="88"/>
      <c r="D1740" s="89"/>
      <c r="E1740" s="90"/>
      <c r="F1740" s="112"/>
    </row>
    <row r="1741" spans="1:6">
      <c r="A1741" s="183"/>
      <c r="B1741" s="87"/>
      <c r="C1741" s="88"/>
      <c r="D1741" s="89"/>
      <c r="E1741" s="90"/>
      <c r="F1741" s="112"/>
    </row>
    <row r="1742" spans="1:6">
      <c r="A1742" s="183"/>
      <c r="B1742" s="87"/>
      <c r="C1742" s="88"/>
      <c r="D1742" s="89"/>
      <c r="E1742" s="90"/>
      <c r="F1742" s="112"/>
    </row>
    <row r="1743" spans="1:6">
      <c r="A1743" s="183"/>
      <c r="B1743" s="87"/>
      <c r="C1743" s="88"/>
      <c r="D1743" s="89"/>
      <c r="E1743" s="90"/>
      <c r="F1743" s="112"/>
    </row>
    <row r="1744" spans="1:6">
      <c r="A1744" s="183"/>
      <c r="B1744" s="87"/>
      <c r="C1744" s="88"/>
      <c r="D1744" s="89"/>
      <c r="E1744" s="90"/>
      <c r="F1744" s="112"/>
    </row>
    <row r="1745" spans="1:6">
      <c r="A1745" s="183"/>
      <c r="B1745" s="87"/>
      <c r="C1745" s="88"/>
      <c r="D1745" s="89"/>
      <c r="E1745" s="90"/>
      <c r="F1745" s="112"/>
    </row>
    <row r="1746" spans="1:6">
      <c r="A1746" s="183"/>
      <c r="B1746" s="87"/>
      <c r="C1746" s="88"/>
      <c r="D1746" s="89"/>
      <c r="E1746" s="90"/>
      <c r="F1746" s="112"/>
    </row>
    <row r="1747" spans="1:6">
      <c r="A1747" s="183"/>
      <c r="B1747" s="87"/>
      <c r="C1747" s="88"/>
      <c r="D1747" s="89"/>
      <c r="E1747" s="90"/>
      <c r="F1747" s="112"/>
    </row>
    <row r="1748" spans="1:6">
      <c r="A1748" s="183"/>
      <c r="B1748" s="87"/>
      <c r="C1748" s="88"/>
      <c r="D1748" s="89"/>
      <c r="E1748" s="90"/>
      <c r="F1748" s="112"/>
    </row>
    <row r="1749" spans="1:6">
      <c r="A1749" s="183"/>
      <c r="B1749" s="87"/>
      <c r="C1749" s="88"/>
      <c r="D1749" s="89"/>
      <c r="E1749" s="90"/>
      <c r="F1749" s="112"/>
    </row>
    <row r="1750" spans="1:6">
      <c r="A1750" s="183"/>
      <c r="B1750" s="87"/>
      <c r="C1750" s="88"/>
      <c r="D1750" s="89"/>
      <c r="E1750" s="90"/>
      <c r="F1750" s="112"/>
    </row>
    <row r="1751" spans="1:6">
      <c r="A1751" s="183"/>
      <c r="B1751" s="87"/>
      <c r="C1751" s="88"/>
      <c r="D1751" s="89"/>
      <c r="E1751" s="90"/>
      <c r="F1751" s="112"/>
    </row>
    <row r="1752" spans="1:6">
      <c r="A1752" s="183"/>
      <c r="B1752" s="87"/>
      <c r="C1752" s="88"/>
      <c r="D1752" s="89"/>
      <c r="E1752" s="90"/>
      <c r="F1752" s="112"/>
    </row>
    <row r="1753" spans="1:6">
      <c r="A1753" s="183"/>
      <c r="B1753" s="87"/>
      <c r="C1753" s="88"/>
      <c r="D1753" s="89"/>
      <c r="E1753" s="90"/>
      <c r="F1753" s="112"/>
    </row>
    <row r="1754" spans="1:6">
      <c r="A1754" s="183"/>
      <c r="B1754" s="87"/>
      <c r="C1754" s="88"/>
      <c r="D1754" s="89"/>
      <c r="E1754" s="90"/>
      <c r="F1754" s="112"/>
    </row>
    <row r="1755" spans="1:6">
      <c r="A1755" s="183"/>
      <c r="B1755" s="87"/>
      <c r="C1755" s="88"/>
      <c r="D1755" s="89"/>
      <c r="E1755" s="90"/>
      <c r="F1755" s="112"/>
    </row>
    <row r="1756" spans="1:6">
      <c r="A1756" s="183"/>
      <c r="B1756" s="87"/>
      <c r="C1756" s="88"/>
      <c r="D1756" s="89"/>
      <c r="E1756" s="90"/>
      <c r="F1756" s="112"/>
    </row>
    <row r="1757" spans="1:6">
      <c r="A1757" s="183"/>
      <c r="B1757" s="87"/>
      <c r="C1757" s="88"/>
      <c r="D1757" s="89"/>
      <c r="E1757" s="90"/>
      <c r="F1757" s="112"/>
    </row>
    <row r="1758" spans="1:6">
      <c r="A1758" s="183"/>
      <c r="B1758" s="87"/>
      <c r="C1758" s="88"/>
      <c r="D1758" s="89"/>
      <c r="E1758" s="90"/>
      <c r="F1758" s="112"/>
    </row>
    <row r="1759" spans="1:6">
      <c r="A1759" s="183"/>
      <c r="B1759" s="87"/>
      <c r="C1759" s="88"/>
      <c r="D1759" s="89"/>
      <c r="E1759" s="90"/>
      <c r="F1759" s="112"/>
    </row>
    <row r="1760" spans="1:6">
      <c r="A1760" s="183"/>
      <c r="B1760" s="87"/>
      <c r="C1760" s="88"/>
      <c r="D1760" s="89"/>
      <c r="E1760" s="90"/>
      <c r="F1760" s="112"/>
    </row>
    <row r="1761" spans="1:6">
      <c r="A1761" s="183"/>
      <c r="B1761" s="87"/>
      <c r="C1761" s="88"/>
      <c r="D1761" s="89"/>
      <c r="E1761" s="90"/>
      <c r="F1761" s="112"/>
    </row>
    <row r="1762" spans="1:6">
      <c r="A1762" s="183"/>
      <c r="B1762" s="87"/>
      <c r="C1762" s="88"/>
      <c r="D1762" s="89"/>
      <c r="E1762" s="90"/>
      <c r="F1762" s="112"/>
    </row>
    <row r="1763" spans="1:6">
      <c r="A1763" s="183"/>
      <c r="B1763" s="87"/>
      <c r="C1763" s="88"/>
      <c r="D1763" s="89"/>
      <c r="E1763" s="90"/>
      <c r="F1763" s="112"/>
    </row>
    <row r="1764" spans="1:6">
      <c r="A1764" s="183"/>
      <c r="B1764" s="87"/>
      <c r="C1764" s="88"/>
      <c r="D1764" s="89"/>
      <c r="E1764" s="90"/>
      <c r="F1764" s="112"/>
    </row>
    <row r="1765" spans="1:6">
      <c r="A1765" s="183"/>
      <c r="B1765" s="87"/>
      <c r="C1765" s="88"/>
      <c r="D1765" s="89"/>
      <c r="E1765" s="90"/>
      <c r="F1765" s="112"/>
    </row>
    <row r="1766" spans="1:6">
      <c r="A1766" s="183"/>
      <c r="B1766" s="87"/>
      <c r="C1766" s="88"/>
      <c r="D1766" s="89"/>
      <c r="E1766" s="90"/>
      <c r="F1766" s="112"/>
    </row>
    <row r="1767" spans="1:6">
      <c r="A1767" s="183"/>
      <c r="B1767" s="87"/>
      <c r="C1767" s="88"/>
      <c r="D1767" s="89"/>
      <c r="E1767" s="90"/>
      <c r="F1767" s="112"/>
    </row>
    <row r="1768" spans="1:6">
      <c r="A1768" s="183"/>
      <c r="B1768" s="87"/>
      <c r="C1768" s="88"/>
      <c r="D1768" s="89"/>
      <c r="E1768" s="90"/>
      <c r="F1768" s="112"/>
    </row>
    <row r="1769" spans="1:6">
      <c r="A1769" s="183"/>
      <c r="B1769" s="87"/>
      <c r="C1769" s="88"/>
      <c r="D1769" s="89"/>
      <c r="E1769" s="90"/>
      <c r="F1769" s="112"/>
    </row>
    <row r="1770" spans="1:6">
      <c r="A1770" s="183"/>
      <c r="B1770" s="87"/>
      <c r="C1770" s="88"/>
      <c r="D1770" s="89"/>
      <c r="E1770" s="90"/>
      <c r="F1770" s="112"/>
    </row>
    <row r="1771" spans="1:6">
      <c r="A1771" s="183"/>
      <c r="B1771" s="87"/>
      <c r="C1771" s="88"/>
      <c r="D1771" s="89"/>
      <c r="E1771" s="90"/>
      <c r="F1771" s="112"/>
    </row>
    <row r="1772" spans="1:6">
      <c r="A1772" s="183"/>
      <c r="B1772" s="87"/>
      <c r="C1772" s="88"/>
      <c r="D1772" s="89"/>
      <c r="E1772" s="90"/>
      <c r="F1772" s="112"/>
    </row>
    <row r="1773" spans="1:6">
      <c r="A1773" s="183"/>
      <c r="B1773" s="87"/>
      <c r="C1773" s="88"/>
      <c r="D1773" s="89"/>
      <c r="E1773" s="90"/>
      <c r="F1773" s="112"/>
    </row>
    <row r="1774" spans="1:6">
      <c r="A1774" s="183"/>
      <c r="B1774" s="87"/>
      <c r="C1774" s="88"/>
      <c r="D1774" s="89"/>
      <c r="E1774" s="90"/>
      <c r="F1774" s="112"/>
    </row>
    <row r="1775" spans="1:6">
      <c r="A1775" s="183"/>
      <c r="B1775" s="87"/>
      <c r="C1775" s="88"/>
      <c r="D1775" s="89"/>
      <c r="E1775" s="90"/>
      <c r="F1775" s="112"/>
    </row>
    <row r="1776" spans="1:6">
      <c r="A1776" s="183"/>
      <c r="B1776" s="87"/>
      <c r="C1776" s="88"/>
      <c r="D1776" s="89"/>
      <c r="E1776" s="90"/>
      <c r="F1776" s="112"/>
    </row>
    <row r="1777" spans="1:6">
      <c r="A1777" s="183"/>
      <c r="B1777" s="87"/>
      <c r="C1777" s="88"/>
      <c r="D1777" s="89"/>
      <c r="E1777" s="90"/>
      <c r="F1777" s="112"/>
    </row>
    <row r="1778" spans="1:6">
      <c r="A1778" s="183"/>
      <c r="B1778" s="87"/>
      <c r="C1778" s="88"/>
      <c r="D1778" s="89"/>
      <c r="E1778" s="90"/>
      <c r="F1778" s="112"/>
    </row>
    <row r="1779" spans="1:6">
      <c r="A1779" s="183"/>
      <c r="B1779" s="87"/>
      <c r="C1779" s="88"/>
      <c r="D1779" s="89"/>
      <c r="E1779" s="90"/>
      <c r="F1779" s="112"/>
    </row>
    <row r="1780" spans="1:6">
      <c r="A1780" s="183"/>
      <c r="B1780" s="87"/>
      <c r="C1780" s="88"/>
      <c r="D1780" s="89"/>
      <c r="E1780" s="90"/>
      <c r="F1780" s="112"/>
    </row>
    <row r="1781" spans="1:6">
      <c r="A1781" s="183"/>
      <c r="B1781" s="87"/>
      <c r="C1781" s="88"/>
      <c r="D1781" s="89"/>
      <c r="E1781" s="90"/>
      <c r="F1781" s="112"/>
    </row>
    <row r="1782" spans="1:6">
      <c r="A1782" s="183"/>
      <c r="B1782" s="87"/>
      <c r="C1782" s="88"/>
      <c r="D1782" s="89"/>
      <c r="E1782" s="90"/>
      <c r="F1782" s="112"/>
    </row>
    <row r="1783" spans="1:6">
      <c r="A1783" s="183"/>
      <c r="B1783" s="87"/>
      <c r="C1783" s="88"/>
      <c r="D1783" s="89"/>
      <c r="E1783" s="90"/>
      <c r="F1783" s="112"/>
    </row>
    <row r="1784" spans="1:6">
      <c r="A1784" s="183"/>
      <c r="B1784" s="87"/>
      <c r="C1784" s="88"/>
      <c r="D1784" s="89"/>
      <c r="E1784" s="90"/>
      <c r="F1784" s="112"/>
    </row>
    <row r="1785" spans="1:6">
      <c r="A1785" s="183"/>
      <c r="B1785" s="87"/>
      <c r="C1785" s="88"/>
      <c r="D1785" s="89"/>
      <c r="E1785" s="90"/>
      <c r="F1785" s="112"/>
    </row>
    <row r="1786" spans="1:6">
      <c r="A1786" s="183"/>
      <c r="B1786" s="87"/>
      <c r="C1786" s="88"/>
      <c r="D1786" s="89"/>
      <c r="E1786" s="90"/>
      <c r="F1786" s="112"/>
    </row>
    <row r="1787" spans="1:6">
      <c r="A1787" s="183"/>
      <c r="B1787" s="87"/>
      <c r="C1787" s="88"/>
      <c r="D1787" s="89"/>
      <c r="E1787" s="90"/>
      <c r="F1787" s="112"/>
    </row>
    <row r="1788" spans="1:6">
      <c r="A1788" s="183"/>
      <c r="B1788" s="87"/>
      <c r="C1788" s="88"/>
      <c r="D1788" s="89"/>
      <c r="E1788" s="90"/>
      <c r="F1788" s="112"/>
    </row>
    <row r="1789" spans="1:6">
      <c r="A1789" s="183"/>
      <c r="B1789" s="87"/>
      <c r="C1789" s="88"/>
      <c r="D1789" s="89"/>
      <c r="E1789" s="90"/>
      <c r="F1789" s="112"/>
    </row>
    <row r="1790" spans="1:6">
      <c r="A1790" s="183"/>
      <c r="B1790" s="87"/>
      <c r="C1790" s="88"/>
      <c r="D1790" s="89"/>
      <c r="E1790" s="90"/>
      <c r="F1790" s="112"/>
    </row>
    <row r="1791" spans="1:6">
      <c r="A1791" s="183"/>
      <c r="B1791" s="87"/>
      <c r="C1791" s="88"/>
      <c r="D1791" s="89"/>
      <c r="E1791" s="90"/>
      <c r="F1791" s="112"/>
    </row>
    <row r="1792" spans="1:6">
      <c r="A1792" s="183"/>
      <c r="B1792" s="87"/>
      <c r="C1792" s="88"/>
      <c r="D1792" s="89"/>
      <c r="E1792" s="90"/>
      <c r="F1792" s="112"/>
    </row>
    <row r="1793" spans="1:6">
      <c r="A1793" s="183"/>
      <c r="B1793" s="87"/>
      <c r="C1793" s="88"/>
      <c r="D1793" s="89"/>
      <c r="E1793" s="90"/>
      <c r="F1793" s="112"/>
    </row>
    <row r="1794" spans="1:6">
      <c r="A1794" s="183"/>
      <c r="B1794" s="87"/>
      <c r="C1794" s="88"/>
      <c r="D1794" s="89"/>
      <c r="E1794" s="90"/>
      <c r="F1794" s="112"/>
    </row>
    <row r="1795" spans="1:6">
      <c r="A1795" s="183"/>
      <c r="B1795" s="87"/>
      <c r="C1795" s="88"/>
      <c r="D1795" s="89"/>
      <c r="E1795" s="90"/>
      <c r="F1795" s="112"/>
    </row>
    <row r="1796" spans="1:6">
      <c r="A1796" s="183"/>
      <c r="B1796" s="87"/>
      <c r="C1796" s="88"/>
      <c r="D1796" s="89"/>
      <c r="E1796" s="90"/>
      <c r="F1796" s="112"/>
    </row>
    <row r="1797" spans="1:6">
      <c r="A1797" s="183"/>
      <c r="B1797" s="87"/>
      <c r="C1797" s="88"/>
      <c r="D1797" s="89"/>
      <c r="E1797" s="90"/>
      <c r="F1797" s="112"/>
    </row>
    <row r="1798" spans="1:6">
      <c r="A1798" s="183"/>
      <c r="B1798" s="87"/>
      <c r="C1798" s="88"/>
      <c r="D1798" s="89"/>
      <c r="E1798" s="90"/>
      <c r="F1798" s="112"/>
    </row>
    <row r="1799" spans="1:6">
      <c r="A1799" s="183"/>
      <c r="B1799" s="87"/>
      <c r="C1799" s="88"/>
      <c r="D1799" s="89"/>
      <c r="E1799" s="90"/>
      <c r="F1799" s="112"/>
    </row>
    <row r="1800" spans="1:6">
      <c r="A1800" s="183"/>
      <c r="B1800" s="87"/>
      <c r="C1800" s="88"/>
      <c r="D1800" s="89"/>
      <c r="E1800" s="90"/>
      <c r="F1800" s="112"/>
    </row>
    <row r="1801" spans="1:6">
      <c r="A1801" s="183"/>
      <c r="B1801" s="87"/>
      <c r="C1801" s="88"/>
      <c r="D1801" s="89"/>
      <c r="E1801" s="90"/>
      <c r="F1801" s="112"/>
    </row>
    <row r="1802" spans="1:6">
      <c r="A1802" s="183"/>
      <c r="B1802" s="87"/>
      <c r="C1802" s="88"/>
      <c r="D1802" s="89"/>
      <c r="E1802" s="90"/>
      <c r="F1802" s="112"/>
    </row>
    <row r="1803" spans="1:6">
      <c r="A1803" s="183"/>
      <c r="B1803" s="87"/>
      <c r="C1803" s="88"/>
      <c r="D1803" s="89"/>
      <c r="E1803" s="90"/>
      <c r="F1803" s="112"/>
    </row>
    <row r="1804" spans="1:6">
      <c r="A1804" s="183"/>
      <c r="B1804" s="87"/>
      <c r="C1804" s="88"/>
      <c r="D1804" s="89"/>
      <c r="E1804" s="90"/>
      <c r="F1804" s="112"/>
    </row>
    <row r="1805" spans="1:6">
      <c r="A1805" s="183"/>
      <c r="B1805" s="87"/>
      <c r="C1805" s="88"/>
      <c r="D1805" s="89"/>
      <c r="E1805" s="90"/>
      <c r="F1805" s="112"/>
    </row>
    <row r="1806" spans="1:6">
      <c r="A1806" s="183"/>
      <c r="B1806" s="87"/>
      <c r="C1806" s="88"/>
      <c r="D1806" s="89"/>
      <c r="E1806" s="90"/>
      <c r="F1806" s="112"/>
    </row>
    <row r="1807" spans="1:6">
      <c r="A1807" s="183"/>
      <c r="B1807" s="87"/>
      <c r="C1807" s="88"/>
      <c r="D1807" s="89"/>
      <c r="E1807" s="90"/>
      <c r="F1807" s="112"/>
    </row>
    <row r="1808" spans="1:6">
      <c r="A1808" s="183"/>
      <c r="B1808" s="87"/>
      <c r="C1808" s="88"/>
      <c r="D1808" s="89"/>
      <c r="E1808" s="90"/>
      <c r="F1808" s="112"/>
    </row>
    <row r="1809" spans="1:6">
      <c r="A1809" s="183"/>
      <c r="B1809" s="87"/>
      <c r="C1809" s="88"/>
      <c r="D1809" s="89"/>
      <c r="E1809" s="90"/>
      <c r="F1809" s="112"/>
    </row>
    <row r="1810" spans="1:6">
      <c r="A1810" s="183"/>
      <c r="B1810" s="87"/>
      <c r="C1810" s="88"/>
      <c r="D1810" s="89"/>
      <c r="E1810" s="90"/>
      <c r="F1810" s="112"/>
    </row>
    <row r="1811" spans="1:6">
      <c r="A1811" s="183"/>
      <c r="B1811" s="87"/>
      <c r="C1811" s="88"/>
      <c r="D1811" s="89"/>
      <c r="E1811" s="90"/>
      <c r="F1811" s="112"/>
    </row>
    <row r="1812" spans="1:6">
      <c r="A1812" s="183"/>
      <c r="B1812" s="87"/>
      <c r="C1812" s="88"/>
      <c r="D1812" s="89"/>
      <c r="E1812" s="90"/>
      <c r="F1812" s="112"/>
    </row>
    <row r="1813" spans="1:6">
      <c r="A1813" s="183"/>
      <c r="B1813" s="87"/>
      <c r="C1813" s="88"/>
      <c r="D1813" s="89"/>
      <c r="E1813" s="90"/>
      <c r="F1813" s="112"/>
    </row>
    <row r="1814" spans="1:6">
      <c r="A1814" s="183"/>
      <c r="B1814" s="87"/>
      <c r="C1814" s="88"/>
      <c r="D1814" s="89"/>
      <c r="E1814" s="90"/>
      <c r="F1814" s="112"/>
    </row>
    <row r="1815" spans="1:6">
      <c r="A1815" s="183"/>
      <c r="B1815" s="87"/>
      <c r="C1815" s="88"/>
      <c r="D1815" s="89"/>
      <c r="E1815" s="90"/>
      <c r="F1815" s="112"/>
    </row>
    <row r="1816" spans="1:6">
      <c r="A1816" s="183"/>
      <c r="B1816" s="87"/>
      <c r="C1816" s="88"/>
      <c r="D1816" s="89"/>
      <c r="E1816" s="90"/>
      <c r="F1816" s="112"/>
    </row>
    <row r="1817" spans="1:6">
      <c r="A1817" s="183"/>
      <c r="B1817" s="87"/>
      <c r="C1817" s="88"/>
      <c r="D1817" s="89"/>
      <c r="E1817" s="90"/>
      <c r="F1817" s="112"/>
    </row>
    <row r="1818" spans="1:6">
      <c r="A1818" s="183"/>
      <c r="B1818" s="87"/>
      <c r="C1818" s="88"/>
      <c r="D1818" s="89"/>
      <c r="E1818" s="90"/>
      <c r="F1818" s="112"/>
    </row>
    <row r="1819" spans="1:6">
      <c r="A1819" s="183"/>
      <c r="B1819" s="87"/>
      <c r="C1819" s="88"/>
      <c r="D1819" s="89"/>
      <c r="E1819" s="90"/>
      <c r="F1819" s="112"/>
    </row>
    <row r="1820" spans="1:6">
      <c r="A1820" s="183"/>
      <c r="B1820" s="87"/>
      <c r="C1820" s="88"/>
      <c r="D1820" s="89"/>
      <c r="E1820" s="90"/>
      <c r="F1820" s="112"/>
    </row>
    <row r="1821" spans="1:6">
      <c r="A1821" s="183"/>
      <c r="B1821" s="87"/>
      <c r="C1821" s="88"/>
      <c r="D1821" s="89"/>
      <c r="E1821" s="90"/>
      <c r="F1821" s="112"/>
    </row>
    <row r="1822" spans="1:6">
      <c r="A1822" s="183"/>
      <c r="B1822" s="87"/>
      <c r="C1822" s="88"/>
      <c r="D1822" s="89"/>
      <c r="E1822" s="90"/>
      <c r="F1822" s="112"/>
    </row>
    <row r="1823" spans="1:6">
      <c r="A1823" s="183"/>
      <c r="B1823" s="87"/>
      <c r="C1823" s="88"/>
      <c r="D1823" s="89"/>
      <c r="E1823" s="90"/>
      <c r="F1823" s="112"/>
    </row>
    <row r="1824" spans="1:6">
      <c r="A1824" s="183"/>
      <c r="B1824" s="87"/>
      <c r="C1824" s="88"/>
      <c r="D1824" s="89"/>
      <c r="E1824" s="90"/>
      <c r="F1824" s="112"/>
    </row>
    <row r="1825" spans="1:6">
      <c r="A1825" s="183"/>
      <c r="B1825" s="87"/>
      <c r="C1825" s="88"/>
      <c r="D1825" s="89"/>
      <c r="E1825" s="90"/>
      <c r="F1825" s="112"/>
    </row>
    <row r="1826" spans="1:6">
      <c r="A1826" s="183"/>
      <c r="B1826" s="87"/>
      <c r="C1826" s="88"/>
      <c r="D1826" s="89"/>
      <c r="E1826" s="90"/>
      <c r="F1826" s="112"/>
    </row>
    <row r="1827" spans="1:6">
      <c r="A1827" s="183"/>
      <c r="B1827" s="87"/>
      <c r="C1827" s="88"/>
      <c r="D1827" s="89"/>
      <c r="E1827" s="90"/>
      <c r="F1827" s="112"/>
    </row>
    <row r="1828" spans="1:6">
      <c r="A1828" s="183"/>
      <c r="B1828" s="87"/>
      <c r="C1828" s="88"/>
      <c r="D1828" s="89"/>
      <c r="E1828" s="90"/>
      <c r="F1828" s="112"/>
    </row>
    <row r="1829" spans="1:6">
      <c r="A1829" s="183"/>
      <c r="B1829" s="87"/>
      <c r="C1829" s="88"/>
      <c r="D1829" s="89"/>
      <c r="E1829" s="90"/>
      <c r="F1829" s="112"/>
    </row>
    <row r="1830" spans="1:6">
      <c r="A1830" s="183"/>
      <c r="B1830" s="87"/>
      <c r="C1830" s="88"/>
      <c r="D1830" s="89"/>
      <c r="E1830" s="90"/>
      <c r="F1830" s="112"/>
    </row>
    <row r="1831" spans="1:6">
      <c r="A1831" s="183"/>
      <c r="B1831" s="87"/>
      <c r="C1831" s="88"/>
      <c r="D1831" s="89"/>
      <c r="E1831" s="90"/>
      <c r="F1831" s="112"/>
    </row>
    <row r="1832" spans="1:6">
      <c r="A1832" s="183"/>
      <c r="B1832" s="87"/>
      <c r="C1832" s="88"/>
      <c r="D1832" s="89"/>
      <c r="E1832" s="90"/>
      <c r="F1832" s="112"/>
    </row>
    <row r="1833" spans="1:6">
      <c r="A1833" s="183"/>
      <c r="B1833" s="87"/>
      <c r="C1833" s="88"/>
      <c r="D1833" s="89"/>
      <c r="E1833" s="90"/>
      <c r="F1833" s="112"/>
    </row>
    <row r="1834" spans="1:6">
      <c r="A1834" s="183"/>
      <c r="B1834" s="87"/>
      <c r="C1834" s="88"/>
      <c r="D1834" s="89"/>
      <c r="E1834" s="90"/>
      <c r="F1834" s="112"/>
    </row>
    <row r="1835" spans="1:6">
      <c r="A1835" s="183"/>
      <c r="B1835" s="87"/>
      <c r="C1835" s="88"/>
      <c r="D1835" s="89"/>
      <c r="E1835" s="90"/>
      <c r="F1835" s="112"/>
    </row>
    <row r="1836" spans="1:6">
      <c r="A1836" s="183"/>
      <c r="B1836" s="87"/>
      <c r="C1836" s="88"/>
      <c r="D1836" s="89"/>
      <c r="E1836" s="90"/>
      <c r="F1836" s="112"/>
    </row>
    <row r="1837" spans="1:6">
      <c r="A1837" s="183"/>
      <c r="B1837" s="87"/>
      <c r="C1837" s="88"/>
      <c r="D1837" s="89"/>
      <c r="E1837" s="90"/>
      <c r="F1837" s="112"/>
    </row>
    <row r="1838" spans="1:6">
      <c r="A1838" s="183"/>
      <c r="B1838" s="87"/>
      <c r="C1838" s="88"/>
      <c r="D1838" s="89"/>
      <c r="E1838" s="90"/>
      <c r="F1838" s="112"/>
    </row>
    <row r="1839" spans="1:6">
      <c r="A1839" s="183"/>
      <c r="B1839" s="87"/>
      <c r="C1839" s="88"/>
      <c r="D1839" s="89"/>
      <c r="E1839" s="90"/>
      <c r="F1839" s="112"/>
    </row>
    <row r="1840" spans="1:6">
      <c r="A1840" s="183"/>
      <c r="B1840" s="87"/>
      <c r="C1840" s="88"/>
      <c r="D1840" s="89"/>
      <c r="E1840" s="90"/>
      <c r="F1840" s="112"/>
    </row>
    <row r="1841" spans="1:6">
      <c r="A1841" s="183"/>
      <c r="B1841" s="87"/>
      <c r="C1841" s="88"/>
      <c r="D1841" s="89"/>
      <c r="E1841" s="90"/>
      <c r="F1841" s="112"/>
    </row>
    <row r="1842" spans="1:6">
      <c r="A1842" s="183"/>
      <c r="B1842" s="87"/>
      <c r="C1842" s="88"/>
      <c r="D1842" s="89"/>
      <c r="E1842" s="90"/>
      <c r="F1842" s="112"/>
    </row>
    <row r="1843" spans="1:6">
      <c r="A1843" s="183"/>
      <c r="B1843" s="87"/>
      <c r="C1843" s="88"/>
      <c r="D1843" s="89"/>
      <c r="E1843" s="90"/>
      <c r="F1843" s="112"/>
    </row>
    <row r="1844" spans="1:6">
      <c r="A1844" s="183"/>
      <c r="B1844" s="87"/>
      <c r="C1844" s="88"/>
      <c r="D1844" s="89"/>
      <c r="E1844" s="90"/>
      <c r="F1844" s="112"/>
    </row>
    <row r="1845" spans="1:6">
      <c r="A1845" s="183"/>
      <c r="B1845" s="87"/>
      <c r="C1845" s="88"/>
      <c r="D1845" s="89"/>
      <c r="E1845" s="90"/>
      <c r="F1845" s="112"/>
    </row>
    <row r="1846" spans="1:6">
      <c r="A1846" s="183"/>
      <c r="B1846" s="87"/>
      <c r="C1846" s="88"/>
      <c r="D1846" s="89"/>
      <c r="E1846" s="90"/>
      <c r="F1846" s="112"/>
    </row>
    <row r="1847" spans="1:6">
      <c r="A1847" s="183"/>
      <c r="B1847" s="87"/>
      <c r="C1847" s="88"/>
      <c r="D1847" s="89"/>
      <c r="E1847" s="90"/>
      <c r="F1847" s="112"/>
    </row>
    <row r="1848" spans="1:6">
      <c r="A1848" s="183"/>
      <c r="B1848" s="87"/>
      <c r="C1848" s="88"/>
      <c r="D1848" s="89"/>
      <c r="E1848" s="90"/>
      <c r="F1848" s="112"/>
    </row>
    <row r="1849" spans="1:6">
      <c r="A1849" s="183"/>
      <c r="B1849" s="87"/>
      <c r="C1849" s="88"/>
      <c r="D1849" s="89"/>
      <c r="E1849" s="90"/>
      <c r="F1849" s="112"/>
    </row>
    <row r="1850" spans="1:6">
      <c r="A1850" s="183"/>
      <c r="B1850" s="87"/>
      <c r="C1850" s="88"/>
      <c r="D1850" s="89"/>
      <c r="E1850" s="90"/>
      <c r="F1850" s="112"/>
    </row>
    <row r="1851" spans="1:6">
      <c r="A1851" s="183"/>
      <c r="B1851" s="87"/>
      <c r="C1851" s="88"/>
      <c r="D1851" s="89"/>
      <c r="E1851" s="90"/>
      <c r="F1851" s="112"/>
    </row>
    <row r="1852" spans="1:6">
      <c r="A1852" s="183"/>
      <c r="B1852" s="87"/>
      <c r="C1852" s="88"/>
      <c r="D1852" s="89"/>
      <c r="E1852" s="90"/>
      <c r="F1852" s="112"/>
    </row>
    <row r="1853" spans="1:6">
      <c r="A1853" s="183"/>
      <c r="B1853" s="87"/>
      <c r="C1853" s="88"/>
      <c r="D1853" s="89"/>
      <c r="E1853" s="90"/>
      <c r="F1853" s="112"/>
    </row>
    <row r="1854" spans="1:6">
      <c r="A1854" s="183"/>
      <c r="B1854" s="87"/>
      <c r="C1854" s="88"/>
      <c r="D1854" s="89"/>
      <c r="E1854" s="90"/>
      <c r="F1854" s="112"/>
    </row>
    <row r="1855" spans="1:6">
      <c r="A1855" s="183"/>
      <c r="B1855" s="87"/>
      <c r="C1855" s="88"/>
      <c r="D1855" s="89"/>
      <c r="E1855" s="90"/>
      <c r="F1855" s="112"/>
    </row>
    <row r="1856" spans="1:6">
      <c r="A1856" s="183"/>
      <c r="B1856" s="87"/>
      <c r="C1856" s="88"/>
      <c r="D1856" s="89"/>
      <c r="E1856" s="90"/>
      <c r="F1856" s="112"/>
    </row>
    <row r="1857" spans="1:6">
      <c r="A1857" s="183"/>
      <c r="B1857" s="87"/>
      <c r="C1857" s="88"/>
      <c r="D1857" s="89"/>
      <c r="E1857" s="90"/>
      <c r="F1857" s="112"/>
    </row>
    <row r="1858" spans="1:6">
      <c r="A1858" s="183"/>
      <c r="B1858" s="87"/>
      <c r="C1858" s="88"/>
      <c r="D1858" s="89"/>
      <c r="E1858" s="90"/>
      <c r="F1858" s="112"/>
    </row>
    <row r="1859" spans="1:6">
      <c r="A1859" s="183"/>
      <c r="B1859" s="87"/>
      <c r="C1859" s="88"/>
      <c r="D1859" s="89"/>
      <c r="E1859" s="90"/>
      <c r="F1859" s="112"/>
    </row>
    <row r="1860" spans="1:6">
      <c r="A1860" s="183"/>
      <c r="B1860" s="87"/>
      <c r="C1860" s="88"/>
      <c r="D1860" s="89"/>
      <c r="E1860" s="90"/>
      <c r="F1860" s="112"/>
    </row>
    <row r="1861" spans="1:6">
      <c r="A1861" s="183"/>
      <c r="B1861" s="87"/>
      <c r="C1861" s="88"/>
      <c r="D1861" s="89"/>
      <c r="E1861" s="90"/>
      <c r="F1861" s="112"/>
    </row>
    <row r="1862" spans="1:6">
      <c r="A1862" s="183"/>
      <c r="B1862" s="87"/>
      <c r="C1862" s="88"/>
      <c r="D1862" s="89"/>
      <c r="E1862" s="90"/>
      <c r="F1862" s="112"/>
    </row>
    <row r="1863" spans="1:6">
      <c r="A1863" s="183"/>
      <c r="B1863" s="87"/>
      <c r="C1863" s="88"/>
      <c r="D1863" s="89"/>
      <c r="E1863" s="90"/>
      <c r="F1863" s="112"/>
    </row>
    <row r="1864" spans="1:6">
      <c r="A1864" s="183"/>
      <c r="B1864" s="87"/>
      <c r="C1864" s="88"/>
      <c r="D1864" s="89"/>
      <c r="E1864" s="90"/>
      <c r="F1864" s="112"/>
    </row>
    <row r="1865" spans="1:6">
      <c r="A1865" s="183"/>
      <c r="B1865" s="87"/>
      <c r="C1865" s="88"/>
      <c r="D1865" s="89"/>
      <c r="E1865" s="90"/>
      <c r="F1865" s="112"/>
    </row>
    <row r="1866" spans="1:6">
      <c r="A1866" s="183"/>
      <c r="B1866" s="87"/>
      <c r="C1866" s="88"/>
      <c r="D1866" s="89"/>
      <c r="E1866" s="90"/>
      <c r="F1866" s="112"/>
    </row>
    <row r="1867" spans="1:6">
      <c r="A1867" s="183"/>
      <c r="B1867" s="87"/>
      <c r="C1867" s="88"/>
      <c r="D1867" s="89"/>
      <c r="E1867" s="90"/>
      <c r="F1867" s="112"/>
    </row>
    <row r="1868" spans="1:6">
      <c r="A1868" s="183"/>
      <c r="B1868" s="87"/>
      <c r="C1868" s="88"/>
      <c r="D1868" s="89"/>
      <c r="E1868" s="90"/>
      <c r="F1868" s="112"/>
    </row>
    <row r="1869" spans="1:6">
      <c r="A1869" s="183"/>
      <c r="B1869" s="87"/>
      <c r="C1869" s="88"/>
      <c r="D1869" s="89"/>
      <c r="E1869" s="90"/>
      <c r="F1869" s="112"/>
    </row>
    <row r="1870" spans="1:6">
      <c r="A1870" s="183"/>
      <c r="B1870" s="87"/>
      <c r="C1870" s="88"/>
      <c r="D1870" s="89"/>
      <c r="E1870" s="90"/>
      <c r="F1870" s="112"/>
    </row>
    <row r="1871" spans="1:6">
      <c r="A1871" s="183"/>
      <c r="B1871" s="87"/>
      <c r="C1871" s="88"/>
      <c r="D1871" s="89"/>
      <c r="E1871" s="90"/>
      <c r="F1871" s="112"/>
    </row>
    <row r="1872" spans="1:6">
      <c r="A1872" s="183"/>
      <c r="B1872" s="87"/>
      <c r="C1872" s="88"/>
      <c r="D1872" s="89"/>
      <c r="E1872" s="90"/>
      <c r="F1872" s="112"/>
    </row>
    <row r="1873" spans="1:6">
      <c r="A1873" s="183"/>
      <c r="B1873" s="87"/>
      <c r="C1873" s="88"/>
      <c r="D1873" s="89"/>
      <c r="E1873" s="90"/>
      <c r="F1873" s="112"/>
    </row>
    <row r="1874" spans="1:6">
      <c r="A1874" s="183"/>
      <c r="B1874" s="87"/>
      <c r="C1874" s="88"/>
      <c r="D1874" s="89"/>
      <c r="E1874" s="90"/>
      <c r="F1874" s="112"/>
    </row>
    <row r="1875" spans="1:6">
      <c r="A1875" s="183"/>
      <c r="B1875" s="87"/>
      <c r="C1875" s="88"/>
      <c r="D1875" s="89"/>
      <c r="E1875" s="90"/>
      <c r="F1875" s="112"/>
    </row>
    <row r="1876" spans="1:6">
      <c r="A1876" s="183"/>
      <c r="B1876" s="87"/>
      <c r="C1876" s="88"/>
      <c r="D1876" s="89"/>
      <c r="E1876" s="90"/>
      <c r="F1876" s="112"/>
    </row>
    <row r="1877" spans="1:6">
      <c r="A1877" s="183"/>
      <c r="B1877" s="87"/>
      <c r="C1877" s="88"/>
      <c r="D1877" s="89"/>
      <c r="E1877" s="90"/>
      <c r="F1877" s="112"/>
    </row>
    <row r="1878" spans="1:6">
      <c r="A1878" s="183"/>
      <c r="B1878" s="87"/>
      <c r="C1878" s="88"/>
      <c r="D1878" s="89"/>
      <c r="E1878" s="90"/>
      <c r="F1878" s="112"/>
    </row>
    <row r="1879" spans="1:6">
      <c r="A1879" s="183"/>
      <c r="B1879" s="87"/>
      <c r="C1879" s="88"/>
      <c r="D1879" s="89"/>
      <c r="E1879" s="90"/>
      <c r="F1879" s="112"/>
    </row>
    <row r="1880" spans="1:6">
      <c r="A1880" s="183"/>
      <c r="B1880" s="87"/>
      <c r="C1880" s="88"/>
      <c r="D1880" s="89"/>
      <c r="E1880" s="90"/>
      <c r="F1880" s="112"/>
    </row>
    <row r="1881" spans="1:6">
      <c r="A1881" s="183"/>
      <c r="B1881" s="87"/>
      <c r="C1881" s="88"/>
      <c r="D1881" s="89"/>
      <c r="E1881" s="90"/>
      <c r="F1881" s="112"/>
    </row>
    <row r="1882" spans="1:6">
      <c r="A1882" s="183"/>
      <c r="B1882" s="87"/>
      <c r="C1882" s="88"/>
      <c r="D1882" s="89"/>
      <c r="E1882" s="90"/>
      <c r="F1882" s="112"/>
    </row>
    <row r="1883" spans="1:6">
      <c r="A1883" s="183"/>
      <c r="B1883" s="87"/>
      <c r="C1883" s="88"/>
      <c r="D1883" s="89"/>
      <c r="E1883" s="90"/>
      <c r="F1883" s="112"/>
    </row>
    <row r="1884" spans="1:6">
      <c r="A1884" s="183"/>
      <c r="B1884" s="87"/>
      <c r="C1884" s="88"/>
      <c r="D1884" s="89"/>
      <c r="E1884" s="90"/>
      <c r="F1884" s="112"/>
    </row>
    <row r="1885" spans="1:6">
      <c r="A1885" s="183"/>
      <c r="B1885" s="87"/>
      <c r="C1885" s="88"/>
      <c r="D1885" s="89"/>
      <c r="E1885" s="90"/>
      <c r="F1885" s="112"/>
    </row>
    <row r="1886" spans="1:6">
      <c r="A1886" s="183"/>
      <c r="B1886" s="87"/>
      <c r="C1886" s="88"/>
      <c r="D1886" s="89"/>
      <c r="E1886" s="90"/>
      <c r="F1886" s="112"/>
    </row>
    <row r="1887" spans="1:6">
      <c r="A1887" s="183"/>
      <c r="B1887" s="87"/>
      <c r="C1887" s="88"/>
      <c r="D1887" s="89"/>
      <c r="E1887" s="90"/>
      <c r="F1887" s="112"/>
    </row>
    <row r="1888" spans="1:6">
      <c r="A1888" s="183"/>
      <c r="B1888" s="87"/>
      <c r="C1888" s="88"/>
      <c r="D1888" s="89"/>
      <c r="E1888" s="90"/>
      <c r="F1888" s="112"/>
    </row>
    <row r="1889" spans="1:6">
      <c r="A1889" s="183"/>
      <c r="B1889" s="87"/>
      <c r="C1889" s="88"/>
      <c r="D1889" s="89"/>
      <c r="E1889" s="90"/>
      <c r="F1889" s="112"/>
    </row>
    <row r="1890" spans="1:6">
      <c r="A1890" s="183"/>
      <c r="B1890" s="87"/>
      <c r="C1890" s="88"/>
      <c r="D1890" s="89"/>
      <c r="E1890" s="90"/>
      <c r="F1890" s="112"/>
    </row>
    <row r="1891" spans="1:6">
      <c r="A1891" s="183"/>
      <c r="B1891" s="87"/>
      <c r="C1891" s="88"/>
      <c r="D1891" s="89"/>
      <c r="E1891" s="90"/>
      <c r="F1891" s="112"/>
    </row>
    <row r="1892" spans="1:6">
      <c r="A1892" s="183"/>
      <c r="B1892" s="87"/>
      <c r="C1892" s="88"/>
      <c r="D1892" s="89"/>
      <c r="E1892" s="90"/>
      <c r="F1892" s="112"/>
    </row>
    <row r="1893" spans="1:6">
      <c r="A1893" s="183"/>
      <c r="B1893" s="87"/>
      <c r="C1893" s="88"/>
      <c r="D1893" s="89"/>
      <c r="E1893" s="90"/>
      <c r="F1893" s="112"/>
    </row>
    <row r="1894" spans="1:6">
      <c r="A1894" s="183"/>
      <c r="B1894" s="87"/>
      <c r="C1894" s="88"/>
      <c r="D1894" s="89"/>
      <c r="E1894" s="90"/>
      <c r="F1894" s="112"/>
    </row>
    <row r="1895" spans="1:6">
      <c r="A1895" s="183"/>
      <c r="B1895" s="87"/>
      <c r="C1895" s="88"/>
      <c r="D1895" s="89"/>
      <c r="E1895" s="90"/>
      <c r="F1895" s="112"/>
    </row>
    <row r="1896" spans="1:6">
      <c r="A1896" s="183"/>
      <c r="B1896" s="87"/>
      <c r="C1896" s="88"/>
      <c r="D1896" s="89"/>
      <c r="E1896" s="90"/>
      <c r="F1896" s="112"/>
    </row>
    <row r="1897" spans="1:6">
      <c r="A1897" s="183"/>
      <c r="B1897" s="87"/>
      <c r="C1897" s="88"/>
      <c r="D1897" s="89"/>
      <c r="E1897" s="90"/>
      <c r="F1897" s="112"/>
    </row>
    <row r="1898" spans="1:6">
      <c r="A1898" s="183"/>
      <c r="B1898" s="87"/>
      <c r="C1898" s="88"/>
      <c r="D1898" s="89"/>
      <c r="E1898" s="90"/>
      <c r="F1898" s="112"/>
    </row>
    <row r="1899" spans="1:6">
      <c r="A1899" s="183"/>
      <c r="B1899" s="87"/>
      <c r="C1899" s="88"/>
      <c r="D1899" s="89"/>
      <c r="E1899" s="90"/>
      <c r="F1899" s="112"/>
    </row>
    <row r="1900" spans="1:6">
      <c r="A1900" s="183"/>
      <c r="B1900" s="87"/>
      <c r="C1900" s="88"/>
      <c r="D1900" s="89"/>
      <c r="E1900" s="90"/>
      <c r="F1900" s="112"/>
    </row>
    <row r="1901" spans="1:6">
      <c r="A1901" s="183"/>
      <c r="B1901" s="87"/>
      <c r="C1901" s="88"/>
      <c r="D1901" s="89"/>
      <c r="E1901" s="90"/>
      <c r="F1901" s="112"/>
    </row>
    <row r="1902" spans="1:6">
      <c r="A1902" s="183"/>
      <c r="B1902" s="87"/>
      <c r="C1902" s="88"/>
      <c r="D1902" s="89"/>
      <c r="E1902" s="90"/>
      <c r="F1902" s="112"/>
    </row>
    <row r="1903" spans="1:6">
      <c r="A1903" s="183"/>
      <c r="B1903" s="87"/>
      <c r="C1903" s="88"/>
      <c r="D1903" s="89"/>
      <c r="E1903" s="90"/>
      <c r="F1903" s="112"/>
    </row>
    <row r="1904" spans="1:6">
      <c r="A1904" s="183"/>
      <c r="B1904" s="87"/>
      <c r="C1904" s="88"/>
      <c r="D1904" s="89"/>
      <c r="E1904" s="90"/>
      <c r="F1904" s="112"/>
    </row>
    <row r="1905" spans="1:6">
      <c r="A1905" s="183"/>
      <c r="B1905" s="87"/>
      <c r="C1905" s="88"/>
      <c r="D1905" s="89"/>
      <c r="E1905" s="90"/>
      <c r="F1905" s="112"/>
    </row>
    <row r="1906" spans="1:6">
      <c r="A1906" s="183"/>
      <c r="B1906" s="87"/>
      <c r="C1906" s="88"/>
      <c r="D1906" s="89"/>
      <c r="E1906" s="90"/>
      <c r="F1906" s="112"/>
    </row>
    <row r="1907" spans="1:6">
      <c r="A1907" s="183"/>
      <c r="B1907" s="87"/>
      <c r="C1907" s="88"/>
      <c r="D1907" s="89"/>
      <c r="E1907" s="90"/>
      <c r="F1907" s="112"/>
    </row>
    <row r="1908" spans="1:6">
      <c r="A1908" s="183"/>
      <c r="B1908" s="87"/>
      <c r="C1908" s="88"/>
      <c r="D1908" s="89"/>
      <c r="E1908" s="90"/>
      <c r="F1908" s="112"/>
    </row>
    <row r="1909" spans="1:6">
      <c r="A1909" s="183"/>
      <c r="B1909" s="87"/>
      <c r="C1909" s="88"/>
      <c r="D1909" s="89"/>
      <c r="E1909" s="90"/>
      <c r="F1909" s="112"/>
    </row>
    <row r="1910" spans="1:6">
      <c r="A1910" s="183"/>
      <c r="B1910" s="87"/>
      <c r="C1910" s="88"/>
      <c r="D1910" s="89"/>
      <c r="E1910" s="90"/>
      <c r="F1910" s="112"/>
    </row>
    <row r="1911" spans="1:6">
      <c r="A1911" s="183"/>
      <c r="B1911" s="87"/>
      <c r="C1911" s="88"/>
      <c r="D1911" s="89"/>
      <c r="E1911" s="90"/>
      <c r="F1911" s="112"/>
    </row>
    <row r="1912" spans="1:6">
      <c r="A1912" s="183"/>
      <c r="B1912" s="87"/>
      <c r="C1912" s="88"/>
      <c r="D1912" s="89"/>
      <c r="E1912" s="90"/>
      <c r="F1912" s="112"/>
    </row>
    <row r="1913" spans="1:6">
      <c r="A1913" s="183"/>
      <c r="B1913" s="87"/>
      <c r="C1913" s="88"/>
      <c r="D1913" s="89"/>
      <c r="E1913" s="90"/>
      <c r="F1913" s="112"/>
    </row>
    <row r="1914" spans="1:6">
      <c r="A1914" s="183"/>
      <c r="B1914" s="87"/>
      <c r="C1914" s="88"/>
      <c r="D1914" s="89"/>
      <c r="E1914" s="90"/>
      <c r="F1914" s="112"/>
    </row>
    <row r="1915" spans="1:6">
      <c r="A1915" s="183"/>
      <c r="B1915" s="87"/>
      <c r="C1915" s="88"/>
      <c r="D1915" s="89"/>
      <c r="E1915" s="90"/>
      <c r="F1915" s="112"/>
    </row>
    <row r="1916" spans="1:6">
      <c r="A1916" s="183"/>
      <c r="B1916" s="87"/>
      <c r="C1916" s="88"/>
      <c r="D1916" s="89"/>
      <c r="E1916" s="90"/>
      <c r="F1916" s="112"/>
    </row>
    <row r="1917" spans="1:6">
      <c r="A1917" s="183"/>
      <c r="B1917" s="87"/>
      <c r="C1917" s="88"/>
      <c r="D1917" s="89"/>
      <c r="E1917" s="90"/>
      <c r="F1917" s="112"/>
    </row>
    <row r="1918" spans="1:6">
      <c r="A1918" s="183"/>
      <c r="B1918" s="87"/>
      <c r="C1918" s="88"/>
      <c r="D1918" s="89"/>
      <c r="E1918" s="90"/>
      <c r="F1918" s="112"/>
    </row>
    <row r="1919" spans="1:6">
      <c r="A1919" s="183"/>
      <c r="B1919" s="87"/>
      <c r="C1919" s="88"/>
      <c r="D1919" s="89"/>
      <c r="E1919" s="90"/>
      <c r="F1919" s="112"/>
    </row>
    <row r="1920" spans="1:6">
      <c r="A1920" s="183"/>
      <c r="B1920" s="87"/>
      <c r="C1920" s="88"/>
      <c r="D1920" s="89"/>
      <c r="E1920" s="90"/>
      <c r="F1920" s="112"/>
    </row>
    <row r="1921" spans="1:6">
      <c r="A1921" s="183"/>
      <c r="B1921" s="87"/>
      <c r="C1921" s="88"/>
      <c r="D1921" s="89"/>
      <c r="E1921" s="90"/>
      <c r="F1921" s="112"/>
    </row>
    <row r="1922" spans="1:6">
      <c r="A1922" s="183"/>
      <c r="B1922" s="87"/>
      <c r="C1922" s="88"/>
      <c r="D1922" s="89"/>
      <c r="E1922" s="90"/>
      <c r="F1922" s="112"/>
    </row>
    <row r="1923" spans="1:6">
      <c r="A1923" s="183"/>
      <c r="B1923" s="87"/>
      <c r="C1923" s="88"/>
      <c r="D1923" s="89"/>
      <c r="E1923" s="90"/>
      <c r="F1923" s="112"/>
    </row>
    <row r="1924" spans="1:6">
      <c r="A1924" s="183"/>
      <c r="B1924" s="87"/>
      <c r="C1924" s="88"/>
      <c r="D1924" s="89"/>
      <c r="E1924" s="90"/>
      <c r="F1924" s="112"/>
    </row>
    <row r="1925" spans="1:6">
      <c r="A1925" s="183"/>
      <c r="B1925" s="87"/>
      <c r="C1925" s="88"/>
      <c r="D1925" s="89"/>
      <c r="E1925" s="90"/>
      <c r="F1925" s="112"/>
    </row>
    <row r="1926" spans="1:6">
      <c r="A1926" s="183"/>
      <c r="B1926" s="87"/>
      <c r="C1926" s="88"/>
      <c r="D1926" s="89"/>
      <c r="E1926" s="90"/>
      <c r="F1926" s="112"/>
    </row>
    <row r="1927" spans="1:6">
      <c r="A1927" s="183"/>
      <c r="B1927" s="87"/>
      <c r="C1927" s="88"/>
      <c r="D1927" s="89"/>
      <c r="E1927" s="90"/>
      <c r="F1927" s="112"/>
    </row>
    <row r="1928" spans="1:6">
      <c r="A1928" s="183"/>
      <c r="B1928" s="87"/>
      <c r="C1928" s="88"/>
      <c r="D1928" s="89"/>
      <c r="E1928" s="90"/>
      <c r="F1928" s="112"/>
    </row>
    <row r="1929" spans="1:6">
      <c r="A1929" s="183"/>
      <c r="B1929" s="87"/>
      <c r="C1929" s="88"/>
      <c r="D1929" s="89"/>
      <c r="E1929" s="90"/>
      <c r="F1929" s="112"/>
    </row>
    <row r="1930" spans="1:6">
      <c r="A1930" s="183"/>
      <c r="B1930" s="87"/>
      <c r="C1930" s="88"/>
      <c r="D1930" s="89"/>
      <c r="E1930" s="90"/>
      <c r="F1930" s="112"/>
    </row>
    <row r="1931" spans="1:6">
      <c r="A1931" s="183"/>
      <c r="B1931" s="87"/>
      <c r="C1931" s="88"/>
      <c r="D1931" s="89"/>
      <c r="E1931" s="90"/>
      <c r="F1931" s="112"/>
    </row>
    <row r="1932" spans="1:6">
      <c r="A1932" s="183"/>
      <c r="B1932" s="87"/>
      <c r="C1932" s="88"/>
      <c r="D1932" s="89"/>
      <c r="E1932" s="90"/>
      <c r="F1932" s="112"/>
    </row>
    <row r="1933" spans="1:6">
      <c r="A1933" s="183"/>
      <c r="B1933" s="87"/>
      <c r="C1933" s="88"/>
      <c r="D1933" s="89"/>
      <c r="E1933" s="90"/>
      <c r="F1933" s="112"/>
    </row>
    <row r="1934" spans="1:6">
      <c r="A1934" s="183"/>
      <c r="B1934" s="87"/>
      <c r="C1934" s="88"/>
      <c r="D1934" s="89"/>
      <c r="E1934" s="90"/>
      <c r="F1934" s="112"/>
    </row>
    <row r="1935" spans="1:6">
      <c r="A1935" s="183"/>
      <c r="B1935" s="87"/>
      <c r="C1935" s="88"/>
      <c r="D1935" s="89"/>
      <c r="E1935" s="90"/>
      <c r="F1935" s="112"/>
    </row>
    <row r="1936" spans="1:6">
      <c r="A1936" s="183"/>
      <c r="B1936" s="87"/>
      <c r="C1936" s="88"/>
      <c r="D1936" s="89"/>
      <c r="E1936" s="90"/>
      <c r="F1936" s="112"/>
    </row>
    <row r="1937" spans="1:6">
      <c r="A1937" s="183"/>
      <c r="B1937" s="87"/>
      <c r="C1937" s="88"/>
      <c r="D1937" s="89"/>
      <c r="E1937" s="90"/>
      <c r="F1937" s="112"/>
    </row>
    <row r="1938" spans="1:6">
      <c r="A1938" s="183"/>
      <c r="B1938" s="87"/>
      <c r="C1938" s="88"/>
      <c r="D1938" s="89"/>
      <c r="E1938" s="90"/>
      <c r="F1938" s="112"/>
    </row>
    <row r="1939" spans="1:6">
      <c r="A1939" s="183"/>
      <c r="B1939" s="87"/>
      <c r="C1939" s="88"/>
      <c r="D1939" s="89"/>
      <c r="E1939" s="90"/>
      <c r="F1939" s="112"/>
    </row>
    <row r="1940" spans="1:6">
      <c r="A1940" s="183"/>
      <c r="B1940" s="87"/>
      <c r="C1940" s="88"/>
      <c r="D1940" s="89"/>
      <c r="E1940" s="90"/>
      <c r="F1940" s="112"/>
    </row>
    <row r="1941" spans="1:6">
      <c r="A1941" s="183"/>
      <c r="B1941" s="87"/>
      <c r="C1941" s="88"/>
      <c r="D1941" s="89"/>
      <c r="E1941" s="90"/>
      <c r="F1941" s="112"/>
    </row>
    <row r="1942" spans="1:6">
      <c r="A1942" s="183"/>
      <c r="B1942" s="87"/>
      <c r="C1942" s="88"/>
      <c r="D1942" s="89"/>
      <c r="E1942" s="90"/>
      <c r="F1942" s="112"/>
    </row>
    <row r="1943" spans="1:6">
      <c r="A1943" s="183"/>
      <c r="B1943" s="87"/>
      <c r="C1943" s="88"/>
      <c r="D1943" s="89"/>
      <c r="E1943" s="90"/>
      <c r="F1943" s="112"/>
    </row>
    <row r="1944" spans="1:6">
      <c r="A1944" s="183"/>
      <c r="B1944" s="87"/>
      <c r="C1944" s="88"/>
      <c r="D1944" s="89"/>
      <c r="E1944" s="90"/>
      <c r="F1944" s="112"/>
    </row>
    <row r="1945" spans="1:6">
      <c r="A1945" s="183"/>
      <c r="B1945" s="87"/>
      <c r="C1945" s="88"/>
      <c r="D1945" s="89"/>
      <c r="E1945" s="90"/>
      <c r="F1945" s="112"/>
    </row>
    <row r="1946" spans="1:6">
      <c r="A1946" s="183"/>
      <c r="B1946" s="87"/>
      <c r="C1946" s="88"/>
      <c r="D1946" s="89"/>
      <c r="E1946" s="90"/>
      <c r="F1946" s="112"/>
    </row>
    <row r="1947" spans="1:6">
      <c r="A1947" s="183"/>
      <c r="B1947" s="87"/>
      <c r="C1947" s="88"/>
      <c r="D1947" s="89"/>
      <c r="E1947" s="90"/>
      <c r="F1947" s="112"/>
    </row>
    <row r="1948" spans="1:6">
      <c r="A1948" s="183"/>
      <c r="B1948" s="87"/>
      <c r="C1948" s="88"/>
      <c r="D1948" s="89"/>
      <c r="E1948" s="90"/>
      <c r="F1948" s="112"/>
    </row>
    <row r="1949" spans="1:6">
      <c r="A1949" s="183"/>
      <c r="B1949" s="87"/>
      <c r="C1949" s="88"/>
      <c r="D1949" s="89"/>
      <c r="E1949" s="90"/>
      <c r="F1949" s="112"/>
    </row>
    <row r="1950" spans="1:6">
      <c r="A1950" s="183"/>
      <c r="B1950" s="87"/>
      <c r="C1950" s="88"/>
      <c r="D1950" s="89"/>
      <c r="E1950" s="90"/>
      <c r="F1950" s="112"/>
    </row>
    <row r="1951" spans="1:6">
      <c r="A1951" s="183"/>
      <c r="B1951" s="87"/>
      <c r="C1951" s="88"/>
      <c r="D1951" s="89"/>
      <c r="E1951" s="90"/>
      <c r="F1951" s="112"/>
    </row>
    <row r="1952" spans="1:6">
      <c r="A1952" s="183"/>
      <c r="B1952" s="87"/>
      <c r="C1952" s="88"/>
      <c r="D1952" s="89"/>
      <c r="E1952" s="90"/>
      <c r="F1952" s="112"/>
    </row>
    <row r="1953" spans="1:6">
      <c r="A1953" s="183"/>
      <c r="B1953" s="87"/>
      <c r="C1953" s="88"/>
      <c r="D1953" s="89"/>
      <c r="E1953" s="90"/>
      <c r="F1953" s="112"/>
    </row>
    <row r="1954" spans="1:6">
      <c r="A1954" s="183"/>
      <c r="B1954" s="87"/>
      <c r="C1954" s="88"/>
      <c r="D1954" s="89"/>
      <c r="E1954" s="90"/>
      <c r="F1954" s="112"/>
    </row>
    <row r="1955" spans="1:6">
      <c r="A1955" s="183"/>
      <c r="B1955" s="87"/>
      <c r="C1955" s="88"/>
      <c r="D1955" s="89"/>
      <c r="E1955" s="90"/>
      <c r="F1955" s="112"/>
    </row>
    <row r="1956" spans="1:6">
      <c r="A1956" s="183"/>
      <c r="B1956" s="87"/>
      <c r="C1956" s="88"/>
      <c r="D1956" s="89"/>
      <c r="E1956" s="90"/>
      <c r="F1956" s="112"/>
    </row>
    <row r="1957" spans="1:6">
      <c r="A1957" s="183"/>
      <c r="B1957" s="87"/>
      <c r="C1957" s="88"/>
      <c r="D1957" s="89"/>
      <c r="E1957" s="90"/>
      <c r="F1957" s="112"/>
    </row>
    <row r="1958" spans="1:6">
      <c r="A1958" s="183"/>
      <c r="B1958" s="87"/>
      <c r="C1958" s="88"/>
      <c r="D1958" s="89"/>
      <c r="E1958" s="90"/>
      <c r="F1958" s="112"/>
    </row>
    <row r="1959" spans="1:6">
      <c r="A1959" s="183"/>
      <c r="B1959" s="87"/>
      <c r="C1959" s="88"/>
      <c r="D1959" s="89"/>
      <c r="E1959" s="90"/>
      <c r="F1959" s="112"/>
    </row>
    <row r="1960" spans="1:6">
      <c r="A1960" s="183"/>
      <c r="B1960" s="87"/>
      <c r="C1960" s="88"/>
      <c r="D1960" s="89"/>
      <c r="E1960" s="90"/>
      <c r="F1960" s="112"/>
    </row>
    <row r="1961" spans="1:6">
      <c r="A1961" s="183"/>
      <c r="B1961" s="87"/>
      <c r="C1961" s="88"/>
      <c r="D1961" s="89"/>
      <c r="E1961" s="90"/>
      <c r="F1961" s="112"/>
    </row>
    <row r="1962" spans="1:6">
      <c r="A1962" s="183"/>
      <c r="B1962" s="87"/>
      <c r="C1962" s="88"/>
      <c r="D1962" s="89"/>
      <c r="E1962" s="90"/>
      <c r="F1962" s="112"/>
    </row>
    <row r="1963" spans="1:6">
      <c r="A1963" s="183"/>
      <c r="B1963" s="87"/>
      <c r="C1963" s="88"/>
      <c r="D1963" s="89"/>
      <c r="E1963" s="90"/>
      <c r="F1963" s="112"/>
    </row>
    <row r="1964" spans="1:6">
      <c r="A1964" s="183"/>
      <c r="B1964" s="87"/>
      <c r="C1964" s="88"/>
      <c r="D1964" s="89"/>
      <c r="E1964" s="90"/>
      <c r="F1964" s="112"/>
    </row>
    <row r="1965" spans="1:6">
      <c r="A1965" s="183"/>
      <c r="B1965" s="87"/>
      <c r="C1965" s="88"/>
      <c r="D1965" s="89"/>
      <c r="E1965" s="90"/>
      <c r="F1965" s="112"/>
    </row>
    <row r="1966" spans="1:6">
      <c r="A1966" s="183"/>
      <c r="B1966" s="87"/>
      <c r="C1966" s="88"/>
      <c r="D1966" s="89"/>
      <c r="E1966" s="90"/>
      <c r="F1966" s="112"/>
    </row>
    <row r="1967" spans="1:6">
      <c r="A1967" s="183"/>
      <c r="B1967" s="87"/>
      <c r="C1967" s="88"/>
      <c r="D1967" s="89"/>
      <c r="E1967" s="90"/>
      <c r="F1967" s="112"/>
    </row>
    <row r="1968" spans="1:6">
      <c r="A1968" s="183"/>
      <c r="B1968" s="87"/>
      <c r="C1968" s="88"/>
      <c r="D1968" s="89"/>
      <c r="E1968" s="90"/>
      <c r="F1968" s="112"/>
    </row>
    <row r="1969" spans="1:6">
      <c r="A1969" s="183"/>
      <c r="B1969" s="87"/>
      <c r="C1969" s="88"/>
      <c r="D1969" s="89"/>
      <c r="E1969" s="90"/>
      <c r="F1969" s="112"/>
    </row>
    <row r="1970" spans="1:6">
      <c r="A1970" s="183"/>
      <c r="B1970" s="87"/>
      <c r="C1970" s="88"/>
      <c r="D1970" s="89"/>
      <c r="E1970" s="90"/>
      <c r="F1970" s="112"/>
    </row>
    <row r="1971" spans="1:6">
      <c r="A1971" s="183"/>
      <c r="B1971" s="87"/>
      <c r="C1971" s="88"/>
      <c r="D1971" s="89"/>
      <c r="E1971" s="90"/>
      <c r="F1971" s="112"/>
    </row>
    <row r="1972" spans="1:6">
      <c r="A1972" s="183"/>
      <c r="B1972" s="87"/>
      <c r="C1972" s="88"/>
      <c r="D1972" s="89"/>
      <c r="E1972" s="90"/>
      <c r="F1972" s="112"/>
    </row>
    <row r="1973" spans="1:6">
      <c r="A1973" s="183"/>
      <c r="B1973" s="87"/>
      <c r="C1973" s="88"/>
      <c r="D1973" s="89"/>
      <c r="E1973" s="90"/>
      <c r="F1973" s="112"/>
    </row>
    <row r="1974" spans="1:6">
      <c r="A1974" s="183"/>
      <c r="B1974" s="87"/>
      <c r="C1974" s="88"/>
      <c r="D1974" s="89"/>
      <c r="E1974" s="90"/>
      <c r="F1974" s="112"/>
    </row>
    <row r="1975" spans="1:6">
      <c r="A1975" s="183"/>
      <c r="B1975" s="87"/>
      <c r="C1975" s="88"/>
      <c r="D1975" s="89"/>
      <c r="E1975" s="90"/>
      <c r="F1975" s="112"/>
    </row>
    <row r="1976" spans="1:6">
      <c r="A1976" s="183"/>
      <c r="B1976" s="87"/>
      <c r="C1976" s="88"/>
      <c r="D1976" s="89"/>
      <c r="E1976" s="90"/>
      <c r="F1976" s="112"/>
    </row>
    <row r="1977" spans="1:6">
      <c r="A1977" s="183"/>
      <c r="B1977" s="87"/>
      <c r="C1977" s="88"/>
      <c r="D1977" s="89"/>
      <c r="E1977" s="90"/>
      <c r="F1977" s="112"/>
    </row>
    <row r="1978" spans="1:6">
      <c r="A1978" s="183"/>
      <c r="B1978" s="87"/>
      <c r="C1978" s="88"/>
      <c r="D1978" s="89"/>
      <c r="E1978" s="90"/>
      <c r="F1978" s="112"/>
    </row>
    <row r="1979" spans="1:6">
      <c r="A1979" s="183"/>
      <c r="B1979" s="87"/>
      <c r="C1979" s="88"/>
      <c r="D1979" s="89"/>
      <c r="E1979" s="90"/>
      <c r="F1979" s="112"/>
    </row>
    <row r="1980" spans="1:6">
      <c r="A1980" s="183"/>
      <c r="B1980" s="87"/>
      <c r="C1980" s="88"/>
      <c r="D1980" s="89"/>
      <c r="E1980" s="90"/>
      <c r="F1980" s="112"/>
    </row>
    <row r="1981" spans="1:6">
      <c r="A1981" s="183"/>
      <c r="B1981" s="87"/>
      <c r="C1981" s="88"/>
      <c r="D1981" s="89"/>
      <c r="E1981" s="90"/>
      <c r="F1981" s="112"/>
    </row>
    <row r="1982" spans="1:6">
      <c r="A1982" s="183"/>
      <c r="B1982" s="87"/>
      <c r="C1982" s="88"/>
      <c r="D1982" s="89"/>
      <c r="E1982" s="90"/>
      <c r="F1982" s="112"/>
    </row>
    <row r="1983" spans="1:6">
      <c r="A1983" s="183"/>
      <c r="B1983" s="87"/>
      <c r="C1983" s="88"/>
      <c r="D1983" s="89"/>
      <c r="E1983" s="90"/>
      <c r="F1983" s="112"/>
    </row>
    <row r="1984" spans="1:6">
      <c r="A1984" s="183"/>
      <c r="B1984" s="87"/>
      <c r="C1984" s="88"/>
      <c r="D1984" s="89"/>
      <c r="E1984" s="90"/>
      <c r="F1984" s="112"/>
    </row>
    <row r="1985" spans="1:6">
      <c r="A1985" s="183"/>
      <c r="B1985" s="87"/>
      <c r="C1985" s="88"/>
      <c r="D1985" s="89"/>
      <c r="E1985" s="90"/>
      <c r="F1985" s="112"/>
    </row>
    <row r="1986" spans="1:6">
      <c r="A1986" s="183"/>
      <c r="B1986" s="87"/>
      <c r="C1986" s="88"/>
      <c r="D1986" s="89"/>
      <c r="E1986" s="90"/>
      <c r="F1986" s="112"/>
    </row>
    <row r="1987" spans="1:6">
      <c r="A1987" s="183"/>
      <c r="B1987" s="87"/>
      <c r="C1987" s="88"/>
      <c r="D1987" s="89"/>
      <c r="E1987" s="90"/>
      <c r="F1987" s="112"/>
    </row>
    <row r="1988" spans="1:6">
      <c r="A1988" s="183"/>
      <c r="B1988" s="87"/>
      <c r="C1988" s="88"/>
      <c r="D1988" s="89"/>
      <c r="E1988" s="90"/>
      <c r="F1988" s="112"/>
    </row>
    <row r="1989" spans="1:6">
      <c r="A1989" s="183"/>
      <c r="B1989" s="87"/>
      <c r="C1989" s="88"/>
      <c r="D1989" s="89"/>
      <c r="E1989" s="90"/>
      <c r="F1989" s="112"/>
    </row>
    <row r="1990" spans="1:6">
      <c r="A1990" s="183"/>
      <c r="B1990" s="87"/>
      <c r="C1990" s="88"/>
      <c r="D1990" s="89"/>
      <c r="E1990" s="90"/>
      <c r="F1990" s="112"/>
    </row>
    <row r="1991" spans="1:6">
      <c r="A1991" s="183"/>
      <c r="B1991" s="87"/>
      <c r="C1991" s="88"/>
      <c r="D1991" s="89"/>
      <c r="E1991" s="90"/>
      <c r="F1991" s="112"/>
    </row>
    <row r="1992" spans="1:6">
      <c r="A1992" s="183"/>
      <c r="B1992" s="87"/>
      <c r="C1992" s="88"/>
      <c r="D1992" s="89"/>
      <c r="E1992" s="90"/>
      <c r="F1992" s="112"/>
    </row>
    <row r="1993" spans="1:6">
      <c r="A1993" s="183"/>
      <c r="B1993" s="87"/>
      <c r="C1993" s="88"/>
      <c r="D1993" s="89"/>
      <c r="E1993" s="90"/>
      <c r="F1993" s="112"/>
    </row>
    <row r="1994" spans="1:6">
      <c r="A1994" s="183"/>
      <c r="B1994" s="87"/>
      <c r="C1994" s="88"/>
      <c r="D1994" s="89"/>
      <c r="E1994" s="90"/>
      <c r="F1994" s="112"/>
    </row>
    <row r="1995" spans="1:6">
      <c r="A1995" s="183"/>
      <c r="B1995" s="87"/>
      <c r="C1995" s="88"/>
      <c r="D1995" s="89"/>
      <c r="E1995" s="90"/>
      <c r="F1995" s="112"/>
    </row>
    <row r="1996" spans="1:6">
      <c r="A1996" s="183"/>
      <c r="B1996" s="87"/>
      <c r="C1996" s="88"/>
      <c r="D1996" s="89"/>
      <c r="E1996" s="90"/>
      <c r="F1996" s="112"/>
    </row>
    <row r="1997" spans="1:6">
      <c r="A1997" s="183"/>
      <c r="B1997" s="87"/>
      <c r="C1997" s="88"/>
      <c r="D1997" s="89"/>
      <c r="E1997" s="90"/>
      <c r="F1997" s="112"/>
    </row>
    <row r="1998" spans="1:6">
      <c r="A1998" s="183"/>
      <c r="B1998" s="87"/>
      <c r="C1998" s="88"/>
      <c r="D1998" s="89"/>
      <c r="E1998" s="90"/>
      <c r="F1998" s="112"/>
    </row>
    <row r="1999" spans="1:6">
      <c r="A1999" s="183"/>
      <c r="B1999" s="87"/>
      <c r="C1999" s="88"/>
      <c r="D1999" s="89"/>
      <c r="E1999" s="90"/>
      <c r="F1999" s="112"/>
    </row>
    <row r="2000" spans="1:6">
      <c r="A2000" s="183"/>
      <c r="B2000" s="87"/>
      <c r="C2000" s="88"/>
      <c r="D2000" s="89"/>
      <c r="E2000" s="90"/>
      <c r="F2000" s="112"/>
    </row>
    <row r="2001" spans="1:6">
      <c r="A2001" s="183"/>
      <c r="B2001" s="87"/>
      <c r="C2001" s="88"/>
      <c r="D2001" s="89"/>
      <c r="E2001" s="90"/>
      <c r="F2001" s="112"/>
    </row>
    <row r="2002" spans="1:6">
      <c r="A2002" s="183"/>
      <c r="B2002" s="87"/>
      <c r="C2002" s="88"/>
      <c r="D2002" s="89"/>
      <c r="E2002" s="90"/>
      <c r="F2002" s="112"/>
    </row>
    <row r="2003" spans="1:6">
      <c r="A2003" s="183"/>
      <c r="B2003" s="87"/>
      <c r="C2003" s="88"/>
      <c r="D2003" s="89"/>
      <c r="E2003" s="90"/>
      <c r="F2003" s="112"/>
    </row>
    <row r="2004" spans="1:6">
      <c r="A2004" s="183"/>
      <c r="B2004" s="87"/>
      <c r="C2004" s="88"/>
      <c r="D2004" s="89"/>
      <c r="E2004" s="90"/>
      <c r="F2004" s="112"/>
    </row>
    <row r="2005" spans="1:6">
      <c r="A2005" s="183"/>
      <c r="B2005" s="87"/>
      <c r="C2005" s="88"/>
      <c r="D2005" s="89"/>
      <c r="E2005" s="90"/>
      <c r="F2005" s="112"/>
    </row>
    <row r="2006" spans="1:6">
      <c r="A2006" s="183"/>
      <c r="B2006" s="87"/>
      <c r="C2006" s="88"/>
      <c r="D2006" s="89"/>
      <c r="E2006" s="90"/>
      <c r="F2006" s="112"/>
    </row>
    <row r="2007" spans="1:6">
      <c r="A2007" s="183"/>
      <c r="B2007" s="87"/>
      <c r="C2007" s="88"/>
      <c r="D2007" s="89"/>
      <c r="E2007" s="90"/>
      <c r="F2007" s="112"/>
    </row>
    <row r="2008" spans="1:6">
      <c r="A2008" s="183"/>
      <c r="B2008" s="87"/>
      <c r="C2008" s="88"/>
      <c r="D2008" s="89"/>
      <c r="E2008" s="90"/>
      <c r="F2008" s="112"/>
    </row>
    <row r="2009" spans="1:6">
      <c r="A2009" s="183"/>
      <c r="B2009" s="87"/>
      <c r="C2009" s="88"/>
      <c r="D2009" s="89"/>
      <c r="E2009" s="90"/>
      <c r="F2009" s="112"/>
    </row>
    <row r="2010" spans="1:6">
      <c r="A2010" s="183"/>
      <c r="B2010" s="87"/>
      <c r="C2010" s="88"/>
      <c r="D2010" s="89"/>
      <c r="E2010" s="90"/>
      <c r="F2010" s="112"/>
    </row>
    <row r="2011" spans="1:6">
      <c r="A2011" s="183"/>
      <c r="B2011" s="87"/>
      <c r="C2011" s="88"/>
      <c r="D2011" s="89"/>
      <c r="E2011" s="90"/>
      <c r="F2011" s="112"/>
    </row>
    <row r="2012" spans="1:6">
      <c r="A2012" s="183"/>
      <c r="B2012" s="87"/>
      <c r="C2012" s="88"/>
      <c r="D2012" s="89"/>
      <c r="E2012" s="90"/>
      <c r="F2012" s="112"/>
    </row>
    <row r="2013" spans="1:6">
      <c r="A2013" s="183"/>
      <c r="B2013" s="87"/>
      <c r="C2013" s="88"/>
      <c r="D2013" s="89"/>
      <c r="E2013" s="90"/>
      <c r="F2013" s="112"/>
    </row>
    <row r="2014" spans="1:6">
      <c r="A2014" s="183"/>
      <c r="B2014" s="87"/>
      <c r="C2014" s="88"/>
      <c r="D2014" s="89"/>
      <c r="E2014" s="90"/>
      <c r="F2014" s="112"/>
    </row>
    <row r="2015" spans="1:6">
      <c r="A2015" s="183"/>
      <c r="B2015" s="87"/>
      <c r="C2015" s="88"/>
      <c r="D2015" s="89"/>
      <c r="E2015" s="90"/>
      <c r="F2015" s="112"/>
    </row>
    <row r="2016" spans="1:6">
      <c r="A2016" s="183"/>
      <c r="B2016" s="87"/>
      <c r="C2016" s="88"/>
      <c r="D2016" s="89"/>
      <c r="E2016" s="90"/>
      <c r="F2016" s="112"/>
    </row>
    <row r="2017" spans="1:6">
      <c r="A2017" s="183"/>
      <c r="B2017" s="87"/>
      <c r="C2017" s="88"/>
      <c r="D2017" s="89"/>
      <c r="E2017" s="90"/>
      <c r="F2017" s="112"/>
    </row>
    <row r="2018" spans="1:6">
      <c r="A2018" s="183"/>
      <c r="B2018" s="87"/>
      <c r="C2018" s="88"/>
      <c r="D2018" s="89"/>
      <c r="E2018" s="90"/>
      <c r="F2018" s="112"/>
    </row>
    <row r="2019" spans="1:6">
      <c r="A2019" s="183"/>
      <c r="B2019" s="87"/>
      <c r="C2019" s="88"/>
      <c r="D2019" s="89"/>
      <c r="E2019" s="90"/>
      <c r="F2019" s="112"/>
    </row>
    <row r="2020" spans="1:6">
      <c r="A2020" s="183"/>
      <c r="B2020" s="87"/>
      <c r="C2020" s="88"/>
      <c r="D2020" s="89"/>
      <c r="E2020" s="90"/>
      <c r="F2020" s="112"/>
    </row>
    <row r="2021" spans="1:6">
      <c r="A2021" s="183"/>
      <c r="B2021" s="87"/>
      <c r="C2021" s="88"/>
      <c r="D2021" s="89"/>
      <c r="E2021" s="90"/>
      <c r="F2021" s="112"/>
    </row>
    <row r="2022" spans="1:6">
      <c r="A2022" s="183"/>
      <c r="B2022" s="87"/>
      <c r="C2022" s="88"/>
      <c r="D2022" s="89"/>
      <c r="E2022" s="90"/>
      <c r="F2022" s="112"/>
    </row>
    <row r="2023" spans="1:6">
      <c r="A2023" s="183"/>
      <c r="B2023" s="87"/>
      <c r="C2023" s="88"/>
      <c r="D2023" s="89"/>
      <c r="E2023" s="90"/>
      <c r="F2023" s="112"/>
    </row>
    <row r="2024" spans="1:6">
      <c r="A2024" s="183"/>
      <c r="B2024" s="87"/>
      <c r="C2024" s="88"/>
      <c r="D2024" s="89"/>
      <c r="E2024" s="90"/>
      <c r="F2024" s="112"/>
    </row>
    <row r="2025" spans="1:6">
      <c r="A2025" s="183"/>
      <c r="B2025" s="87"/>
      <c r="C2025" s="88"/>
      <c r="D2025" s="89"/>
      <c r="E2025" s="90"/>
      <c r="F2025" s="112"/>
    </row>
    <row r="2026" spans="1:6">
      <c r="A2026" s="183"/>
      <c r="B2026" s="87"/>
      <c r="C2026" s="88"/>
      <c r="D2026" s="89"/>
      <c r="E2026" s="90"/>
      <c r="F2026" s="112"/>
    </row>
    <row r="2027" spans="1:6">
      <c r="A2027" s="183"/>
      <c r="B2027" s="87"/>
      <c r="C2027" s="88"/>
      <c r="D2027" s="89"/>
      <c r="E2027" s="90"/>
      <c r="F2027" s="112"/>
    </row>
    <row r="2028" spans="1:6">
      <c r="A2028" s="183"/>
      <c r="B2028" s="87"/>
      <c r="C2028" s="88"/>
      <c r="D2028" s="89"/>
      <c r="E2028" s="90"/>
      <c r="F2028" s="112"/>
    </row>
    <row r="2029" spans="1:6">
      <c r="A2029" s="183"/>
      <c r="B2029" s="87"/>
      <c r="C2029" s="88"/>
      <c r="D2029" s="89"/>
      <c r="E2029" s="90"/>
      <c r="F2029" s="112"/>
    </row>
    <row r="2030" spans="1:6">
      <c r="A2030" s="183"/>
      <c r="B2030" s="87"/>
      <c r="C2030" s="88"/>
      <c r="D2030" s="89"/>
      <c r="E2030" s="90"/>
      <c r="F2030" s="112"/>
    </row>
    <row r="2031" spans="1:6">
      <c r="A2031" s="183"/>
      <c r="B2031" s="87"/>
      <c r="C2031" s="88"/>
      <c r="D2031" s="89"/>
      <c r="E2031" s="90"/>
      <c r="F2031" s="112"/>
    </row>
    <row r="2032" spans="1:6">
      <c r="A2032" s="183"/>
      <c r="B2032" s="87"/>
      <c r="C2032" s="88"/>
      <c r="D2032" s="89"/>
      <c r="E2032" s="90"/>
      <c r="F2032" s="112"/>
    </row>
    <row r="2033" spans="1:6">
      <c r="A2033" s="183"/>
      <c r="B2033" s="87"/>
      <c r="C2033" s="88"/>
      <c r="D2033" s="89"/>
      <c r="E2033" s="90"/>
      <c r="F2033" s="112"/>
    </row>
    <row r="2034" spans="1:6">
      <c r="A2034" s="183"/>
      <c r="B2034" s="87"/>
      <c r="C2034" s="88"/>
      <c r="D2034" s="89"/>
      <c r="E2034" s="90"/>
      <c r="F2034" s="112"/>
    </row>
    <row r="2035" spans="1:6">
      <c r="A2035" s="183"/>
      <c r="B2035" s="87"/>
      <c r="C2035" s="88"/>
      <c r="D2035" s="89"/>
      <c r="E2035" s="90"/>
      <c r="F2035" s="112"/>
    </row>
    <row r="2036" spans="1:6">
      <c r="A2036" s="183"/>
      <c r="B2036" s="87"/>
      <c r="C2036" s="88"/>
      <c r="D2036" s="89"/>
      <c r="E2036" s="90"/>
      <c r="F2036" s="112"/>
    </row>
    <row r="2037" spans="1:6">
      <c r="A2037" s="183"/>
      <c r="B2037" s="87"/>
      <c r="C2037" s="88"/>
      <c r="D2037" s="89"/>
      <c r="E2037" s="90"/>
      <c r="F2037" s="112"/>
    </row>
    <row r="2038" spans="1:6">
      <c r="A2038" s="183"/>
      <c r="B2038" s="87"/>
      <c r="C2038" s="88"/>
      <c r="D2038" s="89"/>
      <c r="E2038" s="90"/>
      <c r="F2038" s="112"/>
    </row>
    <row r="2039" spans="1:6">
      <c r="A2039" s="183"/>
      <c r="B2039" s="87"/>
      <c r="C2039" s="88"/>
      <c r="D2039" s="89"/>
      <c r="E2039" s="90"/>
      <c r="F2039" s="112"/>
    </row>
    <row r="2040" spans="1:6">
      <c r="A2040" s="183"/>
      <c r="B2040" s="87"/>
      <c r="C2040" s="88"/>
      <c r="D2040" s="89"/>
      <c r="E2040" s="90"/>
      <c r="F2040" s="112"/>
    </row>
    <row r="2041" spans="1:6">
      <c r="A2041" s="183"/>
      <c r="B2041" s="87"/>
      <c r="C2041" s="88"/>
      <c r="D2041" s="89"/>
      <c r="E2041" s="90"/>
      <c r="F2041" s="112"/>
    </row>
    <row r="2042" spans="1:6">
      <c r="A2042" s="183"/>
      <c r="B2042" s="87"/>
      <c r="C2042" s="88"/>
      <c r="D2042" s="89"/>
      <c r="E2042" s="90"/>
      <c r="F2042" s="112"/>
    </row>
    <row r="2043" spans="1:6">
      <c r="A2043" s="183"/>
      <c r="B2043" s="87"/>
      <c r="C2043" s="88"/>
      <c r="D2043" s="89"/>
      <c r="E2043" s="90"/>
      <c r="F2043" s="112"/>
    </row>
    <row r="2044" spans="1:6">
      <c r="A2044" s="183"/>
      <c r="B2044" s="87"/>
      <c r="C2044" s="88"/>
      <c r="D2044" s="89"/>
      <c r="E2044" s="90"/>
      <c r="F2044" s="112"/>
    </row>
    <row r="2045" spans="1:6">
      <c r="A2045" s="183"/>
      <c r="B2045" s="87"/>
      <c r="C2045" s="88"/>
      <c r="D2045" s="89"/>
      <c r="E2045" s="90"/>
      <c r="F2045" s="112"/>
    </row>
    <row r="2046" spans="1:6">
      <c r="A2046" s="183"/>
      <c r="B2046" s="87"/>
      <c r="C2046" s="88"/>
      <c r="D2046" s="89"/>
      <c r="E2046" s="90"/>
      <c r="F2046" s="112"/>
    </row>
    <row r="2047" spans="1:6">
      <c r="A2047" s="183"/>
      <c r="B2047" s="87"/>
      <c r="C2047" s="88"/>
      <c r="D2047" s="89"/>
      <c r="E2047" s="90"/>
      <c r="F2047" s="112"/>
    </row>
    <row r="2048" spans="1:6">
      <c r="A2048" s="183"/>
      <c r="B2048" s="87"/>
      <c r="C2048" s="88"/>
      <c r="D2048" s="89"/>
      <c r="E2048" s="90"/>
      <c r="F2048" s="112"/>
    </row>
    <row r="2049" spans="1:6">
      <c r="A2049" s="183"/>
      <c r="B2049" s="87"/>
      <c r="C2049" s="88"/>
      <c r="D2049" s="89"/>
      <c r="E2049" s="90"/>
      <c r="F2049" s="112"/>
    </row>
    <row r="2050" spans="1:6">
      <c r="A2050" s="183"/>
      <c r="B2050" s="87"/>
      <c r="C2050" s="88"/>
      <c r="D2050" s="89"/>
      <c r="E2050" s="90"/>
      <c r="F2050" s="112"/>
    </row>
    <row r="2051" spans="1:6">
      <c r="A2051" s="183"/>
      <c r="B2051" s="87"/>
      <c r="C2051" s="88"/>
      <c r="D2051" s="89"/>
      <c r="E2051" s="90"/>
      <c r="F2051" s="112"/>
    </row>
    <row r="2052" spans="1:6">
      <c r="A2052" s="183"/>
      <c r="B2052" s="87"/>
      <c r="C2052" s="88"/>
      <c r="D2052" s="89"/>
      <c r="E2052" s="90"/>
      <c r="F2052" s="112"/>
    </row>
    <row r="2053" spans="1:6">
      <c r="A2053" s="183"/>
      <c r="B2053" s="87"/>
      <c r="C2053" s="88"/>
      <c r="D2053" s="89"/>
      <c r="E2053" s="90"/>
      <c r="F2053" s="112"/>
    </row>
    <row r="2054" spans="1:6">
      <c r="A2054" s="183"/>
      <c r="B2054" s="87"/>
      <c r="C2054" s="88"/>
      <c r="D2054" s="89"/>
      <c r="E2054" s="90"/>
      <c r="F2054" s="112"/>
    </row>
    <row r="2055" spans="1:6">
      <c r="A2055" s="183"/>
      <c r="B2055" s="87"/>
      <c r="C2055" s="88"/>
      <c r="D2055" s="89"/>
      <c r="E2055" s="90"/>
      <c r="F2055" s="112"/>
    </row>
    <row r="2056" spans="1:6">
      <c r="A2056" s="183"/>
      <c r="B2056" s="87"/>
      <c r="C2056" s="88"/>
      <c r="D2056" s="89"/>
      <c r="E2056" s="90"/>
      <c r="F2056" s="112"/>
    </row>
    <row r="2057" spans="1:6">
      <c r="A2057" s="183"/>
      <c r="B2057" s="87"/>
      <c r="C2057" s="88"/>
      <c r="D2057" s="89"/>
      <c r="E2057" s="90"/>
      <c r="F2057" s="112"/>
    </row>
    <row r="2058" spans="1:6">
      <c r="A2058" s="183"/>
      <c r="B2058" s="87"/>
      <c r="C2058" s="88"/>
      <c r="D2058" s="89"/>
      <c r="E2058" s="90"/>
      <c r="F2058" s="112"/>
    </row>
    <row r="2059" spans="1:6">
      <c r="A2059" s="183"/>
      <c r="B2059" s="87"/>
      <c r="C2059" s="88"/>
      <c r="D2059" s="89"/>
      <c r="E2059" s="90"/>
      <c r="F2059" s="112"/>
    </row>
    <row r="2060" spans="1:6">
      <c r="A2060" s="183"/>
      <c r="B2060" s="87"/>
      <c r="C2060" s="88"/>
      <c r="D2060" s="89"/>
      <c r="E2060" s="90"/>
      <c r="F2060" s="112"/>
    </row>
    <row r="2061" spans="1:6">
      <c r="A2061" s="183"/>
      <c r="B2061" s="87"/>
      <c r="C2061" s="88"/>
      <c r="D2061" s="89"/>
      <c r="E2061" s="90"/>
      <c r="F2061" s="112"/>
    </row>
    <row r="2062" spans="1:6">
      <c r="A2062" s="183"/>
      <c r="B2062" s="87"/>
      <c r="C2062" s="88"/>
      <c r="D2062" s="89"/>
      <c r="E2062" s="90"/>
      <c r="F2062" s="112"/>
    </row>
    <row r="2063" spans="1:6">
      <c r="A2063" s="183"/>
      <c r="B2063" s="87"/>
      <c r="C2063" s="88"/>
      <c r="D2063" s="89"/>
      <c r="E2063" s="90"/>
      <c r="F2063" s="112"/>
    </row>
    <row r="2064" spans="1:6">
      <c r="A2064" s="183"/>
      <c r="B2064" s="87"/>
      <c r="C2064" s="88"/>
      <c r="D2064" s="89"/>
      <c r="E2064" s="90"/>
      <c r="F2064" s="112"/>
    </row>
    <row r="2065" spans="1:6">
      <c r="A2065" s="183"/>
      <c r="B2065" s="87"/>
      <c r="C2065" s="88"/>
      <c r="D2065" s="89"/>
      <c r="E2065" s="90"/>
      <c r="F2065" s="112"/>
    </row>
    <row r="2066" spans="1:6">
      <c r="A2066" s="183"/>
      <c r="B2066" s="87"/>
      <c r="C2066" s="88"/>
      <c r="D2066" s="89"/>
      <c r="E2066" s="90"/>
      <c r="F2066" s="112"/>
    </row>
    <row r="2067" spans="1:6">
      <c r="A2067" s="183"/>
      <c r="B2067" s="87"/>
      <c r="C2067" s="88"/>
      <c r="D2067" s="89"/>
      <c r="E2067" s="90"/>
      <c r="F2067" s="112"/>
    </row>
    <row r="2068" spans="1:6">
      <c r="A2068" s="183"/>
      <c r="B2068" s="87"/>
      <c r="C2068" s="88"/>
      <c r="D2068" s="89"/>
      <c r="E2068" s="90"/>
      <c r="F2068" s="112"/>
    </row>
    <row r="2069" spans="1:6">
      <c r="A2069" s="183"/>
      <c r="B2069" s="87"/>
      <c r="C2069" s="88"/>
      <c r="D2069" s="89"/>
      <c r="E2069" s="90"/>
      <c r="F2069" s="112"/>
    </row>
    <row r="2070" spans="1:6">
      <c r="A2070" s="183"/>
      <c r="B2070" s="87"/>
      <c r="C2070" s="88"/>
      <c r="D2070" s="89"/>
      <c r="E2070" s="90"/>
      <c r="F2070" s="112"/>
    </row>
    <row r="2071" spans="1:6">
      <c r="A2071" s="183"/>
      <c r="B2071" s="87"/>
      <c r="C2071" s="88"/>
      <c r="D2071" s="89"/>
      <c r="E2071" s="90"/>
      <c r="F2071" s="112"/>
    </row>
    <row r="2072" spans="1:6">
      <c r="A2072" s="183"/>
      <c r="B2072" s="87"/>
      <c r="C2072" s="88"/>
      <c r="D2072" s="89"/>
      <c r="E2072" s="90"/>
      <c r="F2072" s="112"/>
    </row>
    <row r="2073" spans="1:6">
      <c r="A2073" s="183"/>
      <c r="B2073" s="87"/>
      <c r="C2073" s="88"/>
      <c r="D2073" s="89"/>
      <c r="E2073" s="90"/>
      <c r="F2073" s="112"/>
    </row>
    <row r="2074" spans="1:6">
      <c r="A2074" s="183"/>
      <c r="B2074" s="87"/>
      <c r="C2074" s="88"/>
      <c r="D2074" s="89"/>
      <c r="E2074" s="90"/>
      <c r="F2074" s="112"/>
    </row>
    <row r="2075" spans="1:6">
      <c r="A2075" s="183"/>
      <c r="B2075" s="87"/>
      <c r="C2075" s="88"/>
      <c r="D2075" s="89"/>
      <c r="E2075" s="90"/>
      <c r="F2075" s="112"/>
    </row>
    <row r="2076" spans="1:6">
      <c r="A2076" s="183"/>
      <c r="B2076" s="87"/>
      <c r="C2076" s="88"/>
      <c r="D2076" s="89"/>
      <c r="E2076" s="90"/>
      <c r="F2076" s="112"/>
    </row>
    <row r="2077" spans="1:6">
      <c r="A2077" s="183"/>
      <c r="B2077" s="87"/>
      <c r="C2077" s="88"/>
      <c r="D2077" s="89"/>
      <c r="E2077" s="90"/>
      <c r="F2077" s="112"/>
    </row>
    <row r="2078" spans="1:6">
      <c r="A2078" s="183"/>
      <c r="B2078" s="87"/>
      <c r="C2078" s="88"/>
      <c r="D2078" s="89"/>
      <c r="E2078" s="90"/>
      <c r="F2078" s="112"/>
    </row>
    <row r="2079" spans="1:6">
      <c r="A2079" s="183"/>
      <c r="B2079" s="87"/>
      <c r="C2079" s="88"/>
      <c r="D2079" s="89"/>
      <c r="E2079" s="90"/>
      <c r="F2079" s="112"/>
    </row>
    <row r="2080" spans="1:6">
      <c r="A2080" s="183"/>
      <c r="B2080" s="87"/>
      <c r="C2080" s="88"/>
      <c r="D2080" s="89"/>
      <c r="E2080" s="90"/>
      <c r="F2080" s="112"/>
    </row>
    <row r="2081" spans="1:6">
      <c r="A2081" s="183"/>
      <c r="B2081" s="87"/>
      <c r="C2081" s="88"/>
      <c r="D2081" s="89"/>
      <c r="E2081" s="90"/>
      <c r="F2081" s="112"/>
    </row>
    <row r="2082" spans="1:6">
      <c r="A2082" s="183"/>
      <c r="B2082" s="87"/>
      <c r="C2082" s="88"/>
      <c r="D2082" s="89"/>
      <c r="E2082" s="90"/>
      <c r="F2082" s="112"/>
    </row>
    <row r="2083" spans="1:6">
      <c r="A2083" s="183"/>
      <c r="B2083" s="87"/>
      <c r="C2083" s="88"/>
      <c r="D2083" s="89"/>
      <c r="E2083" s="90"/>
      <c r="F2083" s="112"/>
    </row>
    <row r="2084" spans="1:6">
      <c r="A2084" s="183"/>
      <c r="B2084" s="87"/>
      <c r="C2084" s="88"/>
      <c r="D2084" s="89"/>
      <c r="E2084" s="90"/>
      <c r="F2084" s="112"/>
    </row>
    <row r="2085" spans="1:6">
      <c r="A2085" s="183"/>
      <c r="B2085" s="87"/>
      <c r="C2085" s="88"/>
      <c r="D2085" s="89"/>
      <c r="E2085" s="90"/>
      <c r="F2085" s="112"/>
    </row>
    <row r="2086" spans="1:6">
      <c r="A2086" s="183"/>
      <c r="B2086" s="87"/>
      <c r="C2086" s="88"/>
      <c r="D2086" s="89"/>
      <c r="E2086" s="90"/>
      <c r="F2086" s="112"/>
    </row>
    <row r="2087" spans="1:6">
      <c r="A2087" s="183"/>
      <c r="B2087" s="87"/>
      <c r="C2087" s="88"/>
      <c r="D2087" s="89"/>
      <c r="E2087" s="90"/>
      <c r="F2087" s="112"/>
    </row>
    <row r="2088" spans="1:6">
      <c r="A2088" s="183"/>
      <c r="B2088" s="87"/>
      <c r="C2088" s="88"/>
      <c r="D2088" s="89"/>
      <c r="E2088" s="90"/>
      <c r="F2088" s="112"/>
    </row>
    <row r="2089" spans="1:6">
      <c r="A2089" s="183"/>
      <c r="B2089" s="87"/>
      <c r="C2089" s="88"/>
      <c r="D2089" s="89"/>
      <c r="E2089" s="90"/>
      <c r="F2089" s="112"/>
    </row>
    <row r="2090" spans="1:6">
      <c r="A2090" s="183"/>
      <c r="B2090" s="87"/>
      <c r="C2090" s="88"/>
      <c r="D2090" s="89"/>
      <c r="E2090" s="90"/>
      <c r="F2090" s="112"/>
    </row>
    <row r="2091" spans="1:6">
      <c r="A2091" s="183"/>
      <c r="B2091" s="87"/>
      <c r="C2091" s="88"/>
      <c r="D2091" s="89"/>
      <c r="E2091" s="90"/>
      <c r="F2091" s="112"/>
    </row>
    <row r="2092" spans="1:6">
      <c r="A2092" s="183"/>
      <c r="B2092" s="87"/>
      <c r="C2092" s="88"/>
      <c r="D2092" s="89"/>
      <c r="E2092" s="90"/>
      <c r="F2092" s="112"/>
    </row>
    <row r="2093" spans="1:6">
      <c r="A2093" s="183"/>
      <c r="B2093" s="87"/>
      <c r="C2093" s="88"/>
      <c r="D2093" s="89"/>
      <c r="E2093" s="90"/>
      <c r="F2093" s="112"/>
    </row>
    <row r="2094" spans="1:6">
      <c r="A2094" s="183"/>
      <c r="B2094" s="87"/>
      <c r="C2094" s="88"/>
      <c r="D2094" s="89"/>
      <c r="E2094" s="90"/>
      <c r="F2094" s="112"/>
    </row>
    <row r="2095" spans="1:6">
      <c r="A2095" s="183"/>
      <c r="B2095" s="87"/>
      <c r="C2095" s="88"/>
      <c r="D2095" s="89"/>
      <c r="E2095" s="90"/>
      <c r="F2095" s="112"/>
    </row>
    <row r="2096" spans="1:6">
      <c r="A2096" s="183"/>
      <c r="B2096" s="87"/>
      <c r="C2096" s="88"/>
      <c r="D2096" s="89"/>
      <c r="E2096" s="90"/>
      <c r="F2096" s="112"/>
    </row>
    <row r="2097" spans="1:6">
      <c r="A2097" s="183"/>
      <c r="B2097" s="87"/>
      <c r="C2097" s="88"/>
      <c r="D2097" s="89"/>
      <c r="E2097" s="90"/>
      <c r="F2097" s="112"/>
    </row>
    <row r="2098" spans="1:6">
      <c r="A2098" s="183"/>
      <c r="B2098" s="87"/>
      <c r="C2098" s="88"/>
      <c r="D2098" s="89"/>
      <c r="E2098" s="90"/>
      <c r="F2098" s="112"/>
    </row>
    <row r="2099" spans="1:6">
      <c r="A2099" s="183"/>
      <c r="B2099" s="87"/>
      <c r="C2099" s="88"/>
      <c r="D2099" s="89"/>
      <c r="E2099" s="90"/>
      <c r="F2099" s="112"/>
    </row>
    <row r="2100" spans="1:6">
      <c r="A2100" s="183"/>
      <c r="B2100" s="87"/>
      <c r="C2100" s="88"/>
      <c r="D2100" s="89"/>
      <c r="E2100" s="90"/>
      <c r="F2100" s="112"/>
    </row>
    <row r="2101" spans="1:6">
      <c r="A2101" s="183"/>
      <c r="B2101" s="87"/>
      <c r="C2101" s="88"/>
      <c r="D2101" s="89"/>
      <c r="E2101" s="90"/>
      <c r="F2101" s="112"/>
    </row>
    <row r="2102" spans="1:6">
      <c r="A2102" s="183"/>
      <c r="B2102" s="87"/>
      <c r="C2102" s="88"/>
      <c r="D2102" s="89"/>
      <c r="E2102" s="90"/>
      <c r="F2102" s="112"/>
    </row>
    <row r="2103" spans="1:6">
      <c r="A2103" s="183"/>
      <c r="B2103" s="87"/>
      <c r="C2103" s="88"/>
      <c r="D2103" s="89"/>
      <c r="E2103" s="90"/>
      <c r="F2103" s="112"/>
    </row>
    <row r="2104" spans="1:6">
      <c r="A2104" s="183"/>
      <c r="B2104" s="87"/>
      <c r="C2104" s="88"/>
      <c r="D2104" s="89"/>
      <c r="E2104" s="90"/>
      <c r="F2104" s="112"/>
    </row>
    <row r="2105" spans="1:6">
      <c r="A2105" s="183"/>
      <c r="B2105" s="87"/>
      <c r="C2105" s="88"/>
      <c r="D2105" s="89"/>
      <c r="E2105" s="90"/>
      <c r="F2105" s="112"/>
    </row>
    <row r="2106" spans="1:6">
      <c r="A2106" s="183"/>
      <c r="B2106" s="87"/>
      <c r="C2106" s="88"/>
      <c r="D2106" s="89"/>
      <c r="E2106" s="90"/>
      <c r="F2106" s="112"/>
    </row>
    <row r="2107" spans="1:6">
      <c r="A2107" s="183"/>
      <c r="B2107" s="87"/>
      <c r="C2107" s="88"/>
      <c r="D2107" s="89"/>
      <c r="E2107" s="90"/>
      <c r="F2107" s="112"/>
    </row>
    <row r="2108" spans="1:6">
      <c r="A2108" s="183"/>
      <c r="B2108" s="87"/>
      <c r="C2108" s="88"/>
      <c r="D2108" s="89"/>
      <c r="E2108" s="90"/>
      <c r="F2108" s="112"/>
    </row>
    <row r="2109" spans="1:6">
      <c r="A2109" s="183"/>
      <c r="B2109" s="87"/>
      <c r="C2109" s="88"/>
      <c r="D2109" s="89"/>
      <c r="E2109" s="90"/>
      <c r="F2109" s="112"/>
    </row>
    <row r="2110" spans="1:6">
      <c r="A2110" s="183"/>
      <c r="B2110" s="87"/>
      <c r="C2110" s="88"/>
      <c r="D2110" s="89"/>
      <c r="E2110" s="90"/>
      <c r="F2110" s="112"/>
    </row>
    <row r="2111" spans="1:6">
      <c r="A2111" s="183"/>
      <c r="B2111" s="87"/>
      <c r="C2111" s="88"/>
      <c r="D2111" s="89"/>
      <c r="E2111" s="90"/>
      <c r="F2111" s="112"/>
    </row>
    <row r="2112" spans="1:6">
      <c r="A2112" s="183"/>
      <c r="B2112" s="87"/>
      <c r="C2112" s="88"/>
      <c r="D2112" s="89"/>
      <c r="E2112" s="90"/>
      <c r="F2112" s="112"/>
    </row>
    <row r="2113" spans="1:6">
      <c r="A2113" s="183"/>
      <c r="B2113" s="87"/>
      <c r="C2113" s="88"/>
      <c r="D2113" s="89"/>
      <c r="E2113" s="90"/>
      <c r="F2113" s="112"/>
    </row>
    <row r="2114" spans="1:6">
      <c r="A2114" s="183"/>
      <c r="B2114" s="87"/>
      <c r="C2114" s="88"/>
      <c r="D2114" s="89"/>
      <c r="E2114" s="90"/>
      <c r="F2114" s="112"/>
    </row>
    <row r="2115" spans="1:6">
      <c r="A2115" s="183"/>
      <c r="B2115" s="87"/>
      <c r="C2115" s="88"/>
      <c r="D2115" s="89"/>
      <c r="E2115" s="90"/>
      <c r="F2115" s="112"/>
    </row>
    <row r="2116" spans="1:6">
      <c r="A2116" s="183"/>
      <c r="B2116" s="87"/>
      <c r="C2116" s="88"/>
      <c r="D2116" s="89"/>
      <c r="E2116" s="90"/>
      <c r="F2116" s="112"/>
    </row>
    <row r="2117" spans="1:6">
      <c r="A2117" s="183"/>
      <c r="B2117" s="87"/>
      <c r="C2117" s="88"/>
      <c r="D2117" s="89"/>
      <c r="E2117" s="90"/>
      <c r="F2117" s="112"/>
    </row>
    <row r="2118" spans="1:6">
      <c r="A2118" s="183"/>
      <c r="B2118" s="87"/>
      <c r="C2118" s="88"/>
      <c r="D2118" s="89"/>
      <c r="E2118" s="90"/>
      <c r="F2118" s="112"/>
    </row>
    <row r="2119" spans="1:6">
      <c r="A2119" s="183"/>
      <c r="B2119" s="87"/>
      <c r="C2119" s="88"/>
      <c r="D2119" s="89"/>
      <c r="E2119" s="90"/>
      <c r="F2119" s="112"/>
    </row>
    <row r="2120" spans="1:6">
      <c r="A2120" s="183"/>
      <c r="B2120" s="87"/>
      <c r="C2120" s="88"/>
      <c r="D2120" s="89"/>
      <c r="E2120" s="90"/>
      <c r="F2120" s="112"/>
    </row>
  </sheetData>
  <sheetProtection algorithmName="SHA-512" hashValue="40g06uiQhGW8fpjj/g5S8UT9XnYnTsu8ZT7hKNIrRmkFbX8HbT1NXQ4UtWivyadrf+PkkxAw+I4z8PGr8wC5nQ==" saltValue="xIIxhTElzjPdgiRq9oh7SQ==" spinCount="100000" sheet="1" objects="1" scenarios="1"/>
  <mergeCells count="1">
    <mergeCell ref="A251:E251"/>
  </mergeCells>
  <dataValidations count="1">
    <dataValidation type="custom" showInputMessage="1" showErrorMessage="1" errorTitle="Nepravilen vnos cene" error="Cena mora biti nenegativno število z največ dvema decimalkama!" sqref="E9 E24 E125 E208 E91:E104 E191:E195 E13:E20 E108:E123 E197:E206 E26:E39 E41:E55 E57:E71 E73:E89 E134:E139 E141:E146 E148:E153 E155:E161 E163:E168 E170:E175 E177:E181 E184:E189">
      <formula1>AND(ISNUMBER(E9),E9&gt;=0,ROUND(E9*100,6)-INT(E9*100)=0,NOT(ISBLANK(E9)))</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3:H63"/>
  <sheetViews>
    <sheetView view="pageBreakPreview" topLeftCell="A38" zoomScaleNormal="145" zoomScaleSheetLayoutView="100" zoomScalePageLayoutView="115" workbookViewId="0">
      <selection activeCell="E58" activeCellId="6" sqref="E11:E14 E16:E19 E23:E30 E34:E38 E42:E45 E51:E53 E58:E60"/>
    </sheetView>
  </sheetViews>
  <sheetFormatPr defaultRowHeight="12.75"/>
  <cols>
    <col min="1" max="1" width="9.42578125" style="109" customWidth="1"/>
    <col min="2" max="2" width="78" style="107" customWidth="1"/>
    <col min="3" max="3" width="9.140625" style="121"/>
    <col min="4" max="4" width="11.42578125" style="110" customWidth="1"/>
    <col min="5" max="5" width="12.7109375" style="111" customWidth="1"/>
    <col min="6" max="6" width="13.5703125" style="112" customWidth="1"/>
    <col min="7" max="16384" width="9.140625" style="107"/>
  </cols>
  <sheetData>
    <row r="3" spans="1:6" ht="13.5" thickBot="1"/>
    <row r="4" spans="1:6" ht="32.25" customHeight="1">
      <c r="A4" s="415" t="s">
        <v>7</v>
      </c>
      <c r="B4" s="416" t="s">
        <v>12</v>
      </c>
      <c r="C4" s="417" t="s">
        <v>8</v>
      </c>
      <c r="D4" s="418" t="s">
        <v>9</v>
      </c>
      <c r="E4" s="419" t="s">
        <v>10</v>
      </c>
      <c r="F4" s="581" t="s">
        <v>11</v>
      </c>
    </row>
    <row r="5" spans="1:6" ht="15">
      <c r="A5" s="498" t="s">
        <v>336</v>
      </c>
      <c r="B5" s="422" t="s">
        <v>540</v>
      </c>
      <c r="C5" s="423"/>
      <c r="D5" s="424"/>
      <c r="E5" s="425"/>
      <c r="F5" s="582"/>
    </row>
    <row r="6" spans="1:6" ht="15">
      <c r="A6" s="429"/>
      <c r="B6" s="485"/>
      <c r="C6" s="394"/>
      <c r="D6" s="395"/>
      <c r="E6" s="396"/>
      <c r="F6" s="583"/>
    </row>
    <row r="7" spans="1:6" ht="15">
      <c r="A7" s="495" t="s">
        <v>307</v>
      </c>
      <c r="B7" s="428" t="s">
        <v>16</v>
      </c>
      <c r="C7" s="394"/>
      <c r="D7" s="395"/>
      <c r="E7" s="396"/>
      <c r="F7" s="583"/>
    </row>
    <row r="8" spans="1:6" s="308" customFormat="1" ht="33.75">
      <c r="A8" s="307"/>
      <c r="B8" s="431" t="s">
        <v>480</v>
      </c>
      <c r="C8" s="394"/>
      <c r="D8" s="395"/>
      <c r="E8" s="396"/>
      <c r="F8" s="583"/>
    </row>
    <row r="9" spans="1:6" ht="33.75">
      <c r="A9" s="307"/>
      <c r="B9" s="431" t="s">
        <v>209</v>
      </c>
      <c r="C9" s="394"/>
      <c r="D9" s="395"/>
      <c r="E9" s="396"/>
      <c r="F9" s="583"/>
    </row>
    <row r="10" spans="1:6" ht="33.75">
      <c r="A10" s="464" t="s">
        <v>310</v>
      </c>
      <c r="B10" s="431" t="s">
        <v>630</v>
      </c>
      <c r="C10" s="394"/>
      <c r="D10" s="395"/>
      <c r="E10" s="396"/>
      <c r="F10" s="583"/>
    </row>
    <row r="11" spans="1:6">
      <c r="A11" s="464"/>
      <c r="B11" s="431" t="s">
        <v>632</v>
      </c>
      <c r="C11" s="365" t="s">
        <v>18</v>
      </c>
      <c r="D11" s="366">
        <f>8*10*2+40</f>
        <v>200</v>
      </c>
      <c r="E11" s="367"/>
      <c r="F11" s="368">
        <f t="shared" ref="F11:F19" si="0">ROUND(D11*E11,2)</f>
        <v>0</v>
      </c>
    </row>
    <row r="12" spans="1:6">
      <c r="A12" s="464"/>
      <c r="B12" s="431" t="s">
        <v>633</v>
      </c>
      <c r="C12" s="365" t="s">
        <v>18</v>
      </c>
      <c r="D12" s="366">
        <f>40+10</f>
        <v>50</v>
      </c>
      <c r="E12" s="367"/>
      <c r="F12" s="368">
        <f t="shared" si="0"/>
        <v>0</v>
      </c>
    </row>
    <row r="13" spans="1:6">
      <c r="A13" s="464" t="s">
        <v>311</v>
      </c>
      <c r="B13" s="431" t="s">
        <v>470</v>
      </c>
      <c r="C13" s="365" t="s">
        <v>24</v>
      </c>
      <c r="D13" s="366">
        <f>8*10*2+40</f>
        <v>200</v>
      </c>
      <c r="E13" s="367"/>
      <c r="F13" s="368">
        <f t="shared" si="0"/>
        <v>0</v>
      </c>
    </row>
    <row r="14" spans="1:6" ht="45">
      <c r="A14" s="464" t="s">
        <v>312</v>
      </c>
      <c r="B14" s="431" t="s">
        <v>488</v>
      </c>
      <c r="C14" s="365" t="s">
        <v>24</v>
      </c>
      <c r="D14" s="366">
        <v>300</v>
      </c>
      <c r="E14" s="367"/>
      <c r="F14" s="368">
        <f t="shared" si="0"/>
        <v>0</v>
      </c>
    </row>
    <row r="15" spans="1:6" s="155" customFormat="1" ht="67.5">
      <c r="A15" s="464" t="s">
        <v>268</v>
      </c>
      <c r="B15" s="136" t="s">
        <v>1147</v>
      </c>
      <c r="C15" s="365"/>
      <c r="D15" s="499"/>
      <c r="E15" s="396"/>
      <c r="F15" s="584"/>
    </row>
    <row r="16" spans="1:6" s="155" customFormat="1" ht="25.5" customHeight="1">
      <c r="A16" s="464"/>
      <c r="B16" s="431" t="s">
        <v>606</v>
      </c>
      <c r="C16" s="365" t="s">
        <v>18</v>
      </c>
      <c r="D16" s="366">
        <f>2*80*0.6+34</f>
        <v>130</v>
      </c>
      <c r="E16" s="367"/>
      <c r="F16" s="368">
        <f>ROUND(D16*E16,2)</f>
        <v>0</v>
      </c>
    </row>
    <row r="17" spans="1:6" s="155" customFormat="1" ht="22.5">
      <c r="A17" s="464"/>
      <c r="B17" s="431" t="s">
        <v>464</v>
      </c>
      <c r="C17" s="365" t="s">
        <v>18</v>
      </c>
      <c r="D17" s="366">
        <f>10*8*0.1+7</f>
        <v>15</v>
      </c>
      <c r="E17" s="367"/>
      <c r="F17" s="368">
        <f>ROUND(D17*E17,2)</f>
        <v>0</v>
      </c>
    </row>
    <row r="18" spans="1:6" ht="26.25" customHeight="1">
      <c r="A18" s="464" t="s">
        <v>313</v>
      </c>
      <c r="B18" s="431" t="s">
        <v>980</v>
      </c>
      <c r="C18" s="365" t="s">
        <v>18</v>
      </c>
      <c r="D18" s="366">
        <f>(D11+D12)-D13+20</f>
        <v>70</v>
      </c>
      <c r="E18" s="367"/>
      <c r="F18" s="368">
        <f t="shared" si="0"/>
        <v>0</v>
      </c>
    </row>
    <row r="19" spans="1:6" ht="23.25" customHeight="1" thickBot="1">
      <c r="A19" s="319" t="s">
        <v>314</v>
      </c>
      <c r="B19" s="320" t="s">
        <v>471</v>
      </c>
      <c r="C19" s="321" t="s">
        <v>18</v>
      </c>
      <c r="D19" s="322">
        <v>50</v>
      </c>
      <c r="E19" s="323"/>
      <c r="F19" s="324">
        <f t="shared" si="0"/>
        <v>0</v>
      </c>
    </row>
    <row r="20" spans="1:6" ht="13.5" thickBot="1">
      <c r="A20" s="492" t="s">
        <v>27</v>
      </c>
      <c r="B20" s="487"/>
      <c r="C20" s="487"/>
      <c r="D20" s="487"/>
      <c r="E20" s="487"/>
      <c r="F20" s="491">
        <f>SUM(F11:F19)</f>
        <v>0</v>
      </c>
    </row>
    <row r="21" spans="1:6" ht="15">
      <c r="A21" s="362"/>
      <c r="B21" s="422"/>
      <c r="C21" s="423"/>
      <c r="D21" s="424"/>
      <c r="E21" s="425"/>
      <c r="F21" s="582"/>
    </row>
    <row r="22" spans="1:6" ht="15">
      <c r="A22" s="495" t="s">
        <v>308</v>
      </c>
      <c r="B22" s="428" t="s">
        <v>29</v>
      </c>
      <c r="C22" s="365"/>
      <c r="D22" s="366"/>
      <c r="E22" s="396"/>
      <c r="F22" s="583"/>
    </row>
    <row r="23" spans="1:6">
      <c r="A23" s="464" t="s">
        <v>315</v>
      </c>
      <c r="B23" s="431" t="s">
        <v>472</v>
      </c>
      <c r="C23" s="365" t="s">
        <v>31</v>
      </c>
      <c r="D23" s="366">
        <f>2542*1.2</f>
        <v>3050.4</v>
      </c>
      <c r="E23" s="367"/>
      <c r="F23" s="368">
        <f t="shared" ref="F23:F28" si="1">ROUND(D23*E23,2)</f>
        <v>0</v>
      </c>
    </row>
    <row r="24" spans="1:6">
      <c r="A24" s="464" t="s">
        <v>597</v>
      </c>
      <c r="B24" s="431" t="s">
        <v>1134</v>
      </c>
      <c r="C24" s="365" t="s">
        <v>31</v>
      </c>
      <c r="D24" s="366">
        <f>6710*1.2</f>
        <v>8052</v>
      </c>
      <c r="E24" s="367"/>
      <c r="F24" s="368">
        <f t="shared" si="1"/>
        <v>0</v>
      </c>
    </row>
    <row r="25" spans="1:6">
      <c r="A25" s="464" t="s">
        <v>316</v>
      </c>
      <c r="B25" s="431" t="s">
        <v>473</v>
      </c>
      <c r="C25" s="365" t="s">
        <v>31</v>
      </c>
      <c r="D25" s="366">
        <f>SUM(D23:D24)*0.3</f>
        <v>3330.72</v>
      </c>
      <c r="E25" s="367"/>
      <c r="F25" s="368">
        <f t="shared" si="1"/>
        <v>0</v>
      </c>
    </row>
    <row r="26" spans="1:6">
      <c r="A26" s="464" t="s">
        <v>317</v>
      </c>
      <c r="B26" s="136" t="s">
        <v>1059</v>
      </c>
      <c r="C26" s="365" t="s">
        <v>18</v>
      </c>
      <c r="D26" s="366">
        <f>D13*0.1</f>
        <v>20</v>
      </c>
      <c r="E26" s="367"/>
      <c r="F26" s="368">
        <f t="shared" si="1"/>
        <v>0</v>
      </c>
    </row>
    <row r="27" spans="1:6" ht="45">
      <c r="A27" s="464" t="s">
        <v>318</v>
      </c>
      <c r="B27" s="136" t="s">
        <v>1060</v>
      </c>
      <c r="C27" s="365" t="s">
        <v>18</v>
      </c>
      <c r="D27" s="366">
        <v>5</v>
      </c>
      <c r="E27" s="367"/>
      <c r="F27" s="368">
        <f>ROUND(D27*E27,2)</f>
        <v>0</v>
      </c>
    </row>
    <row r="28" spans="1:6" ht="33.75" customHeight="1">
      <c r="A28" s="464" t="s">
        <v>319</v>
      </c>
      <c r="B28" s="136" t="s">
        <v>1061</v>
      </c>
      <c r="C28" s="365" t="s">
        <v>18</v>
      </c>
      <c r="D28" s="366">
        <v>150</v>
      </c>
      <c r="E28" s="367"/>
      <c r="F28" s="368">
        <f t="shared" si="1"/>
        <v>0</v>
      </c>
    </row>
    <row r="29" spans="1:6" ht="27.75" customHeight="1">
      <c r="A29" s="464" t="s">
        <v>320</v>
      </c>
      <c r="B29" s="431" t="s">
        <v>631</v>
      </c>
      <c r="C29" s="365" t="s">
        <v>48</v>
      </c>
      <c r="D29" s="366">
        <v>80</v>
      </c>
      <c r="E29" s="367"/>
      <c r="F29" s="368">
        <f>ROUND(D29*E29,2)</f>
        <v>0</v>
      </c>
    </row>
    <row r="30" spans="1:6" ht="13.5" thickBot="1">
      <c r="A30" s="500" t="s">
        <v>598</v>
      </c>
      <c r="B30" s="501" t="s">
        <v>474</v>
      </c>
      <c r="C30" s="402" t="s">
        <v>3</v>
      </c>
      <c r="D30" s="403">
        <v>2</v>
      </c>
      <c r="E30" s="467"/>
      <c r="F30" s="404">
        <f>ROUND(D30*E30,2)</f>
        <v>0</v>
      </c>
    </row>
    <row r="31" spans="1:6" s="100" customFormat="1" ht="13.5" thickBot="1">
      <c r="A31" s="492" t="s">
        <v>39</v>
      </c>
      <c r="B31" s="487"/>
      <c r="C31" s="487"/>
      <c r="D31" s="487"/>
      <c r="E31" s="487"/>
      <c r="F31" s="491">
        <f>SUM(F23:F30)</f>
        <v>0</v>
      </c>
    </row>
    <row r="32" spans="1:6" ht="15">
      <c r="A32" s="362"/>
      <c r="B32" s="422"/>
      <c r="C32" s="423"/>
      <c r="D32" s="424"/>
      <c r="E32" s="425"/>
      <c r="F32" s="582"/>
    </row>
    <row r="33" spans="1:8" ht="15">
      <c r="A33" s="495" t="s">
        <v>309</v>
      </c>
      <c r="B33" s="428" t="s">
        <v>41</v>
      </c>
      <c r="C33" s="365"/>
      <c r="D33" s="366"/>
      <c r="E33" s="396"/>
      <c r="F33" s="583"/>
    </row>
    <row r="34" spans="1:8" ht="78.75">
      <c r="A34" s="464" t="s">
        <v>321</v>
      </c>
      <c r="B34" s="431" t="s">
        <v>1039</v>
      </c>
      <c r="C34" s="365" t="s">
        <v>24</v>
      </c>
      <c r="D34" s="366">
        <v>110</v>
      </c>
      <c r="E34" s="367"/>
      <c r="F34" s="368">
        <f t="shared" ref="F34:F38" si="2">ROUND(D34*E34,2)</f>
        <v>0</v>
      </c>
    </row>
    <row r="35" spans="1:8" ht="78.75">
      <c r="A35" s="464" t="s">
        <v>322</v>
      </c>
      <c r="B35" s="431" t="s">
        <v>1040</v>
      </c>
      <c r="C35" s="365" t="s">
        <v>24</v>
      </c>
      <c r="D35" s="366">
        <v>160</v>
      </c>
      <c r="E35" s="367"/>
      <c r="F35" s="368">
        <f t="shared" si="2"/>
        <v>0</v>
      </c>
    </row>
    <row r="36" spans="1:8" ht="22.5">
      <c r="A36" s="464" t="s">
        <v>481</v>
      </c>
      <c r="B36" s="431" t="s">
        <v>1038</v>
      </c>
      <c r="C36" s="365" t="s">
        <v>3</v>
      </c>
      <c r="D36" s="366">
        <v>2</v>
      </c>
      <c r="E36" s="367"/>
      <c r="F36" s="368">
        <f t="shared" si="2"/>
        <v>0</v>
      </c>
    </row>
    <row r="37" spans="1:8" ht="22.5">
      <c r="A37" s="464" t="s">
        <v>482</v>
      </c>
      <c r="B37" s="431" t="s">
        <v>484</v>
      </c>
      <c r="C37" s="365" t="s">
        <v>24</v>
      </c>
      <c r="D37" s="366">
        <v>160</v>
      </c>
      <c r="E37" s="367"/>
      <c r="F37" s="368">
        <f t="shared" si="2"/>
        <v>0</v>
      </c>
    </row>
    <row r="38" spans="1:8" ht="13.5" thickBot="1">
      <c r="A38" s="464" t="s">
        <v>483</v>
      </c>
      <c r="B38" s="431" t="s">
        <v>475</v>
      </c>
      <c r="C38" s="365" t="s">
        <v>24</v>
      </c>
      <c r="D38" s="366">
        <v>250</v>
      </c>
      <c r="E38" s="367"/>
      <c r="F38" s="368">
        <f t="shared" si="2"/>
        <v>0</v>
      </c>
    </row>
    <row r="39" spans="1:8" s="100" customFormat="1" ht="13.5" thickBot="1">
      <c r="A39" s="492" t="s">
        <v>62</v>
      </c>
      <c r="B39" s="487"/>
      <c r="C39" s="487"/>
      <c r="D39" s="487"/>
      <c r="E39" s="487"/>
      <c r="F39" s="491">
        <f>SUM(F34:F38)</f>
        <v>0</v>
      </c>
    </row>
    <row r="40" spans="1:8" ht="15">
      <c r="A40" s="309"/>
      <c r="B40" s="310"/>
      <c r="C40" s="311"/>
      <c r="D40" s="312"/>
      <c r="E40" s="313"/>
      <c r="F40" s="585"/>
    </row>
    <row r="41" spans="1:8" ht="15">
      <c r="A41" s="495" t="s">
        <v>371</v>
      </c>
      <c r="B41" s="428" t="s">
        <v>64</v>
      </c>
      <c r="C41" s="394"/>
      <c r="D41" s="395"/>
      <c r="E41" s="396"/>
      <c r="F41" s="583"/>
    </row>
    <row r="42" spans="1:8" ht="22.5">
      <c r="A42" s="151" t="s">
        <v>372</v>
      </c>
      <c r="B42" s="136" t="s">
        <v>786</v>
      </c>
      <c r="C42" s="79" t="s">
        <v>24</v>
      </c>
      <c r="D42" s="80">
        <v>150</v>
      </c>
      <c r="E42" s="56"/>
      <c r="F42" s="77">
        <f>ROUND(D42*E42,2)</f>
        <v>0</v>
      </c>
    </row>
    <row r="43" spans="1:8" ht="22.5">
      <c r="A43" s="151" t="s">
        <v>373</v>
      </c>
      <c r="B43" s="136" t="s">
        <v>784</v>
      </c>
      <c r="C43" s="79" t="s">
        <v>24</v>
      </c>
      <c r="D43" s="80">
        <v>100</v>
      </c>
      <c r="E43" s="56"/>
      <c r="F43" s="77">
        <f>ROUND(D43*E43,2)</f>
        <v>0</v>
      </c>
      <c r="H43" s="251"/>
    </row>
    <row r="44" spans="1:8" ht="22.5">
      <c r="A44" s="464" t="s">
        <v>374</v>
      </c>
      <c r="B44" s="486" t="s">
        <v>785</v>
      </c>
      <c r="C44" s="365" t="s">
        <v>24</v>
      </c>
      <c r="D44" s="366">
        <v>250</v>
      </c>
      <c r="E44" s="367"/>
      <c r="F44" s="368">
        <f>ROUND(D44*E44,2)</f>
        <v>0</v>
      </c>
    </row>
    <row r="45" spans="1:8" ht="13.5" thickBot="1">
      <c r="A45" s="464" t="s">
        <v>476</v>
      </c>
      <c r="B45" s="486" t="s">
        <v>477</v>
      </c>
      <c r="C45" s="365" t="s">
        <v>48</v>
      </c>
      <c r="D45" s="366">
        <v>80</v>
      </c>
      <c r="E45" s="367"/>
      <c r="F45" s="368">
        <f>ROUND(D45*E45,2)</f>
        <v>0</v>
      </c>
    </row>
    <row r="46" spans="1:8" s="100" customFormat="1" ht="13.5" thickBot="1">
      <c r="A46" s="492" t="s">
        <v>71</v>
      </c>
      <c r="B46" s="487"/>
      <c r="C46" s="487"/>
      <c r="D46" s="487"/>
      <c r="E46" s="487"/>
      <c r="F46" s="491">
        <f>SUM(F42:F45)</f>
        <v>0</v>
      </c>
    </row>
    <row r="47" spans="1:8" s="100" customFormat="1">
      <c r="A47" s="493"/>
      <c r="B47" s="494"/>
      <c r="C47" s="494"/>
      <c r="D47" s="494"/>
      <c r="E47" s="494"/>
      <c r="F47" s="586"/>
    </row>
    <row r="48" spans="1:8" ht="15">
      <c r="A48" s="495" t="s">
        <v>485</v>
      </c>
      <c r="B48" s="428" t="s">
        <v>94</v>
      </c>
      <c r="C48" s="394"/>
      <c r="D48" s="395"/>
      <c r="E48" s="396"/>
      <c r="F48" s="583"/>
    </row>
    <row r="49" spans="1:7" s="100" customFormat="1">
      <c r="A49" s="496"/>
      <c r="B49" s="497"/>
      <c r="C49" s="497"/>
      <c r="D49" s="497"/>
      <c r="E49" s="497"/>
      <c r="F49" s="587"/>
    </row>
    <row r="50" spans="1:7" s="100" customFormat="1">
      <c r="A50" s="464"/>
      <c r="B50" s="431" t="s">
        <v>478</v>
      </c>
      <c r="C50" s="497"/>
      <c r="D50" s="497"/>
      <c r="E50" s="497"/>
      <c r="F50" s="587"/>
    </row>
    <row r="51" spans="1:7" s="100" customFormat="1" ht="72" customHeight="1">
      <c r="A51" s="464" t="s">
        <v>486</v>
      </c>
      <c r="B51" s="431" t="s">
        <v>787</v>
      </c>
      <c r="C51" s="365" t="s">
        <v>31</v>
      </c>
      <c r="D51" s="366">
        <f>5600*1.2</f>
        <v>6720</v>
      </c>
      <c r="E51" s="367"/>
      <c r="F51" s="368">
        <f>ROUND(D51*E51,2)</f>
        <v>0</v>
      </c>
      <c r="G51" s="314"/>
    </row>
    <row r="52" spans="1:7" s="100" customFormat="1" ht="46.5" customHeight="1">
      <c r="A52" s="464" t="s">
        <v>599</v>
      </c>
      <c r="B52" s="431" t="s">
        <v>555</v>
      </c>
      <c r="C52" s="365" t="s">
        <v>31</v>
      </c>
      <c r="D52" s="366">
        <f>1900*1.2</f>
        <v>2280</v>
      </c>
      <c r="E52" s="367"/>
      <c r="F52" s="368">
        <f>ROUND(D52*E52,2)</f>
        <v>0</v>
      </c>
      <c r="G52" s="314"/>
    </row>
    <row r="53" spans="1:7" s="100" customFormat="1" ht="13.5" thickBot="1">
      <c r="A53" s="464" t="s">
        <v>818</v>
      </c>
      <c r="B53" s="501" t="s">
        <v>819</v>
      </c>
      <c r="C53" s="79" t="s">
        <v>18</v>
      </c>
      <c r="D53" s="80">
        <v>40</v>
      </c>
      <c r="E53" s="56"/>
      <c r="F53" s="77">
        <f>ROUND(D53*E53,2)</f>
        <v>0</v>
      </c>
      <c r="G53" s="314"/>
    </row>
    <row r="54" spans="1:7" ht="13.5" thickBot="1">
      <c r="A54" s="738" t="s">
        <v>479</v>
      </c>
      <c r="B54" s="739"/>
      <c r="C54" s="75"/>
      <c r="D54" s="75"/>
      <c r="E54" s="75"/>
      <c r="F54" s="76">
        <f>SUM(F51:F53)</f>
        <v>0</v>
      </c>
    </row>
    <row r="55" spans="1:7" ht="15">
      <c r="A55" s="309"/>
      <c r="B55" s="310"/>
      <c r="C55" s="311"/>
      <c r="D55" s="312"/>
      <c r="E55" s="313"/>
      <c r="F55" s="585"/>
    </row>
    <row r="56" spans="1:7" ht="15">
      <c r="A56" s="151" t="s">
        <v>551</v>
      </c>
      <c r="B56" s="143" t="s">
        <v>601</v>
      </c>
      <c r="C56" s="79"/>
      <c r="D56" s="80"/>
      <c r="E56" s="84"/>
      <c r="F56" s="588"/>
    </row>
    <row r="57" spans="1:7" ht="15">
      <c r="A57" s="151" t="s">
        <v>600</v>
      </c>
      <c r="B57" s="136" t="s">
        <v>552</v>
      </c>
      <c r="C57" s="79"/>
      <c r="D57" s="80"/>
      <c r="E57" s="84"/>
      <c r="F57" s="77"/>
    </row>
    <row r="58" spans="1:7" ht="22.5">
      <c r="A58" s="151"/>
      <c r="B58" s="136" t="s">
        <v>1041</v>
      </c>
      <c r="C58" s="79" t="s">
        <v>24</v>
      </c>
      <c r="D58" s="80">
        <v>40</v>
      </c>
      <c r="E58" s="56"/>
      <c r="F58" s="77">
        <f>ROUND(D58*E58,2)</f>
        <v>0</v>
      </c>
    </row>
    <row r="59" spans="1:7">
      <c r="A59" s="151"/>
      <c r="B59" s="136" t="s">
        <v>830</v>
      </c>
      <c r="C59" s="79" t="s">
        <v>18</v>
      </c>
      <c r="D59" s="80">
        <f>D58*0.1+0.5</f>
        <v>4.5</v>
      </c>
      <c r="E59" s="56"/>
      <c r="F59" s="77">
        <f>ROUND(D59*E59,2)</f>
        <v>0</v>
      </c>
    </row>
    <row r="60" spans="1:7" ht="13.5" thickBot="1">
      <c r="A60" s="151"/>
      <c r="B60" s="136" t="s">
        <v>833</v>
      </c>
      <c r="C60" s="79" t="s">
        <v>18</v>
      </c>
      <c r="D60" s="80">
        <f>D58*0.3*1.2+0.6</f>
        <v>14.999999999999998</v>
      </c>
      <c r="E60" s="56"/>
      <c r="F60" s="77">
        <f>ROUND(D60*E60,2)</f>
        <v>0</v>
      </c>
    </row>
    <row r="61" spans="1:7" ht="13.5" thickBot="1">
      <c r="A61" s="736" t="s">
        <v>602</v>
      </c>
      <c r="B61" s="737"/>
      <c r="C61" s="253"/>
      <c r="D61" s="253"/>
      <c r="E61" s="253"/>
      <c r="F61" s="76">
        <f>SUM(F58:F60)</f>
        <v>0</v>
      </c>
    </row>
    <row r="62" spans="1:7" ht="15.75" thickBot="1">
      <c r="A62" s="502"/>
      <c r="B62" s="503"/>
      <c r="C62" s="504"/>
      <c r="D62" s="505"/>
      <c r="E62" s="506"/>
      <c r="F62" s="589"/>
    </row>
    <row r="63" spans="1:7" ht="13.5" thickBot="1">
      <c r="A63" s="740" t="s">
        <v>553</v>
      </c>
      <c r="B63" s="741"/>
      <c r="C63" s="75"/>
      <c r="D63" s="75"/>
      <c r="E63" s="75"/>
      <c r="F63" s="76">
        <f>F20+F31+F39+F46+F54+F61</f>
        <v>0</v>
      </c>
    </row>
  </sheetData>
  <sheetProtection algorithmName="SHA-512" hashValue="GBZ9mKmaEXTigiYxs8bpbUK6TIVXPWBbGHZRgxKKUd6U/YQozkFifhdgl5XvjsJlqaaiLLk05IWYd9Vq/9UM/w==" saltValue="QixEqfzFDjnOk4PZMDuMZg==" spinCount="100000" sheet="1" objects="1" scenarios="1"/>
  <mergeCells count="3">
    <mergeCell ref="A54:B54"/>
    <mergeCell ref="A61:B61"/>
    <mergeCell ref="A63:B63"/>
  </mergeCells>
  <dataValidations count="1">
    <dataValidation type="custom" showInputMessage="1" showErrorMessage="1" errorTitle="Nepravilen vnos cene" error="Cena mora biti nenegativno število z največ dvema decimalkama!" sqref="E16:E19 E11:E14 E56:E60 E23:E30 E34:E38 E42:E45 E51:E53">
      <formula1>AND(ISNUMBER(E11),E11&gt;=0,ROUND(E11*100,6)-INT(E11*100)=0,NOT(ISBLANK(E11)))</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3:I20"/>
  <sheetViews>
    <sheetView view="pageBreakPreview" zoomScaleNormal="190" zoomScaleSheetLayoutView="100" zoomScalePageLayoutView="55" workbookViewId="0">
      <selection activeCell="E19" activeCellId="6" sqref="E9 E9 E11 E13 E15 E17 E19"/>
    </sheetView>
  </sheetViews>
  <sheetFormatPr defaultRowHeight="12.75"/>
  <cols>
    <col min="1" max="1" width="9.42578125" style="109" customWidth="1"/>
    <col min="2" max="2" width="78" style="107" customWidth="1"/>
    <col min="3" max="3" width="9.140625" style="121"/>
    <col min="4" max="4" width="11.42578125" style="110" customWidth="1"/>
    <col min="5" max="5" width="12.7109375" style="111" customWidth="1"/>
    <col min="6" max="6" width="13.5703125" style="112" customWidth="1"/>
    <col min="7" max="16384" width="9.140625" style="107"/>
  </cols>
  <sheetData>
    <row r="3" spans="1:9" ht="13.5" thickBot="1"/>
    <row r="4" spans="1:9" ht="32.25" customHeight="1">
      <c r="A4" s="92" t="s">
        <v>7</v>
      </c>
      <c r="B4" s="93" t="s">
        <v>12</v>
      </c>
      <c r="C4" s="94" t="s">
        <v>8</v>
      </c>
      <c r="D4" s="95" t="s">
        <v>9</v>
      </c>
      <c r="E4" s="96" t="s">
        <v>10</v>
      </c>
      <c r="F4" s="97" t="s">
        <v>11</v>
      </c>
    </row>
    <row r="5" spans="1:9" ht="15">
      <c r="A5" s="498" t="s">
        <v>337</v>
      </c>
      <c r="B5" s="142" t="s">
        <v>226</v>
      </c>
      <c r="C5" s="138"/>
      <c r="D5" s="139"/>
      <c r="E5" s="140"/>
      <c r="F5" s="141"/>
      <c r="H5" s="279"/>
    </row>
    <row r="6" spans="1:9" ht="15">
      <c r="A6" s="205"/>
      <c r="B6" s="136" t="s">
        <v>227</v>
      </c>
      <c r="C6" s="82"/>
      <c r="D6" s="83"/>
      <c r="E6" s="84"/>
      <c r="F6" s="85"/>
      <c r="G6" s="206"/>
      <c r="H6" s="118"/>
    </row>
    <row r="7" spans="1:9" ht="15">
      <c r="A7" s="205"/>
      <c r="B7" s="136" t="s">
        <v>228</v>
      </c>
      <c r="C7" s="82"/>
      <c r="D7" s="83"/>
      <c r="E7" s="84"/>
      <c r="F7" s="85"/>
      <c r="G7" s="206"/>
      <c r="H7" s="118"/>
    </row>
    <row r="8" spans="1:9" ht="15">
      <c r="A8" s="151" t="s">
        <v>323</v>
      </c>
      <c r="B8" s="136" t="s">
        <v>834</v>
      </c>
      <c r="C8" s="82"/>
      <c r="D8" s="83"/>
      <c r="E8" s="84"/>
      <c r="F8" s="85"/>
      <c r="G8" s="206"/>
    </row>
    <row r="9" spans="1:9" ht="45">
      <c r="A9" s="151"/>
      <c r="B9" s="136" t="s">
        <v>835</v>
      </c>
      <c r="C9" s="79" t="s">
        <v>31</v>
      </c>
      <c r="D9" s="80">
        <f>520*1.2</f>
        <v>624</v>
      </c>
      <c r="E9" s="56"/>
      <c r="F9" s="77">
        <f>ROUND(D9*E9,2)</f>
        <v>0</v>
      </c>
      <c r="G9" s="206"/>
      <c r="H9" s="251"/>
      <c r="I9" s="251"/>
    </row>
    <row r="10" spans="1:9" ht="15">
      <c r="A10" s="151" t="s">
        <v>324</v>
      </c>
      <c r="B10" s="136" t="s">
        <v>541</v>
      </c>
      <c r="C10" s="82"/>
      <c r="D10" s="83"/>
      <c r="E10" s="84"/>
      <c r="F10" s="85"/>
      <c r="G10" s="206"/>
    </row>
    <row r="11" spans="1:9" ht="45">
      <c r="A11" s="151"/>
      <c r="B11" s="136" t="s">
        <v>542</v>
      </c>
      <c r="C11" s="79" t="s">
        <v>31</v>
      </c>
      <c r="D11" s="80">
        <f>700*1.2</f>
        <v>840</v>
      </c>
      <c r="E11" s="56"/>
      <c r="F11" s="77">
        <f>ROUND(D11*E11,2)</f>
        <v>0</v>
      </c>
      <c r="G11" s="206"/>
    </row>
    <row r="12" spans="1:9" ht="15">
      <c r="A12" s="151" t="s">
        <v>325</v>
      </c>
      <c r="B12" s="136" t="s">
        <v>543</v>
      </c>
      <c r="C12" s="82"/>
      <c r="D12" s="83"/>
      <c r="E12" s="84"/>
      <c r="F12" s="85"/>
      <c r="G12" s="206"/>
    </row>
    <row r="13" spans="1:9" ht="33.75">
      <c r="A13" s="151"/>
      <c r="B13" s="136" t="s">
        <v>544</v>
      </c>
      <c r="C13" s="79" t="s">
        <v>31</v>
      </c>
      <c r="D13" s="80">
        <f>700*1.2</f>
        <v>840</v>
      </c>
      <c r="E13" s="56"/>
      <c r="F13" s="77">
        <f>ROUND(D13*E13,2)</f>
        <v>0</v>
      </c>
      <c r="G13" s="206"/>
    </row>
    <row r="14" spans="1:9" ht="15">
      <c r="A14" s="151" t="s">
        <v>326</v>
      </c>
      <c r="B14" s="136" t="s">
        <v>545</v>
      </c>
      <c r="C14" s="82"/>
      <c r="D14" s="83"/>
      <c r="E14" s="84"/>
      <c r="F14" s="85"/>
      <c r="G14" s="206"/>
    </row>
    <row r="15" spans="1:9" ht="33.75">
      <c r="A15" s="151"/>
      <c r="B15" s="136" t="s">
        <v>546</v>
      </c>
      <c r="C15" s="79" t="s">
        <v>31</v>
      </c>
      <c r="D15" s="80">
        <f>350*1.2</f>
        <v>420</v>
      </c>
      <c r="E15" s="56"/>
      <c r="F15" s="77">
        <f>ROUND(D15*E15,2)</f>
        <v>0</v>
      </c>
      <c r="G15" s="206"/>
    </row>
    <row r="16" spans="1:9" ht="15">
      <c r="A16" s="151" t="s">
        <v>327</v>
      </c>
      <c r="B16" s="136" t="s">
        <v>547</v>
      </c>
      <c r="C16" s="82"/>
      <c r="D16" s="83"/>
      <c r="E16" s="84"/>
      <c r="F16" s="85"/>
      <c r="G16" s="206"/>
    </row>
    <row r="17" spans="1:7" ht="33.75">
      <c r="A17" s="151"/>
      <c r="B17" s="136" t="s">
        <v>548</v>
      </c>
      <c r="C17" s="79" t="s">
        <v>31</v>
      </c>
      <c r="D17" s="80">
        <f>760*1.2</f>
        <v>912</v>
      </c>
      <c r="E17" s="56"/>
      <c r="F17" s="77">
        <f>ROUND(D17*E17,2)</f>
        <v>0</v>
      </c>
      <c r="G17" s="206"/>
    </row>
    <row r="18" spans="1:7" ht="15">
      <c r="A18" s="151" t="s">
        <v>328</v>
      </c>
      <c r="B18" s="136" t="s">
        <v>549</v>
      </c>
      <c r="C18" s="82"/>
      <c r="D18" s="83"/>
      <c r="E18" s="84"/>
      <c r="F18" s="85"/>
      <c r="G18" s="206"/>
    </row>
    <row r="19" spans="1:7" ht="68.25" thickBot="1">
      <c r="A19" s="205"/>
      <c r="B19" s="136" t="s">
        <v>550</v>
      </c>
      <c r="C19" s="79" t="s">
        <v>31</v>
      </c>
      <c r="D19" s="80">
        <f>5590*1.2-8</f>
        <v>6700</v>
      </c>
      <c r="E19" s="56"/>
      <c r="F19" s="77">
        <f>ROUND(D19*E19,2)</f>
        <v>0</v>
      </c>
      <c r="G19" s="206"/>
    </row>
    <row r="20" spans="1:7" ht="13.5" thickBot="1">
      <c r="A20" s="207" t="s">
        <v>352</v>
      </c>
      <c r="B20" s="203"/>
      <c r="C20" s="203"/>
      <c r="D20" s="203"/>
      <c r="E20" s="203"/>
      <c r="F20" s="208">
        <f>SUM(F9:F19)</f>
        <v>0</v>
      </c>
    </row>
  </sheetData>
  <sheetProtection algorithmName="SHA-512" hashValue="LPTPYVyAhMVPFCWg9mi51dd/NqPE/zr5KgwdUao/Srde1kcRVIxWmI8DVLpGao70u2Dw7djj55n4MqPGVEcfhA==" saltValue="5NjIKJwS+ZeEioRGGhYSyg==" spinCount="100000" sheet="1" objects="1" scenarios="1"/>
  <dataValidations count="1">
    <dataValidation type="custom" showInputMessage="1" showErrorMessage="1" errorTitle="Nepravilen vnos cene" error="Cena mora biti nenegativno število z največ dvema decimalkama!" sqref="E19 E7:E17">
      <formula1>AND(ISNUMBER(E7),E7&gt;=0,ROUND(E7*100,6)-INT(E7*100)=0,NOT(ISBLANK(E7)))</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I2030"/>
  <sheetViews>
    <sheetView tabSelected="1" view="pageBreakPreview" topLeftCell="A22" zoomScaleNormal="115" zoomScaleSheetLayoutView="100" zoomScalePageLayoutView="40" workbookViewId="0">
      <selection activeCell="E29" sqref="E29"/>
    </sheetView>
  </sheetViews>
  <sheetFormatPr defaultRowHeight="12.75"/>
  <cols>
    <col min="1" max="1" width="9.42578125" style="150" customWidth="1"/>
    <col min="2" max="2" width="78" style="131" customWidth="1"/>
    <col min="3" max="3" width="9.140625" style="132"/>
    <col min="4" max="4" width="11.42578125" style="133" customWidth="1"/>
    <col min="5" max="5" width="12.7109375" style="134" customWidth="1"/>
    <col min="6" max="6" width="13.5703125" style="135" customWidth="1"/>
    <col min="7" max="16384" width="9.140625" style="107"/>
  </cols>
  <sheetData>
    <row r="1" spans="1:9">
      <c r="A1" s="109"/>
      <c r="B1" s="107"/>
      <c r="C1" s="121"/>
      <c r="D1" s="110"/>
      <c r="E1" s="111"/>
      <c r="F1" s="112"/>
    </row>
    <row r="2" spans="1:9">
      <c r="A2" s="109"/>
      <c r="B2" s="107"/>
      <c r="C2" s="121"/>
      <c r="D2" s="110"/>
      <c r="E2" s="111"/>
      <c r="F2" s="112"/>
    </row>
    <row r="3" spans="1:9" ht="13.5" thickBot="1">
      <c r="A3" s="109"/>
      <c r="B3" s="107"/>
      <c r="C3" s="121"/>
      <c r="D3" s="110"/>
      <c r="E3" s="111"/>
      <c r="F3" s="112"/>
    </row>
    <row r="4" spans="1:9" ht="32.25" customHeight="1">
      <c r="A4" s="92" t="s">
        <v>7</v>
      </c>
      <c r="B4" s="93" t="s">
        <v>12</v>
      </c>
      <c r="C4" s="94" t="s">
        <v>8</v>
      </c>
      <c r="D4" s="95" t="s">
        <v>9</v>
      </c>
      <c r="E4" s="96" t="s">
        <v>10</v>
      </c>
      <c r="F4" s="97" t="s">
        <v>11</v>
      </c>
    </row>
    <row r="5" spans="1:9" ht="15">
      <c r="A5" s="341">
        <v>6</v>
      </c>
      <c r="B5" s="143" t="s">
        <v>215</v>
      </c>
      <c r="C5" s="293"/>
      <c r="D5" s="294"/>
      <c r="E5" s="283"/>
      <c r="F5" s="284"/>
    </row>
    <row r="6" spans="1:9" ht="15">
      <c r="A6" s="342"/>
      <c r="B6" s="343"/>
      <c r="C6" s="293"/>
      <c r="D6" s="294"/>
      <c r="E6" s="283"/>
      <c r="F6" s="284"/>
    </row>
    <row r="7" spans="1:9" s="196" customFormat="1" ht="264.75" customHeight="1">
      <c r="A7" s="344"/>
      <c r="B7" s="345" t="s">
        <v>901</v>
      </c>
      <c r="C7" s="293"/>
      <c r="D7" s="294"/>
      <c r="E7" s="283"/>
      <c r="F7" s="284"/>
      <c r="G7" s="194"/>
      <c r="H7" s="195"/>
    </row>
    <row r="8" spans="1:9" ht="174.75" customHeight="1">
      <c r="A8" s="338"/>
      <c r="B8" s="136" t="s">
        <v>561</v>
      </c>
      <c r="C8" s="82"/>
      <c r="D8" s="83"/>
      <c r="E8" s="84"/>
      <c r="F8" s="85"/>
      <c r="G8" s="118"/>
      <c r="I8" s="333"/>
    </row>
    <row r="9" spans="1:9" s="144" customFormat="1" ht="15">
      <c r="A9" s="335"/>
      <c r="B9" s="334"/>
      <c r="C9" s="293"/>
      <c r="D9" s="294"/>
      <c r="E9" s="283"/>
      <c r="F9" s="284"/>
      <c r="G9" s="118"/>
    </row>
    <row r="10" spans="1:9" s="199" customFormat="1" ht="15">
      <c r="A10" s="338" t="s">
        <v>900</v>
      </c>
      <c r="B10" s="339" t="s">
        <v>567</v>
      </c>
      <c r="C10" s="82"/>
      <c r="D10" s="83"/>
      <c r="E10" s="84"/>
      <c r="F10" s="85"/>
      <c r="G10" s="198"/>
    </row>
    <row r="11" spans="1:9" s="199" customFormat="1" ht="24.75" customHeight="1">
      <c r="A11" s="151" t="s">
        <v>329</v>
      </c>
      <c r="B11" s="136" t="s">
        <v>376</v>
      </c>
      <c r="C11" s="79" t="s">
        <v>3</v>
      </c>
      <c r="D11" s="80">
        <v>1</v>
      </c>
      <c r="E11" s="56"/>
      <c r="F11" s="77">
        <f>ROUND(D11*E11,2)</f>
        <v>0</v>
      </c>
      <c r="G11" s="200"/>
    </row>
    <row r="12" spans="1:9" s="199" customFormat="1">
      <c r="A12" s="151" t="s">
        <v>330</v>
      </c>
      <c r="B12" s="136" t="s">
        <v>232</v>
      </c>
      <c r="C12" s="79" t="s">
        <v>3</v>
      </c>
      <c r="D12" s="80">
        <v>2</v>
      </c>
      <c r="E12" s="56"/>
      <c r="F12" s="77">
        <f>ROUND(D12*E12,2)</f>
        <v>0</v>
      </c>
      <c r="G12" s="200"/>
    </row>
    <row r="13" spans="1:9" s="199" customFormat="1">
      <c r="A13" s="151" t="s">
        <v>331</v>
      </c>
      <c r="B13" s="136" t="s">
        <v>233</v>
      </c>
      <c r="C13" s="79" t="s">
        <v>3</v>
      </c>
      <c r="D13" s="80">
        <v>2</v>
      </c>
      <c r="E13" s="56"/>
      <c r="F13" s="77">
        <f t="shared" ref="F13:F31" si="0">ROUND(D13*E13,2)</f>
        <v>0</v>
      </c>
      <c r="G13" s="198"/>
    </row>
    <row r="14" spans="1:9" s="199" customFormat="1">
      <c r="A14" s="151" t="s">
        <v>332</v>
      </c>
      <c r="B14" s="136" t="s">
        <v>234</v>
      </c>
      <c r="C14" s="79" t="s">
        <v>3</v>
      </c>
      <c r="D14" s="80">
        <v>1</v>
      </c>
      <c r="E14" s="56"/>
      <c r="F14" s="77">
        <f t="shared" si="0"/>
        <v>0</v>
      </c>
      <c r="G14" s="198"/>
    </row>
    <row r="15" spans="1:9" s="199" customFormat="1">
      <c r="A15" s="151" t="s">
        <v>333</v>
      </c>
      <c r="B15" s="136" t="s">
        <v>240</v>
      </c>
      <c r="C15" s="79" t="s">
        <v>3</v>
      </c>
      <c r="D15" s="80">
        <v>1</v>
      </c>
      <c r="E15" s="56"/>
      <c r="F15" s="77">
        <f>ROUND(D15*E15,2)</f>
        <v>0</v>
      </c>
      <c r="G15" s="200"/>
    </row>
    <row r="16" spans="1:9" s="199" customFormat="1">
      <c r="A16" s="151" t="s">
        <v>902</v>
      </c>
      <c r="B16" s="136" t="s">
        <v>238</v>
      </c>
      <c r="C16" s="79" t="s">
        <v>3</v>
      </c>
      <c r="D16" s="80">
        <v>1</v>
      </c>
      <c r="E16" s="56"/>
      <c r="F16" s="77">
        <f>ROUND(D16*E16,2)</f>
        <v>0</v>
      </c>
      <c r="G16" s="200"/>
    </row>
    <row r="17" spans="1:7" s="199" customFormat="1">
      <c r="A17" s="151" t="s">
        <v>903</v>
      </c>
      <c r="B17" s="136" t="s">
        <v>244</v>
      </c>
      <c r="C17" s="79" t="s">
        <v>3</v>
      </c>
      <c r="D17" s="80">
        <v>1</v>
      </c>
      <c r="E17" s="56"/>
      <c r="F17" s="77">
        <f>ROUND(D17*E17,2)</f>
        <v>0</v>
      </c>
      <c r="G17" s="200"/>
    </row>
    <row r="18" spans="1:7" s="199" customFormat="1" ht="35.25" customHeight="1">
      <c r="A18" s="151" t="s">
        <v>904</v>
      </c>
      <c r="B18" s="136" t="s">
        <v>378</v>
      </c>
      <c r="C18" s="79" t="s">
        <v>3</v>
      </c>
      <c r="D18" s="80">
        <v>1</v>
      </c>
      <c r="E18" s="56"/>
      <c r="F18" s="77">
        <f>ROUND(D18*E18,2)</f>
        <v>0</v>
      </c>
      <c r="G18" s="200"/>
    </row>
    <row r="19" spans="1:7" s="199" customFormat="1" ht="15">
      <c r="A19" s="202"/>
      <c r="B19" s="201"/>
      <c r="C19" s="293"/>
      <c r="D19" s="294"/>
      <c r="E19" s="283"/>
      <c r="F19" s="284"/>
      <c r="G19" s="198"/>
    </row>
    <row r="20" spans="1:7" s="199" customFormat="1" ht="15">
      <c r="A20" s="338" t="s">
        <v>905</v>
      </c>
      <c r="B20" s="339" t="s">
        <v>562</v>
      </c>
      <c r="C20" s="293"/>
      <c r="D20" s="294"/>
      <c r="E20" s="283"/>
      <c r="F20" s="284"/>
      <c r="G20" s="198"/>
    </row>
    <row r="21" spans="1:7" s="199" customFormat="1" ht="22.5">
      <c r="A21" s="151" t="s">
        <v>906</v>
      </c>
      <c r="B21" s="136" t="s">
        <v>235</v>
      </c>
      <c r="C21" s="79" t="s">
        <v>3</v>
      </c>
      <c r="D21" s="80">
        <v>1</v>
      </c>
      <c r="E21" s="56"/>
      <c r="F21" s="77">
        <f t="shared" si="0"/>
        <v>0</v>
      </c>
      <c r="G21" s="198"/>
    </row>
    <row r="22" spans="1:7" s="199" customFormat="1" ht="33.75">
      <c r="A22" s="151" t="s">
        <v>907</v>
      </c>
      <c r="B22" s="136" t="s">
        <v>236</v>
      </c>
      <c r="C22" s="79" t="s">
        <v>3</v>
      </c>
      <c r="D22" s="80">
        <v>1</v>
      </c>
      <c r="E22" s="56"/>
      <c r="F22" s="77">
        <f t="shared" si="0"/>
        <v>0</v>
      </c>
      <c r="G22" s="198"/>
    </row>
    <row r="23" spans="1:7" s="199" customFormat="1">
      <c r="A23" s="151" t="s">
        <v>908</v>
      </c>
      <c r="B23" s="136" t="s">
        <v>377</v>
      </c>
      <c r="C23" s="79" t="s">
        <v>3</v>
      </c>
      <c r="D23" s="80">
        <v>1</v>
      </c>
      <c r="E23" s="56"/>
      <c r="F23" s="77">
        <f t="shared" si="0"/>
        <v>0</v>
      </c>
      <c r="G23" s="198"/>
    </row>
    <row r="24" spans="1:7" s="199" customFormat="1" ht="15">
      <c r="A24" s="151" t="s">
        <v>909</v>
      </c>
      <c r="B24" s="78" t="s">
        <v>237</v>
      </c>
      <c r="C24" s="293"/>
      <c r="D24" s="294"/>
      <c r="E24" s="84"/>
      <c r="F24" s="85"/>
    </row>
    <row r="25" spans="1:7" s="199" customFormat="1">
      <c r="A25" s="151" t="s">
        <v>910</v>
      </c>
      <c r="B25" s="136" t="s">
        <v>238</v>
      </c>
      <c r="C25" s="79" t="s">
        <v>3</v>
      </c>
      <c r="D25" s="80">
        <v>1</v>
      </c>
      <c r="E25" s="56"/>
      <c r="F25" s="77">
        <f t="shared" si="0"/>
        <v>0</v>
      </c>
    </row>
    <row r="26" spans="1:7" s="199" customFormat="1">
      <c r="A26" s="151" t="s">
        <v>911</v>
      </c>
      <c r="B26" s="136" t="s">
        <v>239</v>
      </c>
      <c r="C26" s="79" t="s">
        <v>3</v>
      </c>
      <c r="D26" s="80">
        <v>1</v>
      </c>
      <c r="E26" s="56"/>
      <c r="F26" s="77">
        <f t="shared" si="0"/>
        <v>0</v>
      </c>
      <c r="G26" s="198"/>
    </row>
    <row r="27" spans="1:7" s="199" customFormat="1">
      <c r="A27" s="151" t="s">
        <v>912</v>
      </c>
      <c r="B27" s="136" t="s">
        <v>240</v>
      </c>
      <c r="C27" s="79" t="s">
        <v>3</v>
      </c>
      <c r="D27" s="80">
        <v>1</v>
      </c>
      <c r="E27" s="56"/>
      <c r="F27" s="77">
        <f t="shared" si="0"/>
        <v>0</v>
      </c>
      <c r="G27" s="198"/>
    </row>
    <row r="28" spans="1:7" s="199" customFormat="1">
      <c r="A28" s="151" t="s">
        <v>913</v>
      </c>
      <c r="B28" s="136" t="s">
        <v>347</v>
      </c>
      <c r="C28" s="79" t="s">
        <v>3</v>
      </c>
      <c r="D28" s="80">
        <v>1</v>
      </c>
      <c r="E28" s="56"/>
      <c r="F28" s="77">
        <f t="shared" si="0"/>
        <v>0</v>
      </c>
      <c r="G28" s="198"/>
    </row>
    <row r="29" spans="1:7" s="199" customFormat="1">
      <c r="A29" s="151" t="s">
        <v>914</v>
      </c>
      <c r="B29" s="136" t="s">
        <v>241</v>
      </c>
      <c r="C29" s="79" t="s">
        <v>3</v>
      </c>
      <c r="D29" s="80">
        <v>1</v>
      </c>
      <c r="E29" s="56"/>
      <c r="F29" s="77">
        <f t="shared" si="0"/>
        <v>0</v>
      </c>
      <c r="G29" s="198"/>
    </row>
    <row r="30" spans="1:7" s="199" customFormat="1">
      <c r="A30" s="151" t="s">
        <v>915</v>
      </c>
      <c r="B30" s="136" t="s">
        <v>242</v>
      </c>
      <c r="C30" s="79" t="s">
        <v>3</v>
      </c>
      <c r="D30" s="80">
        <v>1</v>
      </c>
      <c r="E30" s="56"/>
      <c r="F30" s="77">
        <f t="shared" si="0"/>
        <v>0</v>
      </c>
      <c r="G30" s="198"/>
    </row>
    <row r="31" spans="1:7" s="199" customFormat="1" ht="16.899999999999999" customHeight="1">
      <c r="A31" s="151" t="s">
        <v>916</v>
      </c>
      <c r="B31" s="136" t="s">
        <v>243</v>
      </c>
      <c r="C31" s="79" t="s">
        <v>3</v>
      </c>
      <c r="D31" s="80">
        <v>1</v>
      </c>
      <c r="E31" s="56"/>
      <c r="F31" s="77">
        <f t="shared" si="0"/>
        <v>0</v>
      </c>
      <c r="G31" s="198"/>
    </row>
    <row r="32" spans="1:7" s="199" customFormat="1" ht="16.899999999999999" customHeight="1">
      <c r="A32" s="202"/>
      <c r="B32" s="136"/>
      <c r="C32" s="79"/>
      <c r="D32" s="80"/>
      <c r="E32" s="303"/>
      <c r="F32" s="304"/>
      <c r="G32" s="198"/>
    </row>
    <row r="33" spans="1:7" s="199" customFormat="1" ht="15">
      <c r="A33" s="338" t="s">
        <v>917</v>
      </c>
      <c r="B33" s="339" t="s">
        <v>563</v>
      </c>
      <c r="C33" s="293"/>
      <c r="D33" s="294"/>
      <c r="E33" s="283"/>
      <c r="F33" s="284"/>
      <c r="G33" s="200"/>
    </row>
    <row r="34" spans="1:7" s="199" customFormat="1" ht="45">
      <c r="A34" s="151" t="s">
        <v>918</v>
      </c>
      <c r="B34" s="180" t="s">
        <v>566</v>
      </c>
      <c r="C34" s="166" t="s">
        <v>3</v>
      </c>
      <c r="D34" s="172">
        <v>1</v>
      </c>
      <c r="E34" s="340"/>
      <c r="F34" s="164">
        <f t="shared" ref="F34:F41" si="1">ROUND(D34*E34,2)</f>
        <v>0</v>
      </c>
      <c r="G34" s="200"/>
    </row>
    <row r="35" spans="1:7" s="199" customFormat="1" ht="22.5">
      <c r="A35" s="151" t="s">
        <v>919</v>
      </c>
      <c r="B35" s="136" t="s">
        <v>245</v>
      </c>
      <c r="C35" s="79" t="s">
        <v>3</v>
      </c>
      <c r="D35" s="80">
        <v>2</v>
      </c>
      <c r="E35" s="56"/>
      <c r="F35" s="77">
        <f t="shared" si="1"/>
        <v>0</v>
      </c>
      <c r="G35" s="200"/>
    </row>
    <row r="36" spans="1:7" s="199" customFormat="1" ht="22.5">
      <c r="A36" s="151" t="s">
        <v>920</v>
      </c>
      <c r="B36" s="136" t="s">
        <v>379</v>
      </c>
      <c r="C36" s="79" t="s">
        <v>3</v>
      </c>
      <c r="D36" s="80">
        <v>3</v>
      </c>
      <c r="E36" s="56"/>
      <c r="F36" s="77">
        <f t="shared" si="1"/>
        <v>0</v>
      </c>
      <c r="G36" s="200"/>
    </row>
    <row r="37" spans="1:7" s="199" customFormat="1" ht="22.5">
      <c r="A37" s="151" t="s">
        <v>921</v>
      </c>
      <c r="B37" s="136" t="s">
        <v>380</v>
      </c>
      <c r="C37" s="79" t="s">
        <v>3</v>
      </c>
      <c r="D37" s="80">
        <v>1</v>
      </c>
      <c r="E37" s="56"/>
      <c r="F37" s="77">
        <f t="shared" si="1"/>
        <v>0</v>
      </c>
      <c r="G37" s="200"/>
    </row>
    <row r="38" spans="1:7" s="199" customFormat="1" ht="22.5">
      <c r="A38" s="151" t="s">
        <v>922</v>
      </c>
      <c r="B38" s="136" t="s">
        <v>381</v>
      </c>
      <c r="C38" s="79" t="s">
        <v>3</v>
      </c>
      <c r="D38" s="80">
        <v>1</v>
      </c>
      <c r="E38" s="56"/>
      <c r="F38" s="77">
        <f t="shared" si="1"/>
        <v>0</v>
      </c>
      <c r="G38" s="200"/>
    </row>
    <row r="39" spans="1:7" s="199" customFormat="1" ht="13.5" customHeight="1">
      <c r="A39" s="151" t="s">
        <v>923</v>
      </c>
      <c r="B39" s="136" t="s">
        <v>242</v>
      </c>
      <c r="C39" s="79" t="s">
        <v>3</v>
      </c>
      <c r="D39" s="80">
        <v>1</v>
      </c>
      <c r="E39" s="56"/>
      <c r="F39" s="77">
        <f t="shared" si="1"/>
        <v>0</v>
      </c>
      <c r="G39" s="200"/>
    </row>
    <row r="40" spans="1:7" s="199" customFormat="1" ht="22.5">
      <c r="A40" s="151" t="s">
        <v>924</v>
      </c>
      <c r="B40" s="136" t="s">
        <v>246</v>
      </c>
      <c r="C40" s="79" t="s">
        <v>3</v>
      </c>
      <c r="D40" s="80">
        <v>1</v>
      </c>
      <c r="E40" s="56"/>
      <c r="F40" s="77">
        <f t="shared" si="1"/>
        <v>0</v>
      </c>
      <c r="G40" s="200"/>
    </row>
    <row r="41" spans="1:7" s="199" customFormat="1" ht="13.5" customHeight="1">
      <c r="A41" s="151" t="s">
        <v>925</v>
      </c>
      <c r="B41" s="136" t="s">
        <v>382</v>
      </c>
      <c r="C41" s="79" t="s">
        <v>3</v>
      </c>
      <c r="D41" s="80">
        <v>1</v>
      </c>
      <c r="E41" s="56"/>
      <c r="F41" s="77">
        <f t="shared" si="1"/>
        <v>0</v>
      </c>
      <c r="G41" s="200"/>
    </row>
    <row r="42" spans="1:7" s="199" customFormat="1" ht="15">
      <c r="A42" s="337"/>
      <c r="B42" s="336"/>
      <c r="C42" s="293"/>
      <c r="D42" s="294"/>
      <c r="E42" s="283"/>
      <c r="F42" s="284"/>
      <c r="G42" s="200"/>
    </row>
    <row r="43" spans="1:7" s="199" customFormat="1" ht="15">
      <c r="A43" s="338" t="s">
        <v>926</v>
      </c>
      <c r="B43" s="339" t="s">
        <v>564</v>
      </c>
      <c r="C43" s="293"/>
      <c r="D43" s="294"/>
      <c r="E43" s="283"/>
      <c r="F43" s="284"/>
      <c r="G43" s="200"/>
    </row>
    <row r="44" spans="1:7" s="199" customFormat="1" ht="45">
      <c r="A44" s="151" t="s">
        <v>927</v>
      </c>
      <c r="B44" s="180" t="s">
        <v>565</v>
      </c>
      <c r="C44" s="166" t="s">
        <v>3</v>
      </c>
      <c r="D44" s="172">
        <v>1</v>
      </c>
      <c r="E44" s="340"/>
      <c r="F44" s="164">
        <f>ROUND(D44*E44,2)</f>
        <v>0</v>
      </c>
      <c r="G44" s="200"/>
    </row>
    <row r="45" spans="1:7" s="199" customFormat="1" ht="24" customHeight="1">
      <c r="A45" s="151" t="s">
        <v>928</v>
      </c>
      <c r="B45" s="136" t="s">
        <v>245</v>
      </c>
      <c r="C45" s="79" t="s">
        <v>3</v>
      </c>
      <c r="D45" s="80">
        <v>1</v>
      </c>
      <c r="E45" s="56"/>
      <c r="F45" s="77">
        <f>ROUND(D45*E45,2)</f>
        <v>0</v>
      </c>
      <c r="G45" s="200"/>
    </row>
    <row r="46" spans="1:7" s="199" customFormat="1" ht="22.5">
      <c r="A46" s="151" t="s">
        <v>929</v>
      </c>
      <c r="B46" s="136" t="s">
        <v>379</v>
      </c>
      <c r="C46" s="79" t="s">
        <v>3</v>
      </c>
      <c r="D46" s="80">
        <v>2</v>
      </c>
      <c r="E46" s="56"/>
      <c r="F46" s="77">
        <f t="shared" ref="F46:F51" si="2">ROUND(D46*E46,2)</f>
        <v>0</v>
      </c>
      <c r="G46" s="200"/>
    </row>
    <row r="47" spans="1:7" s="199" customFormat="1" ht="22.5">
      <c r="A47" s="151" t="s">
        <v>930</v>
      </c>
      <c r="B47" s="136" t="s">
        <v>380</v>
      </c>
      <c r="C47" s="79" t="s">
        <v>3</v>
      </c>
      <c r="D47" s="80">
        <v>1</v>
      </c>
      <c r="E47" s="56"/>
      <c r="F47" s="77">
        <f t="shared" si="2"/>
        <v>0</v>
      </c>
      <c r="G47" s="200"/>
    </row>
    <row r="48" spans="1:7" s="199" customFormat="1" ht="22.5">
      <c r="A48" s="151" t="s">
        <v>931</v>
      </c>
      <c r="B48" s="136" t="s">
        <v>381</v>
      </c>
      <c r="C48" s="79" t="s">
        <v>3</v>
      </c>
      <c r="D48" s="80">
        <v>1</v>
      </c>
      <c r="E48" s="56"/>
      <c r="F48" s="77">
        <f t="shared" si="2"/>
        <v>0</v>
      </c>
      <c r="G48" s="200"/>
    </row>
    <row r="49" spans="1:8" s="199" customFormat="1">
      <c r="A49" s="151" t="s">
        <v>932</v>
      </c>
      <c r="B49" s="136" t="s">
        <v>242</v>
      </c>
      <c r="C49" s="79" t="s">
        <v>3</v>
      </c>
      <c r="D49" s="80">
        <v>1</v>
      </c>
      <c r="E49" s="56"/>
      <c r="F49" s="77">
        <f t="shared" si="2"/>
        <v>0</v>
      </c>
      <c r="G49" s="200"/>
    </row>
    <row r="50" spans="1:8" s="199" customFormat="1" ht="22.5">
      <c r="A50" s="151" t="s">
        <v>933</v>
      </c>
      <c r="B50" s="136" t="s">
        <v>246</v>
      </c>
      <c r="C50" s="79" t="s">
        <v>3</v>
      </c>
      <c r="D50" s="80">
        <v>1</v>
      </c>
      <c r="E50" s="56"/>
      <c r="F50" s="77">
        <f t="shared" si="2"/>
        <v>0</v>
      </c>
      <c r="G50" s="200"/>
    </row>
    <row r="51" spans="1:8" s="199" customFormat="1" ht="12" customHeight="1">
      <c r="A51" s="151" t="s">
        <v>934</v>
      </c>
      <c r="B51" s="136" t="s">
        <v>382</v>
      </c>
      <c r="C51" s="79" t="s">
        <v>3</v>
      </c>
      <c r="D51" s="80">
        <v>1</v>
      </c>
      <c r="E51" s="56"/>
      <c r="F51" s="77">
        <f t="shared" si="2"/>
        <v>0</v>
      </c>
      <c r="G51" s="200"/>
    </row>
    <row r="52" spans="1:8" s="199" customFormat="1" ht="12" customHeight="1">
      <c r="A52" s="151"/>
      <c r="B52" s="136"/>
      <c r="C52" s="79"/>
      <c r="D52" s="80"/>
      <c r="E52" s="56"/>
      <c r="F52" s="77"/>
      <c r="G52" s="200"/>
    </row>
    <row r="53" spans="1:8" s="199" customFormat="1" ht="15">
      <c r="A53" s="338" t="s">
        <v>935</v>
      </c>
      <c r="B53" s="339" t="s">
        <v>247</v>
      </c>
      <c r="C53" s="293"/>
      <c r="D53" s="294"/>
      <c r="E53" s="283"/>
      <c r="F53" s="284"/>
      <c r="G53" s="200"/>
    </row>
    <row r="54" spans="1:8" s="199" customFormat="1" ht="15">
      <c r="A54" s="337"/>
      <c r="B54" s="346" t="s">
        <v>568</v>
      </c>
      <c r="C54" s="293"/>
      <c r="D54" s="294"/>
      <c r="E54" s="283"/>
      <c r="F54" s="284"/>
      <c r="G54" s="200"/>
    </row>
    <row r="55" spans="1:8" s="199" customFormat="1" ht="22.5">
      <c r="A55" s="151" t="s">
        <v>936</v>
      </c>
      <c r="B55" s="136" t="s">
        <v>399</v>
      </c>
      <c r="C55" s="79" t="s">
        <v>3</v>
      </c>
      <c r="D55" s="80">
        <v>15</v>
      </c>
      <c r="E55" s="56"/>
      <c r="F55" s="77">
        <f>ROUND(D55*E55,2)</f>
        <v>0</v>
      </c>
      <c r="G55" s="198"/>
    </row>
    <row r="56" spans="1:8" s="199" customFormat="1" ht="22.5">
      <c r="A56" s="151" t="s">
        <v>937</v>
      </c>
      <c r="B56" s="136" t="s">
        <v>400</v>
      </c>
      <c r="C56" s="79" t="s">
        <v>3</v>
      </c>
      <c r="D56" s="80">
        <v>5</v>
      </c>
      <c r="E56" s="56"/>
      <c r="F56" s="77">
        <f>ROUND(D56*E56,2)</f>
        <v>0</v>
      </c>
      <c r="G56" s="198"/>
    </row>
    <row r="57" spans="1:8" s="199" customFormat="1" ht="22.5">
      <c r="A57" s="151" t="s">
        <v>938</v>
      </c>
      <c r="B57" s="136" t="s">
        <v>613</v>
      </c>
      <c r="C57" s="79" t="s">
        <v>3</v>
      </c>
      <c r="D57" s="80">
        <v>2</v>
      </c>
      <c r="E57" s="56"/>
      <c r="F57" s="77">
        <f>ROUND(D57*E57,2)</f>
        <v>0</v>
      </c>
      <c r="G57" s="198"/>
    </row>
    <row r="58" spans="1:8" s="199" customFormat="1" ht="22.5">
      <c r="A58" s="151" t="s">
        <v>939</v>
      </c>
      <c r="B58" s="136" t="s">
        <v>614</v>
      </c>
      <c r="C58" s="79" t="s">
        <v>3</v>
      </c>
      <c r="D58" s="80">
        <v>2</v>
      </c>
      <c r="E58" s="56"/>
      <c r="F58" s="77">
        <f>ROUND(D58*E58,2)</f>
        <v>0</v>
      </c>
      <c r="G58" s="198"/>
    </row>
    <row r="59" spans="1:8" s="199" customFormat="1" ht="23.25" thickBot="1">
      <c r="A59" s="151" t="s">
        <v>940</v>
      </c>
      <c r="B59" s="136" t="s">
        <v>615</v>
      </c>
      <c r="C59" s="79" t="s">
        <v>3</v>
      </c>
      <c r="D59" s="80">
        <v>2</v>
      </c>
      <c r="E59" s="56"/>
      <c r="F59" s="77">
        <f>ROUND(D59*E59,2)</f>
        <v>0</v>
      </c>
      <c r="G59" s="198"/>
    </row>
    <row r="60" spans="1:8" ht="13.5" thickBot="1">
      <c r="A60" s="615" t="s">
        <v>334</v>
      </c>
      <c r="B60" s="616"/>
      <c r="C60" s="203"/>
      <c r="D60" s="203"/>
      <c r="E60" s="203"/>
      <c r="F60" s="617">
        <f>SUM(F11:F59)</f>
        <v>0</v>
      </c>
    </row>
    <row r="61" spans="1:8" s="526" customFormat="1" ht="15">
      <c r="A61" s="604"/>
      <c r="B61" s="595"/>
      <c r="C61" s="596"/>
      <c r="D61" s="597"/>
      <c r="E61" s="598"/>
      <c r="F61" s="598"/>
      <c r="G61" s="525"/>
    </row>
    <row r="62" spans="1:8" s="526" customFormat="1" ht="15">
      <c r="A62" s="605"/>
      <c r="B62" s="599"/>
      <c r="C62" s="596"/>
      <c r="D62" s="597"/>
      <c r="E62" s="598"/>
      <c r="F62" s="598"/>
      <c r="G62" s="525"/>
    </row>
    <row r="63" spans="1:8" s="526" customFormat="1">
      <c r="A63" s="604"/>
      <c r="B63" s="595"/>
      <c r="C63" s="600"/>
      <c r="D63" s="601"/>
      <c r="E63" s="602"/>
      <c r="F63" s="603"/>
      <c r="G63" s="525"/>
    </row>
    <row r="64" spans="1:8" s="526" customFormat="1">
      <c r="A64" s="604"/>
      <c r="B64" s="595"/>
      <c r="C64" s="600"/>
      <c r="D64" s="601"/>
      <c r="E64" s="602"/>
      <c r="F64" s="603"/>
      <c r="G64" s="525"/>
      <c r="H64" s="528"/>
    </row>
    <row r="65" spans="1:7" s="526" customFormat="1">
      <c r="A65" s="604"/>
      <c r="B65" s="595"/>
      <c r="C65" s="600"/>
      <c r="D65" s="601"/>
      <c r="E65" s="602"/>
      <c r="F65" s="603"/>
      <c r="G65" s="525"/>
    </row>
    <row r="66" spans="1:7" s="526" customFormat="1">
      <c r="A66" s="604"/>
      <c r="B66" s="595"/>
      <c r="C66" s="600"/>
      <c r="D66" s="601"/>
      <c r="E66" s="602"/>
      <c r="F66" s="603"/>
      <c r="G66" s="525"/>
    </row>
    <row r="67" spans="1:7" s="526" customFormat="1">
      <c r="A67" s="604"/>
      <c r="B67" s="595"/>
      <c r="C67" s="600"/>
      <c r="D67" s="601"/>
      <c r="E67" s="602"/>
      <c r="F67" s="603"/>
      <c r="G67" s="525"/>
    </row>
    <row r="68" spans="1:7" s="526" customFormat="1" ht="15">
      <c r="A68" s="604"/>
      <c r="B68" s="595"/>
      <c r="C68" s="596"/>
      <c r="D68" s="597"/>
      <c r="E68" s="598"/>
      <c r="F68" s="598"/>
      <c r="G68" s="525"/>
    </row>
    <row r="69" spans="1:7" s="526" customFormat="1" ht="15">
      <c r="A69" s="605"/>
      <c r="B69" s="599"/>
      <c r="C69" s="596"/>
      <c r="D69" s="597"/>
      <c r="E69" s="598"/>
      <c r="F69" s="598"/>
      <c r="G69" s="525"/>
    </row>
    <row r="70" spans="1:7" s="526" customFormat="1">
      <c r="A70" s="604"/>
      <c r="B70" s="595"/>
      <c r="C70" s="600"/>
      <c r="D70" s="601"/>
      <c r="E70" s="602"/>
      <c r="F70" s="603"/>
      <c r="G70" s="525"/>
    </row>
    <row r="71" spans="1:7" s="526" customFormat="1">
      <c r="A71" s="604"/>
      <c r="B71" s="595"/>
      <c r="C71" s="600"/>
      <c r="D71" s="601"/>
      <c r="E71" s="602"/>
      <c r="F71" s="603"/>
      <c r="G71" s="525"/>
    </row>
    <row r="72" spans="1:7" s="526" customFormat="1">
      <c r="A72" s="604"/>
      <c r="B72" s="595"/>
      <c r="C72" s="600"/>
      <c r="D72" s="601"/>
      <c r="E72" s="602"/>
      <c r="F72" s="603"/>
      <c r="G72" s="525"/>
    </row>
    <row r="73" spans="1:7" s="526" customFormat="1">
      <c r="A73" s="604"/>
      <c r="B73" s="595"/>
      <c r="C73" s="600"/>
      <c r="D73" s="601"/>
      <c r="E73" s="602"/>
      <c r="F73" s="603"/>
      <c r="G73" s="525"/>
    </row>
    <row r="74" spans="1:7" s="526" customFormat="1">
      <c r="A74" s="604"/>
      <c r="B74" s="595"/>
      <c r="C74" s="600"/>
      <c r="D74" s="601"/>
      <c r="E74" s="602"/>
      <c r="F74" s="603"/>
      <c r="G74" s="525"/>
    </row>
    <row r="75" spans="1:7" s="526" customFormat="1">
      <c r="A75" s="604"/>
      <c r="B75" s="595"/>
      <c r="C75" s="600"/>
      <c r="D75" s="601"/>
      <c r="E75" s="602"/>
      <c r="F75" s="603"/>
      <c r="G75" s="525"/>
    </row>
    <row r="76" spans="1:7" s="526" customFormat="1">
      <c r="A76" s="604"/>
      <c r="B76" s="595"/>
      <c r="C76" s="600"/>
      <c r="D76" s="601"/>
      <c r="E76" s="602"/>
      <c r="F76" s="603"/>
      <c r="G76" s="525"/>
    </row>
    <row r="77" spans="1:7" s="526" customFormat="1">
      <c r="A77" s="604"/>
      <c r="B77" s="595"/>
      <c r="C77" s="600"/>
      <c r="D77" s="601"/>
      <c r="E77" s="602"/>
      <c r="F77" s="603"/>
      <c r="G77" s="525"/>
    </row>
    <row r="78" spans="1:7" s="526" customFormat="1" ht="15">
      <c r="A78" s="604"/>
      <c r="B78" s="595"/>
      <c r="C78" s="596"/>
      <c r="D78" s="597"/>
      <c r="E78" s="598"/>
      <c r="F78" s="598"/>
      <c r="G78" s="525"/>
    </row>
    <row r="79" spans="1:7" s="526" customFormat="1" ht="15">
      <c r="A79" s="605"/>
      <c r="B79" s="599"/>
      <c r="C79" s="596"/>
      <c r="D79" s="597"/>
      <c r="E79" s="598"/>
      <c r="F79" s="598"/>
      <c r="G79" s="527"/>
    </row>
    <row r="80" spans="1:7" s="526" customFormat="1">
      <c r="A80" s="604"/>
      <c r="B80" s="595"/>
      <c r="C80" s="600"/>
      <c r="D80" s="601"/>
      <c r="E80" s="602"/>
      <c r="F80" s="603"/>
      <c r="G80" s="527"/>
    </row>
    <row r="81" spans="1:7" s="526" customFormat="1">
      <c r="A81" s="604"/>
      <c r="B81" s="595"/>
      <c r="C81" s="600"/>
      <c r="D81" s="601"/>
      <c r="E81" s="602"/>
      <c r="F81" s="603"/>
      <c r="G81" s="527"/>
    </row>
    <row r="82" spans="1:7" s="526" customFormat="1">
      <c r="A82" s="604"/>
      <c r="B82" s="595"/>
      <c r="C82" s="600"/>
      <c r="D82" s="601"/>
      <c r="E82" s="602"/>
      <c r="F82" s="603"/>
      <c r="G82" s="527"/>
    </row>
    <row r="83" spans="1:7" s="526" customFormat="1">
      <c r="A83" s="604"/>
      <c r="B83" s="595"/>
      <c r="C83" s="600"/>
      <c r="D83" s="601"/>
      <c r="E83" s="602"/>
      <c r="F83" s="603"/>
      <c r="G83" s="527"/>
    </row>
    <row r="84" spans="1:7" s="526" customFormat="1">
      <c r="A84" s="604"/>
      <c r="B84" s="595"/>
      <c r="C84" s="600"/>
      <c r="D84" s="601"/>
      <c r="E84" s="602"/>
      <c r="F84" s="603"/>
      <c r="G84" s="525"/>
    </row>
    <row r="85" spans="1:7" s="526" customFormat="1" ht="24" customHeight="1">
      <c r="A85" s="604"/>
      <c r="B85" s="595"/>
      <c r="C85" s="600"/>
      <c r="D85" s="601"/>
      <c r="E85" s="602"/>
      <c r="F85" s="603"/>
      <c r="G85" s="525"/>
    </row>
    <row r="86" spans="1:7" s="526" customFormat="1">
      <c r="A86" s="604"/>
      <c r="B86" s="595"/>
      <c r="C86" s="600"/>
      <c r="D86" s="601"/>
      <c r="E86" s="602"/>
      <c r="F86" s="603"/>
      <c r="G86" s="525"/>
    </row>
    <row r="87" spans="1:7" s="526" customFormat="1">
      <c r="A87" s="604"/>
      <c r="B87" s="595"/>
      <c r="C87" s="600"/>
      <c r="D87" s="601"/>
      <c r="E87" s="602"/>
      <c r="F87" s="603"/>
      <c r="G87" s="525"/>
    </row>
    <row r="88" spans="1:7" s="526" customFormat="1">
      <c r="A88" s="604"/>
      <c r="B88" s="595"/>
      <c r="C88" s="600"/>
      <c r="D88" s="601"/>
      <c r="E88" s="602"/>
      <c r="F88" s="603"/>
      <c r="G88" s="525"/>
    </row>
    <row r="89" spans="1:7" s="526" customFormat="1">
      <c r="A89" s="604"/>
      <c r="B89" s="595"/>
      <c r="C89" s="600"/>
      <c r="D89" s="601"/>
      <c r="E89" s="602"/>
      <c r="F89" s="603"/>
      <c r="G89" s="525"/>
    </row>
    <row r="90" spans="1:7" s="526" customFormat="1">
      <c r="A90" s="604"/>
      <c r="B90" s="595"/>
      <c r="C90" s="600"/>
      <c r="D90" s="601"/>
      <c r="E90" s="602"/>
      <c r="F90" s="603"/>
      <c r="G90" s="525"/>
    </row>
    <row r="91" spans="1:7" s="526" customFormat="1">
      <c r="A91" s="604"/>
      <c r="B91" s="595"/>
      <c r="C91" s="600"/>
      <c r="D91" s="601"/>
      <c r="E91" s="602"/>
      <c r="F91" s="603"/>
      <c r="G91" s="525"/>
    </row>
    <row r="92" spans="1:7" s="526" customFormat="1">
      <c r="A92" s="604"/>
      <c r="B92" s="595"/>
      <c r="C92" s="600"/>
      <c r="D92" s="601"/>
      <c r="E92" s="602"/>
      <c r="F92" s="603"/>
      <c r="G92" s="525"/>
    </row>
    <row r="93" spans="1:7" s="526" customFormat="1">
      <c r="A93" s="604"/>
      <c r="B93" s="595"/>
      <c r="C93" s="600"/>
      <c r="D93" s="601"/>
      <c r="E93" s="602"/>
      <c r="F93" s="603"/>
      <c r="G93" s="525"/>
    </row>
    <row r="94" spans="1:7" s="526" customFormat="1">
      <c r="A94" s="604"/>
      <c r="B94" s="595"/>
      <c r="C94" s="600"/>
      <c r="D94" s="601"/>
      <c r="E94" s="602"/>
      <c r="F94" s="603"/>
      <c r="G94" s="525"/>
    </row>
    <row r="95" spans="1:7" s="526" customFormat="1">
      <c r="A95" s="604"/>
      <c r="B95" s="595"/>
      <c r="C95" s="600"/>
      <c r="D95" s="601"/>
      <c r="E95" s="602"/>
      <c r="F95" s="603"/>
      <c r="G95" s="525"/>
    </row>
    <row r="96" spans="1:7" s="526" customFormat="1">
      <c r="A96" s="604"/>
      <c r="B96" s="595"/>
      <c r="C96" s="600"/>
      <c r="D96" s="601"/>
      <c r="E96" s="602"/>
      <c r="F96" s="603"/>
      <c r="G96" s="525"/>
    </row>
    <row r="97" spans="1:7" s="526" customFormat="1">
      <c r="A97" s="604"/>
      <c r="B97" s="595"/>
      <c r="C97" s="600"/>
      <c r="D97" s="601"/>
      <c r="E97" s="602"/>
      <c r="F97" s="603"/>
      <c r="G97" s="525"/>
    </row>
    <row r="98" spans="1:7" s="526" customFormat="1" ht="15">
      <c r="A98" s="604"/>
      <c r="B98" s="595"/>
      <c r="C98" s="596"/>
      <c r="D98" s="597"/>
      <c r="E98" s="598"/>
      <c r="F98" s="598"/>
      <c r="G98" s="529"/>
    </row>
    <row r="99" spans="1:7" s="526" customFormat="1" ht="15">
      <c r="A99" s="605"/>
      <c r="B99" s="599"/>
      <c r="C99" s="596"/>
      <c r="D99" s="597"/>
      <c r="E99" s="598"/>
      <c r="F99" s="598"/>
      <c r="G99" s="525"/>
    </row>
    <row r="100" spans="1:7" s="526" customFormat="1">
      <c r="A100" s="604"/>
      <c r="B100" s="595"/>
      <c r="C100" s="600"/>
      <c r="D100" s="601"/>
      <c r="E100" s="602"/>
      <c r="F100" s="603"/>
      <c r="G100" s="525"/>
    </row>
    <row r="101" spans="1:7" s="526" customFormat="1">
      <c r="A101" s="604"/>
      <c r="B101" s="595"/>
      <c r="C101" s="600"/>
      <c r="D101" s="601"/>
      <c r="E101" s="602"/>
      <c r="F101" s="603"/>
      <c r="G101" s="525"/>
    </row>
    <row r="102" spans="1:7" s="526" customFormat="1">
      <c r="A102" s="604"/>
      <c r="B102" s="595"/>
      <c r="C102" s="600"/>
      <c r="D102" s="601"/>
      <c r="E102" s="602"/>
      <c r="F102" s="603"/>
      <c r="G102" s="527"/>
    </row>
    <row r="103" spans="1:7" s="526" customFormat="1">
      <c r="A103" s="604"/>
      <c r="B103" s="595"/>
      <c r="C103" s="600"/>
      <c r="D103" s="601"/>
      <c r="E103" s="602"/>
      <c r="F103" s="603"/>
      <c r="G103" s="529"/>
    </row>
    <row r="104" spans="1:7" s="526" customFormat="1">
      <c r="A104" s="604"/>
      <c r="B104" s="595"/>
      <c r="C104" s="600"/>
      <c r="D104" s="601"/>
      <c r="E104" s="602"/>
      <c r="F104" s="603"/>
      <c r="G104" s="529"/>
    </row>
    <row r="105" spans="1:7" s="526" customFormat="1">
      <c r="A105" s="604"/>
      <c r="B105" s="595"/>
      <c r="C105" s="600"/>
      <c r="D105" s="601"/>
      <c r="E105" s="602"/>
      <c r="F105" s="603"/>
      <c r="G105" s="529"/>
    </row>
    <row r="106" spans="1:7" s="526" customFormat="1">
      <c r="A106" s="604"/>
      <c r="B106" s="595"/>
      <c r="C106" s="600"/>
      <c r="D106" s="601"/>
      <c r="E106" s="602"/>
      <c r="F106" s="603"/>
      <c r="G106" s="529"/>
    </row>
    <row r="107" spans="1:7" s="526" customFormat="1">
      <c r="A107" s="604"/>
      <c r="B107" s="595"/>
      <c r="C107" s="600"/>
      <c r="D107" s="601"/>
      <c r="E107" s="602"/>
      <c r="F107" s="603"/>
      <c r="G107" s="529"/>
    </row>
    <row r="108" spans="1:7" s="526" customFormat="1">
      <c r="A108" s="604"/>
      <c r="B108" s="595"/>
      <c r="C108" s="600"/>
      <c r="D108" s="601"/>
      <c r="E108" s="602"/>
      <c r="F108" s="603"/>
      <c r="G108" s="529"/>
    </row>
    <row r="109" spans="1:7" s="526" customFormat="1">
      <c r="A109" s="604"/>
      <c r="B109" s="595"/>
      <c r="C109" s="600"/>
      <c r="D109" s="601"/>
      <c r="E109" s="602"/>
      <c r="F109" s="603"/>
      <c r="G109" s="527"/>
    </row>
    <row r="110" spans="1:7" s="526" customFormat="1">
      <c r="A110" s="604"/>
      <c r="B110" s="595"/>
      <c r="C110" s="600"/>
      <c r="D110" s="601"/>
      <c r="E110" s="602"/>
      <c r="F110" s="603"/>
      <c r="G110" s="529"/>
    </row>
    <row r="111" spans="1:7" s="526" customFormat="1">
      <c r="A111" s="604"/>
      <c r="B111" s="595"/>
      <c r="C111" s="600"/>
      <c r="D111" s="601"/>
      <c r="E111" s="602"/>
      <c r="F111" s="603"/>
      <c r="G111" s="529"/>
    </row>
    <row r="112" spans="1:7" s="526" customFormat="1">
      <c r="A112" s="604"/>
      <c r="B112" s="595"/>
      <c r="C112" s="600"/>
      <c r="D112" s="601"/>
      <c r="E112" s="602"/>
      <c r="F112" s="603"/>
      <c r="G112" s="529"/>
    </row>
    <row r="113" spans="1:7" s="526" customFormat="1">
      <c r="A113" s="604"/>
      <c r="B113" s="595"/>
      <c r="C113" s="600"/>
      <c r="D113" s="601"/>
      <c r="E113" s="602"/>
      <c r="F113" s="603"/>
      <c r="G113" s="529"/>
    </row>
    <row r="114" spans="1:7" s="526" customFormat="1">
      <c r="A114" s="604"/>
      <c r="B114" s="595"/>
      <c r="C114" s="600"/>
      <c r="D114" s="601"/>
      <c r="E114" s="602"/>
      <c r="F114" s="603"/>
      <c r="G114" s="529"/>
    </row>
    <row r="115" spans="1:7" s="526" customFormat="1">
      <c r="A115" s="604"/>
      <c r="B115" s="595"/>
      <c r="C115" s="600"/>
      <c r="D115" s="601"/>
      <c r="E115" s="602"/>
      <c r="F115" s="603"/>
      <c r="G115" s="529"/>
    </row>
    <row r="116" spans="1:7" s="526" customFormat="1">
      <c r="A116" s="604"/>
      <c r="B116" s="595"/>
      <c r="C116" s="600"/>
      <c r="D116" s="601"/>
      <c r="E116" s="602"/>
      <c r="F116" s="603"/>
      <c r="G116" s="529"/>
    </row>
    <row r="117" spans="1:7" s="526" customFormat="1">
      <c r="A117" s="604"/>
      <c r="B117" s="595"/>
      <c r="C117" s="600"/>
      <c r="D117" s="601"/>
      <c r="E117" s="602"/>
      <c r="F117" s="603"/>
      <c r="G117" s="529"/>
    </row>
    <row r="118" spans="1:7" s="526" customFormat="1">
      <c r="A118" s="604"/>
      <c r="B118" s="595"/>
      <c r="C118" s="600"/>
      <c r="D118" s="601"/>
      <c r="E118" s="602"/>
      <c r="F118" s="603"/>
      <c r="G118" s="529"/>
    </row>
    <row r="119" spans="1:7" s="526" customFormat="1">
      <c r="A119" s="604"/>
      <c r="B119" s="595"/>
      <c r="C119" s="600"/>
      <c r="D119" s="601"/>
      <c r="E119" s="602"/>
      <c r="F119" s="603"/>
      <c r="G119" s="529"/>
    </row>
    <row r="120" spans="1:7" s="526" customFormat="1">
      <c r="A120" s="604"/>
      <c r="B120" s="595"/>
      <c r="C120" s="600"/>
      <c r="D120" s="601"/>
      <c r="E120" s="602"/>
      <c r="F120" s="603"/>
      <c r="G120" s="529"/>
    </row>
    <row r="121" spans="1:7" s="526" customFormat="1">
      <c r="A121" s="604"/>
      <c r="B121" s="595"/>
      <c r="C121" s="600"/>
      <c r="D121" s="601"/>
      <c r="E121" s="602"/>
      <c r="F121" s="603"/>
      <c r="G121" s="529"/>
    </row>
    <row r="122" spans="1:7" s="526" customFormat="1">
      <c r="A122" s="604"/>
      <c r="B122" s="595"/>
      <c r="C122" s="600"/>
      <c r="D122" s="601"/>
      <c r="E122" s="602"/>
      <c r="F122" s="603"/>
      <c r="G122" s="529"/>
    </row>
    <row r="123" spans="1:7" s="526" customFormat="1">
      <c r="A123" s="604"/>
      <c r="B123" s="595"/>
      <c r="C123" s="600"/>
      <c r="D123" s="601"/>
      <c r="E123" s="602"/>
      <c r="F123" s="603"/>
      <c r="G123" s="529"/>
    </row>
    <row r="124" spans="1:7" s="526" customFormat="1">
      <c r="A124" s="604"/>
      <c r="B124" s="595"/>
      <c r="C124" s="600"/>
      <c r="D124" s="601"/>
      <c r="E124" s="602"/>
      <c r="F124" s="603"/>
      <c r="G124" s="529"/>
    </row>
    <row r="125" spans="1:7" s="526" customFormat="1">
      <c r="A125" s="604"/>
      <c r="B125" s="595"/>
      <c r="C125" s="600"/>
      <c r="D125" s="601"/>
      <c r="E125" s="602"/>
      <c r="F125" s="603"/>
      <c r="G125" s="529"/>
    </row>
    <row r="126" spans="1:7" s="526" customFormat="1">
      <c r="A126" s="604"/>
      <c r="B126" s="595"/>
      <c r="C126" s="600"/>
      <c r="D126" s="601"/>
      <c r="E126" s="602"/>
      <c r="F126" s="603"/>
      <c r="G126" s="529"/>
    </row>
    <row r="127" spans="1:7" s="526" customFormat="1">
      <c r="A127" s="604"/>
      <c r="B127" s="595"/>
      <c r="C127" s="600"/>
      <c r="D127" s="601"/>
      <c r="E127" s="602"/>
      <c r="F127" s="603"/>
      <c r="G127" s="529"/>
    </row>
    <row r="128" spans="1:7" s="526" customFormat="1">
      <c r="A128" s="604"/>
      <c r="B128" s="595"/>
      <c r="C128" s="600"/>
      <c r="D128" s="601"/>
      <c r="E128" s="602"/>
      <c r="F128" s="603"/>
      <c r="G128" s="529"/>
    </row>
    <row r="129" spans="1:7" s="526" customFormat="1">
      <c r="A129" s="604"/>
      <c r="B129" s="595"/>
      <c r="C129" s="600"/>
      <c r="D129" s="601"/>
      <c r="E129" s="602"/>
      <c r="F129" s="603"/>
      <c r="G129" s="529"/>
    </row>
    <row r="130" spans="1:7" s="526" customFormat="1">
      <c r="A130" s="604"/>
      <c r="B130" s="595"/>
      <c r="C130" s="600"/>
      <c r="D130" s="601"/>
      <c r="E130" s="602"/>
      <c r="F130" s="603"/>
      <c r="G130" s="529"/>
    </row>
    <row r="131" spans="1:7" s="526" customFormat="1">
      <c r="A131" s="604"/>
      <c r="B131" s="595"/>
      <c r="C131" s="600"/>
      <c r="D131" s="601"/>
      <c r="E131" s="602"/>
      <c r="F131" s="603"/>
      <c r="G131" s="529"/>
    </row>
    <row r="132" spans="1:7" s="526" customFormat="1">
      <c r="A132" s="604"/>
      <c r="B132" s="595"/>
      <c r="C132" s="600"/>
      <c r="D132" s="601"/>
      <c r="E132" s="602"/>
      <c r="F132" s="603"/>
      <c r="G132" s="529"/>
    </row>
    <row r="133" spans="1:7" s="526" customFormat="1">
      <c r="A133" s="604"/>
      <c r="B133" s="595"/>
      <c r="C133" s="600"/>
      <c r="D133" s="601"/>
      <c r="E133" s="602"/>
      <c r="F133" s="603"/>
      <c r="G133" s="529"/>
    </row>
    <row r="134" spans="1:7" s="526" customFormat="1">
      <c r="A134" s="604"/>
      <c r="B134" s="595"/>
      <c r="C134" s="600"/>
      <c r="D134" s="601"/>
      <c r="E134" s="602"/>
      <c r="F134" s="603"/>
      <c r="G134" s="529"/>
    </row>
    <row r="135" spans="1:7" s="526" customFormat="1">
      <c r="A135" s="604"/>
      <c r="B135" s="595"/>
      <c r="C135" s="600"/>
      <c r="D135" s="601"/>
      <c r="E135" s="602"/>
      <c r="F135" s="603"/>
      <c r="G135" s="529"/>
    </row>
    <row r="136" spans="1:7" s="526" customFormat="1">
      <c r="A136" s="604"/>
      <c r="B136" s="595"/>
      <c r="C136" s="600"/>
      <c r="D136" s="601"/>
      <c r="E136" s="602"/>
      <c r="F136" s="603"/>
      <c r="G136" s="529"/>
    </row>
    <row r="137" spans="1:7" s="526" customFormat="1">
      <c r="A137" s="604"/>
      <c r="B137" s="595"/>
      <c r="C137" s="600"/>
      <c r="D137" s="601"/>
      <c r="E137" s="602"/>
      <c r="F137" s="603"/>
      <c r="G137" s="529"/>
    </row>
    <row r="138" spans="1:7" s="526" customFormat="1">
      <c r="A138" s="604"/>
      <c r="B138" s="595"/>
      <c r="C138" s="600"/>
      <c r="D138" s="601"/>
      <c r="E138" s="602"/>
      <c r="F138" s="603"/>
      <c r="G138" s="529"/>
    </row>
    <row r="139" spans="1:7" s="526" customFormat="1">
      <c r="A139" s="604"/>
      <c r="B139" s="595"/>
      <c r="C139" s="600"/>
      <c r="D139" s="601"/>
      <c r="E139" s="602"/>
      <c r="F139" s="603"/>
      <c r="G139" s="529"/>
    </row>
    <row r="140" spans="1:7" s="526" customFormat="1">
      <c r="A140" s="604"/>
      <c r="B140" s="595"/>
      <c r="C140" s="600"/>
      <c r="D140" s="601"/>
      <c r="E140" s="602"/>
      <c r="F140" s="603"/>
      <c r="G140" s="529"/>
    </row>
    <row r="141" spans="1:7" s="526" customFormat="1" ht="15">
      <c r="A141" s="604"/>
      <c r="B141" s="595"/>
      <c r="C141" s="600"/>
      <c r="D141" s="597"/>
      <c r="E141" s="598"/>
      <c r="F141" s="598"/>
      <c r="G141" s="529"/>
    </row>
    <row r="142" spans="1:7" s="524" customFormat="1">
      <c r="A142" s="606"/>
      <c r="B142" s="606"/>
      <c r="C142" s="606"/>
      <c r="D142" s="606"/>
      <c r="E142" s="606"/>
      <c r="F142" s="607"/>
    </row>
    <row r="143" spans="1:7" s="524" customFormat="1" ht="18">
      <c r="A143" s="608"/>
      <c r="B143" s="609"/>
      <c r="C143" s="610"/>
      <c r="D143" s="611"/>
      <c r="E143" s="612"/>
      <c r="F143" s="613"/>
      <c r="G143" s="536"/>
    </row>
    <row r="144" spans="1:7" s="524" customFormat="1" ht="18">
      <c r="A144" s="608"/>
      <c r="B144" s="609"/>
      <c r="C144" s="610"/>
      <c r="D144" s="611"/>
      <c r="E144" s="612"/>
      <c r="F144" s="613"/>
      <c r="G144" s="536"/>
    </row>
    <row r="145" spans="1:7" s="524" customFormat="1" ht="18">
      <c r="A145" s="608"/>
      <c r="B145" s="614"/>
      <c r="C145" s="610"/>
      <c r="D145" s="611"/>
      <c r="E145" s="612"/>
      <c r="F145" s="613"/>
      <c r="G145" s="536"/>
    </row>
    <row r="146" spans="1:7" s="524" customFormat="1" ht="18">
      <c r="A146" s="530"/>
      <c r="B146" s="538"/>
      <c r="C146" s="532"/>
      <c r="D146" s="533"/>
      <c r="E146" s="534"/>
      <c r="F146" s="535"/>
      <c r="G146" s="536"/>
    </row>
    <row r="147" spans="1:7" s="524" customFormat="1" ht="18">
      <c r="A147" s="530"/>
      <c r="B147" s="531"/>
      <c r="C147" s="532"/>
      <c r="D147" s="533"/>
      <c r="E147" s="534"/>
      <c r="F147" s="535"/>
      <c r="G147" s="536"/>
    </row>
    <row r="148" spans="1:7" s="524" customFormat="1" ht="18">
      <c r="A148" s="530"/>
      <c r="B148" s="539"/>
      <c r="C148" s="532"/>
      <c r="D148" s="533"/>
      <c r="E148" s="534"/>
      <c r="F148" s="535"/>
      <c r="G148" s="536"/>
    </row>
    <row r="149" spans="1:7" s="524" customFormat="1" ht="18">
      <c r="A149" s="540"/>
      <c r="B149" s="541"/>
      <c r="C149" s="542"/>
      <c r="D149" s="533"/>
      <c r="E149" s="534"/>
      <c r="F149" s="535"/>
      <c r="G149" s="536"/>
    </row>
    <row r="150" spans="1:7" s="524" customFormat="1" ht="18">
      <c r="A150" s="540"/>
      <c r="B150" s="541"/>
      <c r="C150" s="542"/>
      <c r="D150" s="533"/>
      <c r="E150" s="534"/>
      <c r="F150" s="535"/>
      <c r="G150" s="536"/>
    </row>
    <row r="151" spans="1:7" s="524" customFormat="1" ht="18">
      <c r="A151" s="540"/>
      <c r="B151" s="541"/>
      <c r="C151" s="542"/>
      <c r="D151" s="533"/>
      <c r="E151" s="534"/>
      <c r="F151" s="535"/>
      <c r="G151" s="536"/>
    </row>
    <row r="152" spans="1:7" s="524" customFormat="1" ht="18">
      <c r="A152" s="540"/>
      <c r="B152" s="541"/>
      <c r="C152" s="542"/>
      <c r="D152" s="533"/>
      <c r="E152" s="534"/>
      <c r="F152" s="535"/>
      <c r="G152" s="536"/>
    </row>
    <row r="153" spans="1:7" s="524" customFormat="1" ht="18">
      <c r="A153" s="540"/>
      <c r="B153" s="541"/>
      <c r="C153" s="542"/>
      <c r="D153" s="533"/>
      <c r="E153" s="534"/>
      <c r="F153" s="535"/>
      <c r="G153" s="536"/>
    </row>
    <row r="154" spans="1:7" s="524" customFormat="1" ht="18">
      <c r="A154" s="530"/>
      <c r="B154" s="531"/>
      <c r="C154" s="532"/>
      <c r="D154" s="533"/>
      <c r="E154" s="534"/>
      <c r="F154" s="535"/>
      <c r="G154" s="536"/>
    </row>
    <row r="155" spans="1:7" s="524" customFormat="1" ht="18">
      <c r="A155" s="530"/>
      <c r="B155" s="537"/>
      <c r="C155" s="532"/>
      <c r="D155" s="533"/>
      <c r="E155" s="534"/>
      <c r="F155" s="535"/>
      <c r="G155" s="536"/>
    </row>
    <row r="156" spans="1:7" s="524" customFormat="1" ht="18">
      <c r="A156" s="530"/>
      <c r="B156" s="539"/>
      <c r="C156" s="532"/>
      <c r="D156" s="533"/>
      <c r="E156" s="534"/>
      <c r="F156" s="535"/>
      <c r="G156" s="536"/>
    </row>
    <row r="157" spans="1:7" s="524" customFormat="1" ht="18">
      <c r="A157" s="530"/>
      <c r="B157" s="531"/>
      <c r="C157" s="532"/>
      <c r="D157" s="533"/>
      <c r="E157" s="534"/>
      <c r="F157" s="535"/>
      <c r="G157" s="536"/>
    </row>
    <row r="158" spans="1:7" s="524" customFormat="1" ht="18">
      <c r="A158" s="530"/>
      <c r="B158" s="531"/>
      <c r="C158" s="532"/>
      <c r="D158" s="533"/>
      <c r="E158" s="534"/>
      <c r="F158" s="535"/>
      <c r="G158" s="536"/>
    </row>
    <row r="159" spans="1:7" s="524" customFormat="1" ht="18">
      <c r="A159" s="530"/>
      <c r="B159" s="537"/>
      <c r="C159" s="532"/>
      <c r="D159" s="533"/>
      <c r="E159" s="534"/>
      <c r="F159" s="535"/>
      <c r="G159" s="536"/>
    </row>
    <row r="160" spans="1:7" s="524" customFormat="1" ht="18">
      <c r="A160" s="530"/>
      <c r="B160" s="531"/>
      <c r="C160" s="532"/>
      <c r="D160" s="533"/>
      <c r="E160" s="534"/>
      <c r="F160" s="535"/>
      <c r="G160" s="536"/>
    </row>
    <row r="161" spans="1:7" s="524" customFormat="1" ht="18">
      <c r="A161" s="742"/>
      <c r="B161" s="742"/>
      <c r="C161" s="742"/>
      <c r="D161" s="742"/>
      <c r="E161" s="742"/>
      <c r="F161" s="543"/>
      <c r="G161" s="536"/>
    </row>
    <row r="162" spans="1:7" s="524" customFormat="1" ht="18">
      <c r="A162" s="530"/>
      <c r="B162" s="531"/>
      <c r="C162" s="532"/>
      <c r="D162" s="533"/>
      <c r="E162" s="534"/>
      <c r="F162" s="535"/>
      <c r="G162" s="536"/>
    </row>
    <row r="163" spans="1:7" s="524" customFormat="1" ht="18">
      <c r="A163" s="544"/>
      <c r="B163" s="545"/>
      <c r="C163" s="532"/>
      <c r="D163" s="533"/>
      <c r="E163" s="534"/>
      <c r="F163" s="535"/>
      <c r="G163" s="536"/>
    </row>
    <row r="164" spans="1:7" s="524" customFormat="1" ht="18">
      <c r="A164" s="530"/>
      <c r="B164" s="531"/>
      <c r="C164" s="532"/>
      <c r="D164" s="533"/>
      <c r="E164" s="534"/>
      <c r="F164" s="535"/>
      <c r="G164" s="536"/>
    </row>
    <row r="165" spans="1:7" s="524" customFormat="1" ht="18">
      <c r="A165" s="530"/>
      <c r="B165" s="546"/>
      <c r="C165" s="547"/>
      <c r="D165" s="533"/>
      <c r="E165" s="534"/>
      <c r="F165" s="535"/>
      <c r="G165" s="536"/>
    </row>
    <row r="166" spans="1:7" s="524" customFormat="1" ht="18">
      <c r="A166" s="530"/>
      <c r="B166" s="546"/>
      <c r="C166" s="547"/>
      <c r="D166" s="533"/>
      <c r="E166" s="534"/>
      <c r="F166" s="535"/>
      <c r="G166" s="536"/>
    </row>
    <row r="167" spans="1:7" s="524" customFormat="1" ht="18">
      <c r="A167" s="530"/>
      <c r="B167" s="546"/>
      <c r="C167" s="547"/>
      <c r="D167" s="533"/>
      <c r="E167" s="534"/>
      <c r="F167" s="535"/>
      <c r="G167" s="536"/>
    </row>
    <row r="168" spans="1:7" s="524" customFormat="1" ht="18">
      <c r="A168" s="530"/>
      <c r="B168" s="546"/>
      <c r="C168" s="547"/>
      <c r="D168" s="533"/>
      <c r="E168" s="534"/>
      <c r="F168" s="535"/>
      <c r="G168" s="536"/>
    </row>
    <row r="169" spans="1:7" s="524" customFormat="1" ht="18">
      <c r="A169" s="548"/>
      <c r="B169" s="531"/>
      <c r="C169" s="547"/>
      <c r="D169" s="533"/>
      <c r="E169" s="534"/>
      <c r="F169" s="535"/>
      <c r="G169" s="536"/>
    </row>
    <row r="170" spans="1:7" s="524" customFormat="1" ht="18">
      <c r="A170" s="530"/>
      <c r="B170" s="531"/>
      <c r="C170" s="532"/>
      <c r="D170" s="533"/>
      <c r="E170" s="534"/>
      <c r="F170" s="535"/>
      <c r="G170" s="536"/>
    </row>
    <row r="171" spans="1:7" s="524" customFormat="1" ht="18">
      <c r="A171" s="548"/>
      <c r="B171" s="549"/>
      <c r="C171" s="547"/>
      <c r="D171" s="533"/>
      <c r="E171" s="534"/>
      <c r="F171" s="535"/>
      <c r="G171" s="536"/>
    </row>
    <row r="172" spans="1:7" s="524" customFormat="1" ht="18">
      <c r="A172" s="548"/>
      <c r="B172" s="539"/>
      <c r="C172" s="547"/>
      <c r="D172" s="533"/>
      <c r="E172" s="534"/>
      <c r="F172" s="535"/>
      <c r="G172" s="536"/>
    </row>
    <row r="173" spans="1:7" s="524" customFormat="1" ht="18">
      <c r="A173" s="530"/>
      <c r="B173" s="550"/>
      <c r="C173" s="551"/>
      <c r="D173" s="533"/>
      <c r="E173" s="534"/>
      <c r="F173" s="535"/>
      <c r="G173" s="536"/>
    </row>
    <row r="174" spans="1:7" s="524" customFormat="1" ht="18">
      <c r="A174" s="530"/>
      <c r="B174" s="550"/>
      <c r="C174" s="551"/>
      <c r="D174" s="533"/>
      <c r="E174" s="534"/>
      <c r="F174" s="535"/>
      <c r="G174" s="536"/>
    </row>
    <row r="175" spans="1:7" ht="18">
      <c r="A175" s="148"/>
      <c r="B175" s="124"/>
      <c r="C175" s="125"/>
      <c r="D175" s="110"/>
      <c r="E175" s="111"/>
      <c r="F175" s="112"/>
      <c r="G175" s="204"/>
    </row>
    <row r="176" spans="1:7" ht="18">
      <c r="A176" s="145"/>
      <c r="B176" s="113"/>
      <c r="C176" s="114"/>
      <c r="D176" s="110"/>
      <c r="E176" s="111"/>
      <c r="F176" s="112"/>
      <c r="G176" s="204"/>
    </row>
    <row r="177" spans="1:7" ht="18">
      <c r="A177" s="148"/>
      <c r="B177" s="123"/>
      <c r="C177" s="114"/>
      <c r="D177" s="110"/>
      <c r="E177" s="111"/>
      <c r="F177" s="112"/>
      <c r="G177" s="204"/>
    </row>
    <row r="178" spans="1:7" ht="18">
      <c r="A178" s="145"/>
      <c r="B178" s="113"/>
      <c r="C178" s="114"/>
      <c r="D178" s="110"/>
      <c r="E178" s="111"/>
      <c r="F178" s="112"/>
      <c r="G178" s="204"/>
    </row>
    <row r="179" spans="1:7" ht="18">
      <c r="A179" s="148"/>
      <c r="B179" s="124"/>
      <c r="C179" s="126"/>
      <c r="D179" s="110"/>
      <c r="E179" s="111"/>
      <c r="F179" s="112"/>
      <c r="G179" s="204"/>
    </row>
    <row r="180" spans="1:7" ht="18">
      <c r="A180" s="148"/>
      <c r="B180" s="124"/>
      <c r="C180" s="126"/>
      <c r="D180" s="110"/>
      <c r="E180" s="111"/>
      <c r="F180" s="112"/>
      <c r="G180" s="204"/>
    </row>
    <row r="181" spans="1:7" ht="18">
      <c r="A181" s="148"/>
      <c r="B181" s="124"/>
      <c r="C181" s="125"/>
      <c r="D181" s="110"/>
      <c r="E181" s="111"/>
      <c r="F181" s="112"/>
      <c r="G181" s="204"/>
    </row>
    <row r="182" spans="1:7" ht="18">
      <c r="A182" s="148"/>
      <c r="B182" s="124"/>
      <c r="C182" s="125"/>
      <c r="D182" s="110"/>
      <c r="E182" s="111"/>
      <c r="F182" s="112"/>
      <c r="G182" s="204"/>
    </row>
    <row r="183" spans="1:7" ht="18">
      <c r="A183" s="148"/>
      <c r="B183" s="124"/>
      <c r="C183" s="125"/>
      <c r="D183" s="110"/>
      <c r="E183" s="111"/>
      <c r="F183" s="112"/>
      <c r="G183" s="204"/>
    </row>
    <row r="184" spans="1:7" ht="18">
      <c r="A184" s="148"/>
      <c r="B184" s="124"/>
      <c r="C184" s="125"/>
      <c r="D184" s="110"/>
      <c r="E184" s="111"/>
      <c r="F184" s="112"/>
      <c r="G184" s="204"/>
    </row>
    <row r="185" spans="1:7" ht="18">
      <c r="A185" s="148"/>
      <c r="B185" s="124"/>
      <c r="C185" s="125"/>
      <c r="D185" s="110"/>
      <c r="E185" s="111"/>
      <c r="F185" s="112"/>
      <c r="G185" s="204"/>
    </row>
    <row r="186" spans="1:7" ht="18">
      <c r="A186" s="148"/>
      <c r="B186" s="124"/>
      <c r="C186" s="125"/>
      <c r="D186" s="110"/>
      <c r="E186" s="111"/>
      <c r="F186" s="112"/>
      <c r="G186" s="204"/>
    </row>
    <row r="187" spans="1:7" ht="18">
      <c r="A187" s="148"/>
      <c r="B187" s="124"/>
      <c r="C187" s="125"/>
      <c r="D187" s="110"/>
      <c r="E187" s="111"/>
      <c r="F187" s="112"/>
      <c r="G187" s="204"/>
    </row>
    <row r="188" spans="1:7" ht="18">
      <c r="A188" s="148"/>
      <c r="B188" s="124"/>
      <c r="C188" s="125"/>
      <c r="D188" s="110"/>
      <c r="E188" s="111"/>
      <c r="F188" s="112"/>
      <c r="G188" s="204"/>
    </row>
    <row r="189" spans="1:7" ht="18">
      <c r="A189" s="145"/>
      <c r="B189" s="124"/>
      <c r="C189" s="125"/>
      <c r="D189" s="110"/>
      <c r="E189" s="111"/>
      <c r="F189" s="112"/>
      <c r="G189" s="204"/>
    </row>
    <row r="190" spans="1:7" ht="18">
      <c r="A190" s="145"/>
      <c r="B190" s="124"/>
      <c r="C190" s="125"/>
      <c r="D190" s="110"/>
      <c r="E190" s="111"/>
      <c r="F190" s="112"/>
      <c r="G190" s="204"/>
    </row>
    <row r="191" spans="1:7" ht="18">
      <c r="A191" s="145"/>
      <c r="B191" s="113"/>
      <c r="C191" s="122"/>
      <c r="D191" s="110"/>
      <c r="E191" s="111"/>
      <c r="F191" s="112"/>
      <c r="G191" s="204"/>
    </row>
    <row r="192" spans="1:7" ht="18">
      <c r="A192" s="145"/>
      <c r="B192" s="113"/>
      <c r="C192" s="122"/>
      <c r="D192" s="110"/>
      <c r="E192" s="111"/>
      <c r="F192" s="112"/>
      <c r="G192" s="204"/>
    </row>
    <row r="193" spans="1:7" ht="18">
      <c r="A193" s="145"/>
      <c r="B193" s="113"/>
      <c r="C193" s="122"/>
      <c r="D193" s="110"/>
      <c r="E193" s="111"/>
      <c r="F193" s="112"/>
      <c r="G193" s="204"/>
    </row>
    <row r="194" spans="1:7" ht="18">
      <c r="A194" s="145"/>
      <c r="B194" s="113"/>
      <c r="C194" s="122"/>
      <c r="D194" s="110"/>
      <c r="E194" s="111"/>
      <c r="F194" s="112"/>
      <c r="G194" s="204"/>
    </row>
    <row r="195" spans="1:7" ht="18">
      <c r="A195" s="145"/>
      <c r="B195" s="113"/>
      <c r="C195" s="122"/>
      <c r="D195" s="110"/>
      <c r="E195" s="111"/>
      <c r="F195" s="112"/>
      <c r="G195" s="204"/>
    </row>
    <row r="196" spans="1:7" ht="18">
      <c r="A196" s="145"/>
      <c r="B196" s="113"/>
      <c r="C196" s="122"/>
      <c r="D196" s="110"/>
      <c r="E196" s="111"/>
      <c r="F196" s="112"/>
      <c r="G196" s="204"/>
    </row>
    <row r="197" spans="1:7" ht="18">
      <c r="A197" s="145"/>
      <c r="B197" s="113"/>
      <c r="C197" s="122"/>
      <c r="D197" s="110"/>
      <c r="E197" s="111"/>
      <c r="F197" s="112"/>
      <c r="G197" s="204"/>
    </row>
    <row r="198" spans="1:7" ht="18">
      <c r="A198" s="145"/>
      <c r="B198" s="113"/>
      <c r="C198" s="122"/>
      <c r="D198" s="110"/>
      <c r="E198" s="111"/>
      <c r="F198" s="112"/>
      <c r="G198" s="204"/>
    </row>
    <row r="199" spans="1:7" ht="18">
      <c r="A199" s="722"/>
      <c r="B199" s="722"/>
      <c r="C199" s="722"/>
      <c r="D199" s="722"/>
      <c r="E199" s="722"/>
      <c r="F199" s="119"/>
      <c r="G199" s="204"/>
    </row>
    <row r="200" spans="1:7" ht="18">
      <c r="A200" s="149"/>
      <c r="B200" s="127"/>
      <c r="C200" s="128"/>
      <c r="D200" s="129"/>
      <c r="E200" s="130"/>
      <c r="F200" s="119"/>
      <c r="G200" s="204"/>
    </row>
    <row r="201" spans="1:7" ht="18">
      <c r="A201" s="149"/>
      <c r="B201" s="127"/>
      <c r="C201" s="128"/>
      <c r="D201" s="129"/>
      <c r="E201" s="130"/>
      <c r="F201" s="119"/>
      <c r="G201" s="204"/>
    </row>
    <row r="202" spans="1:7" ht="18">
      <c r="A202" s="722"/>
      <c r="B202" s="722"/>
      <c r="C202" s="722"/>
      <c r="D202" s="722"/>
      <c r="E202" s="722"/>
      <c r="F202" s="119"/>
      <c r="G202" s="204"/>
    </row>
    <row r="203" spans="1:7" ht="18">
      <c r="A203" s="147"/>
      <c r="B203" s="118"/>
      <c r="C203" s="121"/>
      <c r="D203" s="110"/>
      <c r="E203" s="111"/>
      <c r="F203" s="112"/>
      <c r="G203" s="204"/>
    </row>
    <row r="204" spans="1:7">
      <c r="A204" s="723"/>
      <c r="B204" s="723"/>
      <c r="C204" s="723"/>
      <c r="D204" s="723"/>
      <c r="E204" s="723"/>
      <c r="F204" s="723"/>
    </row>
    <row r="205" spans="1:7" ht="18">
      <c r="A205" s="721"/>
      <c r="B205" s="721"/>
      <c r="C205" s="721"/>
      <c r="D205" s="721"/>
      <c r="E205" s="721"/>
      <c r="F205" s="119"/>
    </row>
    <row r="206" spans="1:7">
      <c r="A206" s="109"/>
      <c r="B206" s="107"/>
      <c r="C206" s="121"/>
      <c r="D206" s="110"/>
      <c r="E206" s="111"/>
      <c r="F206" s="112"/>
    </row>
    <row r="207" spans="1:7">
      <c r="A207" s="109"/>
      <c r="B207" s="107"/>
      <c r="C207" s="121"/>
      <c r="D207" s="110"/>
      <c r="E207" s="111"/>
      <c r="F207" s="112"/>
    </row>
    <row r="208" spans="1:7">
      <c r="A208" s="109"/>
      <c r="B208" s="107"/>
      <c r="C208" s="121"/>
      <c r="D208" s="110"/>
      <c r="E208" s="111"/>
      <c r="F208" s="112"/>
    </row>
    <row r="209" spans="1:6">
      <c r="A209" s="109"/>
      <c r="B209" s="107"/>
      <c r="C209" s="121"/>
      <c r="D209" s="110"/>
      <c r="E209" s="111"/>
      <c r="F209" s="112"/>
    </row>
    <row r="210" spans="1:6">
      <c r="A210" s="109"/>
      <c r="B210" s="107"/>
      <c r="C210" s="121"/>
      <c r="D210" s="110"/>
      <c r="E210" s="111"/>
      <c r="F210" s="112"/>
    </row>
    <row r="211" spans="1:6">
      <c r="A211" s="109"/>
      <c r="B211" s="107"/>
      <c r="C211" s="121"/>
      <c r="D211" s="110"/>
      <c r="E211" s="111"/>
      <c r="F211" s="112"/>
    </row>
    <row r="212" spans="1:6">
      <c r="A212" s="109"/>
      <c r="B212" s="107"/>
      <c r="C212" s="121"/>
      <c r="D212" s="110"/>
      <c r="E212" s="111"/>
      <c r="F212" s="112"/>
    </row>
    <row r="213" spans="1:6">
      <c r="A213" s="109"/>
      <c r="B213" s="107"/>
      <c r="C213" s="121"/>
      <c r="D213" s="110"/>
      <c r="E213" s="111"/>
      <c r="F213" s="112"/>
    </row>
    <row r="214" spans="1:6">
      <c r="A214" s="109"/>
      <c r="B214" s="107"/>
      <c r="C214" s="121"/>
      <c r="D214" s="110"/>
      <c r="E214" s="111"/>
      <c r="F214" s="112"/>
    </row>
    <row r="215" spans="1:6">
      <c r="A215" s="109"/>
      <c r="B215" s="107"/>
      <c r="C215" s="121"/>
      <c r="D215" s="110"/>
      <c r="E215" s="111"/>
      <c r="F215" s="112"/>
    </row>
    <row r="216" spans="1:6">
      <c r="A216" s="109"/>
      <c r="B216" s="107"/>
      <c r="C216" s="121"/>
      <c r="D216" s="110"/>
      <c r="E216" s="111"/>
      <c r="F216" s="112"/>
    </row>
    <row r="217" spans="1:6">
      <c r="A217" s="109"/>
      <c r="B217" s="107"/>
      <c r="C217" s="121"/>
      <c r="D217" s="110"/>
      <c r="E217" s="111"/>
      <c r="F217" s="112"/>
    </row>
    <row r="218" spans="1:6">
      <c r="A218" s="109"/>
      <c r="B218" s="107"/>
      <c r="C218" s="121"/>
      <c r="D218" s="110"/>
      <c r="E218" s="111"/>
      <c r="F218" s="112"/>
    </row>
    <row r="219" spans="1:6">
      <c r="A219" s="109"/>
      <c r="B219" s="107"/>
      <c r="C219" s="121"/>
      <c r="D219" s="110"/>
      <c r="E219" s="111"/>
      <c r="F219" s="112"/>
    </row>
    <row r="220" spans="1:6">
      <c r="A220" s="109"/>
      <c r="B220" s="107"/>
      <c r="C220" s="121"/>
      <c r="D220" s="110"/>
      <c r="E220" s="111"/>
      <c r="F220" s="112"/>
    </row>
    <row r="221" spans="1:6">
      <c r="A221" s="109"/>
      <c r="B221" s="107"/>
      <c r="C221" s="121"/>
      <c r="D221" s="110"/>
      <c r="E221" s="111"/>
      <c r="F221" s="112"/>
    </row>
    <row r="222" spans="1:6">
      <c r="A222" s="109"/>
      <c r="B222" s="107"/>
      <c r="C222" s="121"/>
      <c r="D222" s="110"/>
      <c r="E222" s="111"/>
      <c r="F222" s="112"/>
    </row>
    <row r="223" spans="1:6">
      <c r="A223" s="109"/>
      <c r="B223" s="107"/>
      <c r="C223" s="121"/>
      <c r="D223" s="110"/>
      <c r="E223" s="111"/>
      <c r="F223" s="112"/>
    </row>
    <row r="224" spans="1:6">
      <c r="A224" s="109"/>
      <c r="B224" s="107"/>
      <c r="C224" s="121"/>
      <c r="D224" s="110"/>
      <c r="E224" s="111"/>
      <c r="F224" s="112"/>
    </row>
    <row r="225" spans="1:6">
      <c r="A225" s="109"/>
      <c r="B225" s="107"/>
      <c r="C225" s="121"/>
      <c r="D225" s="110"/>
      <c r="E225" s="111"/>
      <c r="F225" s="112"/>
    </row>
    <row r="226" spans="1:6">
      <c r="A226" s="109"/>
      <c r="B226" s="107"/>
      <c r="C226" s="121"/>
      <c r="D226" s="110"/>
      <c r="E226" s="111"/>
      <c r="F226" s="112"/>
    </row>
    <row r="227" spans="1:6">
      <c r="A227" s="109"/>
      <c r="B227" s="107"/>
      <c r="C227" s="121"/>
      <c r="D227" s="110"/>
      <c r="E227" s="111"/>
      <c r="F227" s="112"/>
    </row>
    <row r="228" spans="1:6">
      <c r="A228" s="109"/>
      <c r="B228" s="107"/>
      <c r="C228" s="121"/>
      <c r="D228" s="110"/>
      <c r="E228" s="111"/>
      <c r="F228" s="112"/>
    </row>
    <row r="229" spans="1:6">
      <c r="A229" s="109"/>
      <c r="B229" s="107"/>
      <c r="C229" s="121"/>
      <c r="D229" s="110"/>
      <c r="E229" s="111"/>
      <c r="F229" s="112"/>
    </row>
    <row r="230" spans="1:6">
      <c r="A230" s="109"/>
      <c r="B230" s="107"/>
      <c r="C230" s="121"/>
      <c r="D230" s="110"/>
      <c r="E230" s="111"/>
      <c r="F230" s="112"/>
    </row>
    <row r="231" spans="1:6">
      <c r="A231" s="109"/>
      <c r="B231" s="107"/>
      <c r="C231" s="121"/>
      <c r="D231" s="110"/>
      <c r="E231" s="111"/>
      <c r="F231" s="112"/>
    </row>
    <row r="232" spans="1:6">
      <c r="A232" s="109"/>
      <c r="B232" s="107"/>
      <c r="C232" s="121"/>
      <c r="D232" s="110"/>
      <c r="E232" s="111"/>
      <c r="F232" s="112"/>
    </row>
    <row r="233" spans="1:6">
      <c r="A233" s="109"/>
      <c r="B233" s="107"/>
      <c r="C233" s="121"/>
      <c r="D233" s="110"/>
      <c r="E233" s="111"/>
      <c r="F233" s="112"/>
    </row>
    <row r="234" spans="1:6">
      <c r="A234" s="109"/>
      <c r="B234" s="107"/>
      <c r="C234" s="121"/>
      <c r="D234" s="110"/>
      <c r="E234" s="111"/>
      <c r="F234" s="112"/>
    </row>
    <row r="235" spans="1:6">
      <c r="A235" s="109"/>
      <c r="B235" s="107"/>
      <c r="C235" s="121"/>
      <c r="D235" s="110"/>
      <c r="E235" s="111"/>
      <c r="F235" s="112"/>
    </row>
    <row r="236" spans="1:6">
      <c r="A236" s="109"/>
      <c r="B236" s="107"/>
      <c r="C236" s="121"/>
      <c r="D236" s="110"/>
      <c r="E236" s="111"/>
      <c r="F236" s="112"/>
    </row>
    <row r="237" spans="1:6">
      <c r="A237" s="109"/>
      <c r="B237" s="107"/>
      <c r="C237" s="121"/>
      <c r="D237" s="110"/>
      <c r="E237" s="111"/>
      <c r="F237" s="112"/>
    </row>
    <row r="238" spans="1:6">
      <c r="A238" s="109"/>
      <c r="B238" s="107"/>
      <c r="C238" s="121"/>
      <c r="D238" s="110"/>
      <c r="E238" s="111"/>
      <c r="F238" s="112"/>
    </row>
    <row r="239" spans="1:6">
      <c r="A239" s="109"/>
      <c r="B239" s="107"/>
      <c r="C239" s="121"/>
      <c r="D239" s="110"/>
      <c r="E239" s="111"/>
      <c r="F239" s="112"/>
    </row>
    <row r="240" spans="1:6">
      <c r="A240" s="109"/>
      <c r="B240" s="107"/>
      <c r="C240" s="121"/>
      <c r="D240" s="110"/>
      <c r="E240" s="111"/>
      <c r="F240" s="112"/>
    </row>
    <row r="241" spans="1:6">
      <c r="A241" s="109"/>
      <c r="B241" s="107"/>
      <c r="C241" s="121"/>
      <c r="D241" s="110"/>
      <c r="E241" s="111"/>
      <c r="F241" s="112"/>
    </row>
    <row r="242" spans="1:6">
      <c r="A242" s="109"/>
      <c r="B242" s="107"/>
      <c r="C242" s="121"/>
      <c r="D242" s="110"/>
      <c r="E242" s="111"/>
      <c r="F242" s="112"/>
    </row>
    <row r="243" spans="1:6">
      <c r="A243" s="109"/>
      <c r="B243" s="107"/>
      <c r="C243" s="121"/>
      <c r="D243" s="110"/>
      <c r="E243" s="111"/>
      <c r="F243" s="112"/>
    </row>
    <row r="244" spans="1:6">
      <c r="A244" s="109"/>
      <c r="B244" s="107"/>
      <c r="C244" s="121"/>
      <c r="D244" s="110"/>
      <c r="E244" s="111"/>
      <c r="F244" s="112"/>
    </row>
    <row r="245" spans="1:6">
      <c r="A245" s="109"/>
      <c r="B245" s="107"/>
      <c r="C245" s="121"/>
      <c r="D245" s="110"/>
      <c r="E245" s="111"/>
      <c r="F245" s="112"/>
    </row>
    <row r="246" spans="1:6">
      <c r="A246" s="109"/>
      <c r="B246" s="107"/>
      <c r="C246" s="121"/>
      <c r="D246" s="110"/>
      <c r="E246" s="111"/>
      <c r="F246" s="112"/>
    </row>
    <row r="247" spans="1:6">
      <c r="A247" s="109"/>
      <c r="B247" s="107"/>
      <c r="C247" s="121"/>
      <c r="D247" s="110"/>
      <c r="E247" s="111"/>
      <c r="F247" s="112"/>
    </row>
    <row r="248" spans="1:6">
      <c r="A248" s="109"/>
      <c r="B248" s="107"/>
      <c r="C248" s="121"/>
      <c r="D248" s="110"/>
      <c r="E248" s="111"/>
      <c r="F248" s="112"/>
    </row>
    <row r="249" spans="1:6">
      <c r="A249" s="109"/>
      <c r="B249" s="107"/>
      <c r="C249" s="121"/>
      <c r="D249" s="110"/>
      <c r="E249" s="111"/>
      <c r="F249" s="112"/>
    </row>
    <row r="250" spans="1:6">
      <c r="A250" s="109"/>
      <c r="B250" s="107"/>
      <c r="C250" s="121"/>
      <c r="D250" s="110"/>
      <c r="E250" s="111"/>
      <c r="F250" s="112"/>
    </row>
    <row r="251" spans="1:6">
      <c r="A251" s="109"/>
      <c r="B251" s="107"/>
      <c r="C251" s="121"/>
      <c r="D251" s="110"/>
      <c r="E251" s="111"/>
      <c r="F251" s="112"/>
    </row>
    <row r="252" spans="1:6">
      <c r="A252" s="109"/>
      <c r="B252" s="107"/>
      <c r="C252" s="121"/>
      <c r="D252" s="110"/>
      <c r="E252" s="111"/>
      <c r="F252" s="112"/>
    </row>
    <row r="253" spans="1:6">
      <c r="A253" s="109"/>
      <c r="B253" s="107"/>
      <c r="C253" s="121"/>
      <c r="D253" s="110"/>
      <c r="E253" s="111"/>
      <c r="F253" s="112"/>
    </row>
    <row r="254" spans="1:6">
      <c r="A254" s="109"/>
      <c r="B254" s="107"/>
      <c r="C254" s="121"/>
      <c r="D254" s="110"/>
      <c r="E254" s="111"/>
      <c r="F254" s="112"/>
    </row>
    <row r="255" spans="1:6">
      <c r="A255" s="109"/>
      <c r="B255" s="107"/>
      <c r="C255" s="121"/>
      <c r="D255" s="110"/>
      <c r="E255" s="111"/>
      <c r="F255" s="112"/>
    </row>
    <row r="256" spans="1:6">
      <c r="A256" s="109"/>
      <c r="B256" s="107"/>
      <c r="C256" s="121"/>
      <c r="D256" s="110"/>
      <c r="E256" s="111"/>
      <c r="F256" s="112"/>
    </row>
    <row r="257" spans="1:6">
      <c r="A257" s="109"/>
      <c r="B257" s="107"/>
      <c r="C257" s="121"/>
      <c r="D257" s="110"/>
      <c r="E257" s="111"/>
      <c r="F257" s="112"/>
    </row>
    <row r="258" spans="1:6">
      <c r="A258" s="109"/>
      <c r="B258" s="107"/>
      <c r="C258" s="121"/>
      <c r="D258" s="110"/>
      <c r="E258" s="111"/>
      <c r="F258" s="112"/>
    </row>
    <row r="259" spans="1:6">
      <c r="A259" s="109"/>
      <c r="B259" s="107"/>
      <c r="C259" s="121"/>
      <c r="D259" s="110"/>
      <c r="E259" s="111"/>
      <c r="F259" s="112"/>
    </row>
    <row r="260" spans="1:6">
      <c r="A260" s="109"/>
      <c r="B260" s="107"/>
      <c r="C260" s="121"/>
      <c r="D260" s="110"/>
      <c r="E260" s="111"/>
      <c r="F260" s="112"/>
    </row>
    <row r="261" spans="1:6">
      <c r="A261" s="109"/>
      <c r="B261" s="107"/>
      <c r="C261" s="121"/>
      <c r="D261" s="110"/>
      <c r="E261" s="111"/>
      <c r="F261" s="112"/>
    </row>
    <row r="262" spans="1:6">
      <c r="A262" s="109"/>
      <c r="B262" s="107"/>
      <c r="C262" s="121"/>
      <c r="D262" s="110"/>
      <c r="E262" s="111"/>
      <c r="F262" s="112"/>
    </row>
    <row r="263" spans="1:6">
      <c r="A263" s="109"/>
      <c r="B263" s="107"/>
      <c r="C263" s="121"/>
      <c r="D263" s="110"/>
      <c r="E263" s="111"/>
      <c r="F263" s="112"/>
    </row>
    <row r="264" spans="1:6">
      <c r="A264" s="109"/>
      <c r="B264" s="107"/>
      <c r="C264" s="121"/>
      <c r="D264" s="110"/>
      <c r="E264" s="111"/>
      <c r="F264" s="112"/>
    </row>
    <row r="265" spans="1:6">
      <c r="A265" s="109"/>
      <c r="B265" s="107"/>
      <c r="C265" s="121"/>
      <c r="D265" s="110"/>
      <c r="E265" s="111"/>
      <c r="F265" s="112"/>
    </row>
    <row r="266" spans="1:6">
      <c r="A266" s="109"/>
      <c r="B266" s="107"/>
      <c r="C266" s="121"/>
      <c r="D266" s="110"/>
      <c r="E266" s="111"/>
      <c r="F266" s="112"/>
    </row>
    <row r="267" spans="1:6">
      <c r="A267" s="109"/>
      <c r="B267" s="107"/>
      <c r="C267" s="121"/>
      <c r="D267" s="110"/>
      <c r="E267" s="111"/>
      <c r="F267" s="112"/>
    </row>
    <row r="268" spans="1:6">
      <c r="A268" s="109"/>
      <c r="B268" s="107"/>
      <c r="C268" s="121"/>
      <c r="D268" s="110"/>
      <c r="E268" s="111"/>
      <c r="F268" s="112"/>
    </row>
    <row r="269" spans="1:6">
      <c r="A269" s="109"/>
      <c r="B269" s="107"/>
      <c r="C269" s="121"/>
      <c r="D269" s="110"/>
      <c r="E269" s="111"/>
      <c r="F269" s="112"/>
    </row>
    <row r="270" spans="1:6">
      <c r="A270" s="109"/>
      <c r="B270" s="107"/>
      <c r="C270" s="121"/>
      <c r="D270" s="110"/>
      <c r="E270" s="111"/>
      <c r="F270" s="112"/>
    </row>
    <row r="271" spans="1:6">
      <c r="A271" s="109"/>
      <c r="B271" s="107"/>
      <c r="C271" s="121"/>
      <c r="D271" s="110"/>
      <c r="E271" s="111"/>
      <c r="F271" s="112"/>
    </row>
    <row r="272" spans="1:6">
      <c r="A272" s="109"/>
      <c r="B272" s="107"/>
      <c r="C272" s="121"/>
      <c r="D272" s="110"/>
      <c r="E272" s="111"/>
      <c r="F272" s="112"/>
    </row>
    <row r="273" spans="1:6">
      <c r="A273" s="109"/>
      <c r="B273" s="107"/>
      <c r="C273" s="121"/>
      <c r="D273" s="110"/>
      <c r="E273" s="111"/>
      <c r="F273" s="112"/>
    </row>
    <row r="274" spans="1:6">
      <c r="A274" s="109"/>
      <c r="B274" s="107"/>
      <c r="C274" s="121"/>
      <c r="D274" s="110"/>
      <c r="E274" s="111"/>
      <c r="F274" s="112"/>
    </row>
    <row r="275" spans="1:6">
      <c r="A275" s="109"/>
      <c r="B275" s="107"/>
      <c r="C275" s="121"/>
      <c r="D275" s="110"/>
      <c r="E275" s="111"/>
      <c r="F275" s="112"/>
    </row>
    <row r="276" spans="1:6">
      <c r="A276" s="109"/>
      <c r="B276" s="107"/>
      <c r="C276" s="121"/>
      <c r="D276" s="110"/>
      <c r="E276" s="111"/>
      <c r="F276" s="112"/>
    </row>
    <row r="277" spans="1:6">
      <c r="A277" s="109"/>
      <c r="B277" s="107"/>
      <c r="C277" s="121"/>
      <c r="D277" s="110"/>
      <c r="E277" s="111"/>
      <c r="F277" s="112"/>
    </row>
    <row r="278" spans="1:6">
      <c r="A278" s="109"/>
      <c r="B278" s="107"/>
      <c r="C278" s="121"/>
      <c r="D278" s="110"/>
      <c r="E278" s="111"/>
      <c r="F278" s="112"/>
    </row>
    <row r="279" spans="1:6">
      <c r="A279" s="109"/>
      <c r="B279" s="107"/>
      <c r="C279" s="121"/>
      <c r="D279" s="110"/>
      <c r="E279" s="111"/>
      <c r="F279" s="112"/>
    </row>
    <row r="280" spans="1:6">
      <c r="A280" s="109"/>
      <c r="B280" s="107"/>
      <c r="C280" s="121"/>
      <c r="D280" s="110"/>
      <c r="E280" s="111"/>
      <c r="F280" s="112"/>
    </row>
    <row r="281" spans="1:6">
      <c r="A281" s="109"/>
      <c r="B281" s="107"/>
      <c r="C281" s="121"/>
      <c r="D281" s="110"/>
      <c r="E281" s="111"/>
      <c r="F281" s="112"/>
    </row>
    <row r="282" spans="1:6">
      <c r="A282" s="109"/>
      <c r="B282" s="107"/>
      <c r="C282" s="121"/>
      <c r="D282" s="110"/>
      <c r="E282" s="111"/>
      <c r="F282" s="112"/>
    </row>
    <row r="283" spans="1:6">
      <c r="A283" s="109"/>
      <c r="B283" s="107"/>
      <c r="C283" s="121"/>
      <c r="D283" s="110"/>
      <c r="E283" s="111"/>
      <c r="F283" s="112"/>
    </row>
    <row r="284" spans="1:6">
      <c r="A284" s="109"/>
      <c r="B284" s="107"/>
      <c r="C284" s="121"/>
      <c r="D284" s="110"/>
      <c r="E284" s="111"/>
      <c r="F284" s="112"/>
    </row>
    <row r="285" spans="1:6">
      <c r="A285" s="109"/>
      <c r="B285" s="107"/>
      <c r="C285" s="121"/>
      <c r="D285" s="110"/>
      <c r="E285" s="111"/>
      <c r="F285" s="112"/>
    </row>
    <row r="286" spans="1:6">
      <c r="A286" s="109"/>
      <c r="B286" s="107"/>
      <c r="C286" s="121"/>
      <c r="D286" s="110"/>
      <c r="E286" s="111"/>
      <c r="F286" s="112"/>
    </row>
    <row r="287" spans="1:6">
      <c r="A287" s="109"/>
      <c r="B287" s="107"/>
      <c r="C287" s="121"/>
      <c r="D287" s="110"/>
      <c r="E287" s="111"/>
      <c r="F287" s="112"/>
    </row>
    <row r="288" spans="1:6">
      <c r="A288" s="109"/>
      <c r="B288" s="107"/>
      <c r="C288" s="121"/>
      <c r="D288" s="110"/>
      <c r="E288" s="111"/>
      <c r="F288" s="112"/>
    </row>
    <row r="289" spans="1:6">
      <c r="A289" s="109"/>
      <c r="B289" s="107"/>
      <c r="C289" s="121"/>
      <c r="D289" s="110"/>
      <c r="E289" s="111"/>
      <c r="F289" s="112"/>
    </row>
    <row r="290" spans="1:6">
      <c r="A290" s="109"/>
      <c r="B290" s="107"/>
      <c r="C290" s="121"/>
      <c r="D290" s="110"/>
      <c r="E290" s="111"/>
      <c r="F290" s="112"/>
    </row>
    <row r="291" spans="1:6">
      <c r="A291" s="109"/>
      <c r="B291" s="107"/>
      <c r="C291" s="121"/>
      <c r="D291" s="110"/>
      <c r="E291" s="111"/>
      <c r="F291" s="112"/>
    </row>
    <row r="292" spans="1:6">
      <c r="A292" s="109"/>
      <c r="B292" s="107"/>
      <c r="C292" s="121"/>
      <c r="D292" s="110"/>
      <c r="E292" s="111"/>
      <c r="F292" s="112"/>
    </row>
    <row r="293" spans="1:6">
      <c r="A293" s="109"/>
      <c r="B293" s="107"/>
      <c r="C293" s="121"/>
      <c r="D293" s="110"/>
      <c r="E293" s="111"/>
      <c r="F293" s="112"/>
    </row>
    <row r="294" spans="1:6">
      <c r="A294" s="109"/>
      <c r="B294" s="107"/>
      <c r="C294" s="121"/>
      <c r="D294" s="110"/>
      <c r="E294" s="111"/>
      <c r="F294" s="112"/>
    </row>
    <row r="295" spans="1:6">
      <c r="A295" s="109"/>
      <c r="B295" s="107"/>
      <c r="C295" s="121"/>
      <c r="D295" s="110"/>
      <c r="E295" s="111"/>
      <c r="F295" s="112"/>
    </row>
    <row r="296" spans="1:6">
      <c r="A296" s="109"/>
      <c r="B296" s="107"/>
      <c r="C296" s="121"/>
      <c r="D296" s="110"/>
      <c r="E296" s="111"/>
      <c r="F296" s="112"/>
    </row>
    <row r="297" spans="1:6">
      <c r="A297" s="109"/>
      <c r="B297" s="107"/>
      <c r="C297" s="121"/>
      <c r="D297" s="110"/>
      <c r="E297" s="111"/>
      <c r="F297" s="112"/>
    </row>
    <row r="298" spans="1:6">
      <c r="A298" s="109"/>
      <c r="B298" s="107"/>
      <c r="C298" s="121"/>
      <c r="D298" s="110"/>
      <c r="E298" s="111"/>
      <c r="F298" s="112"/>
    </row>
    <row r="299" spans="1:6">
      <c r="A299" s="109"/>
      <c r="B299" s="107"/>
      <c r="C299" s="121"/>
      <c r="D299" s="110"/>
      <c r="E299" s="111"/>
      <c r="F299" s="112"/>
    </row>
    <row r="300" spans="1:6">
      <c r="A300" s="109"/>
      <c r="B300" s="107"/>
      <c r="C300" s="121"/>
      <c r="D300" s="110"/>
      <c r="E300" s="111"/>
      <c r="F300" s="112"/>
    </row>
    <row r="301" spans="1:6">
      <c r="A301" s="109"/>
      <c r="B301" s="107"/>
      <c r="C301" s="121"/>
      <c r="D301" s="110"/>
      <c r="E301" s="111"/>
      <c r="F301" s="112"/>
    </row>
    <row r="302" spans="1:6">
      <c r="A302" s="109"/>
      <c r="B302" s="107"/>
      <c r="C302" s="121"/>
      <c r="D302" s="110"/>
      <c r="E302" s="111"/>
      <c r="F302" s="112"/>
    </row>
    <row r="303" spans="1:6">
      <c r="A303" s="109"/>
      <c r="B303" s="107"/>
      <c r="C303" s="121"/>
      <c r="D303" s="110"/>
      <c r="E303" s="111"/>
      <c r="F303" s="112"/>
    </row>
    <row r="304" spans="1:6">
      <c r="A304" s="109"/>
      <c r="B304" s="107"/>
      <c r="C304" s="121"/>
      <c r="D304" s="110"/>
      <c r="E304" s="111"/>
      <c r="F304" s="112"/>
    </row>
    <row r="305" spans="1:6">
      <c r="A305" s="109"/>
      <c r="B305" s="107"/>
      <c r="C305" s="121"/>
      <c r="D305" s="110"/>
      <c r="E305" s="111"/>
      <c r="F305" s="112"/>
    </row>
    <row r="306" spans="1:6">
      <c r="A306" s="109"/>
      <c r="B306" s="107"/>
      <c r="C306" s="121"/>
      <c r="D306" s="110"/>
      <c r="E306" s="111"/>
      <c r="F306" s="112"/>
    </row>
    <row r="307" spans="1:6">
      <c r="A307" s="109"/>
      <c r="B307" s="107"/>
      <c r="C307" s="121"/>
      <c r="D307" s="110"/>
      <c r="E307" s="111"/>
      <c r="F307" s="112"/>
    </row>
    <row r="308" spans="1:6">
      <c r="A308" s="109"/>
      <c r="B308" s="107"/>
      <c r="C308" s="121"/>
      <c r="D308" s="110"/>
      <c r="E308" s="111"/>
      <c r="F308" s="112"/>
    </row>
    <row r="309" spans="1:6">
      <c r="A309" s="109"/>
      <c r="B309" s="107"/>
      <c r="C309" s="121"/>
      <c r="D309" s="110"/>
      <c r="E309" s="111"/>
      <c r="F309" s="112"/>
    </row>
    <row r="310" spans="1:6">
      <c r="A310" s="109"/>
      <c r="B310" s="107"/>
      <c r="C310" s="121"/>
      <c r="D310" s="110"/>
      <c r="E310" s="111"/>
      <c r="F310" s="112"/>
    </row>
    <row r="311" spans="1:6">
      <c r="A311" s="109"/>
      <c r="B311" s="107"/>
      <c r="C311" s="121"/>
      <c r="D311" s="110"/>
      <c r="E311" s="111"/>
      <c r="F311" s="112"/>
    </row>
    <row r="312" spans="1:6">
      <c r="A312" s="109"/>
      <c r="B312" s="107"/>
      <c r="C312" s="121"/>
      <c r="D312" s="110"/>
      <c r="E312" s="111"/>
      <c r="F312" s="112"/>
    </row>
    <row r="313" spans="1:6">
      <c r="A313" s="109"/>
      <c r="B313" s="107"/>
      <c r="C313" s="121"/>
      <c r="D313" s="110"/>
      <c r="E313" s="111"/>
      <c r="F313" s="112"/>
    </row>
    <row r="314" spans="1:6">
      <c r="A314" s="109"/>
      <c r="B314" s="107"/>
      <c r="C314" s="121"/>
      <c r="D314" s="110"/>
      <c r="E314" s="111"/>
      <c r="F314" s="112"/>
    </row>
    <row r="315" spans="1:6">
      <c r="A315" s="109"/>
      <c r="B315" s="107"/>
      <c r="C315" s="121"/>
      <c r="D315" s="110"/>
      <c r="E315" s="111"/>
      <c r="F315" s="112"/>
    </row>
    <row r="316" spans="1:6">
      <c r="A316" s="109"/>
      <c r="B316" s="107"/>
      <c r="C316" s="121"/>
      <c r="D316" s="110"/>
      <c r="E316" s="111"/>
      <c r="F316" s="112"/>
    </row>
    <row r="317" spans="1:6">
      <c r="A317" s="109"/>
      <c r="B317" s="107"/>
      <c r="C317" s="121"/>
      <c r="D317" s="110"/>
      <c r="E317" s="111"/>
      <c r="F317" s="112"/>
    </row>
    <row r="318" spans="1:6">
      <c r="A318" s="109"/>
      <c r="B318" s="107"/>
      <c r="C318" s="121"/>
      <c r="D318" s="110"/>
      <c r="E318" s="111"/>
      <c r="F318" s="112"/>
    </row>
    <row r="319" spans="1:6">
      <c r="A319" s="109"/>
      <c r="B319" s="107"/>
      <c r="C319" s="121"/>
      <c r="D319" s="110"/>
      <c r="E319" s="111"/>
      <c r="F319" s="112"/>
    </row>
    <row r="320" spans="1:6">
      <c r="A320" s="109"/>
      <c r="B320" s="107"/>
      <c r="C320" s="121"/>
      <c r="D320" s="110"/>
      <c r="E320" s="111"/>
      <c r="F320" s="112"/>
    </row>
    <row r="321" spans="1:6">
      <c r="A321" s="109"/>
      <c r="B321" s="107"/>
      <c r="C321" s="121"/>
      <c r="D321" s="110"/>
      <c r="E321" s="111"/>
      <c r="F321" s="112"/>
    </row>
    <row r="322" spans="1:6">
      <c r="A322" s="109"/>
      <c r="B322" s="107"/>
      <c r="C322" s="121"/>
      <c r="D322" s="110"/>
      <c r="E322" s="111"/>
      <c r="F322" s="112"/>
    </row>
    <row r="323" spans="1:6">
      <c r="A323" s="109"/>
      <c r="B323" s="107"/>
      <c r="C323" s="121"/>
      <c r="D323" s="110"/>
      <c r="E323" s="111"/>
      <c r="F323" s="112"/>
    </row>
    <row r="324" spans="1:6">
      <c r="A324" s="109"/>
      <c r="B324" s="107"/>
      <c r="C324" s="121"/>
      <c r="D324" s="110"/>
      <c r="E324" s="111"/>
      <c r="F324" s="112"/>
    </row>
    <row r="325" spans="1:6">
      <c r="A325" s="109"/>
      <c r="B325" s="107"/>
      <c r="C325" s="121"/>
      <c r="D325" s="110"/>
      <c r="E325" s="111"/>
      <c r="F325" s="112"/>
    </row>
    <row r="326" spans="1:6">
      <c r="A326" s="109"/>
      <c r="B326" s="107"/>
      <c r="C326" s="121"/>
      <c r="D326" s="110"/>
      <c r="E326" s="111"/>
      <c r="F326" s="112"/>
    </row>
    <row r="327" spans="1:6">
      <c r="A327" s="109"/>
      <c r="B327" s="107"/>
      <c r="C327" s="121"/>
      <c r="D327" s="110"/>
      <c r="E327" s="111"/>
      <c r="F327" s="112"/>
    </row>
    <row r="328" spans="1:6">
      <c r="A328" s="109"/>
      <c r="B328" s="107"/>
      <c r="C328" s="121"/>
      <c r="D328" s="110"/>
      <c r="E328" s="111"/>
      <c r="F328" s="112"/>
    </row>
    <row r="329" spans="1:6">
      <c r="A329" s="109"/>
      <c r="B329" s="107"/>
      <c r="C329" s="121"/>
      <c r="D329" s="110"/>
      <c r="E329" s="111"/>
      <c r="F329" s="112"/>
    </row>
    <row r="330" spans="1:6">
      <c r="A330" s="109"/>
      <c r="B330" s="107"/>
      <c r="C330" s="121"/>
      <c r="D330" s="110"/>
      <c r="E330" s="111"/>
      <c r="F330" s="112"/>
    </row>
    <row r="331" spans="1:6">
      <c r="A331" s="109"/>
      <c r="B331" s="107"/>
      <c r="C331" s="121"/>
      <c r="D331" s="110"/>
      <c r="E331" s="111"/>
      <c r="F331" s="112"/>
    </row>
    <row r="332" spans="1:6">
      <c r="A332" s="109"/>
      <c r="B332" s="107"/>
      <c r="C332" s="121"/>
      <c r="D332" s="110"/>
      <c r="E332" s="111"/>
      <c r="F332" s="112"/>
    </row>
    <row r="333" spans="1:6">
      <c r="A333" s="109"/>
      <c r="B333" s="107"/>
      <c r="C333" s="121"/>
      <c r="D333" s="110"/>
      <c r="E333" s="111"/>
      <c r="F333" s="112"/>
    </row>
    <row r="334" spans="1:6">
      <c r="A334" s="109"/>
      <c r="B334" s="107"/>
      <c r="C334" s="121"/>
      <c r="D334" s="110"/>
      <c r="E334" s="111"/>
      <c r="F334" s="112"/>
    </row>
    <row r="335" spans="1:6">
      <c r="A335" s="109"/>
      <c r="B335" s="107"/>
      <c r="C335" s="121"/>
      <c r="D335" s="110"/>
      <c r="E335" s="111"/>
      <c r="F335" s="112"/>
    </row>
    <row r="336" spans="1:6">
      <c r="A336" s="109"/>
      <c r="B336" s="107"/>
      <c r="C336" s="121"/>
      <c r="D336" s="110"/>
      <c r="E336" s="111"/>
      <c r="F336" s="112"/>
    </row>
    <row r="337" spans="1:6">
      <c r="A337" s="109"/>
      <c r="B337" s="107"/>
      <c r="C337" s="121"/>
      <c r="D337" s="110"/>
      <c r="E337" s="111"/>
      <c r="F337" s="112"/>
    </row>
    <row r="338" spans="1:6">
      <c r="A338" s="109"/>
      <c r="B338" s="107"/>
      <c r="C338" s="121"/>
      <c r="D338" s="110"/>
      <c r="E338" s="111"/>
      <c r="F338" s="112"/>
    </row>
    <row r="339" spans="1:6">
      <c r="A339" s="109"/>
      <c r="B339" s="107"/>
      <c r="C339" s="121"/>
      <c r="D339" s="110"/>
      <c r="E339" s="111"/>
      <c r="F339" s="112"/>
    </row>
    <row r="340" spans="1:6">
      <c r="A340" s="109"/>
      <c r="B340" s="107"/>
      <c r="C340" s="121"/>
      <c r="D340" s="110"/>
      <c r="E340" s="111"/>
      <c r="F340" s="112"/>
    </row>
    <row r="341" spans="1:6">
      <c r="A341" s="109"/>
      <c r="B341" s="107"/>
      <c r="C341" s="121"/>
      <c r="D341" s="110"/>
      <c r="E341" s="111"/>
      <c r="F341" s="112"/>
    </row>
    <row r="342" spans="1:6">
      <c r="A342" s="109"/>
      <c r="B342" s="107"/>
      <c r="C342" s="121"/>
      <c r="D342" s="110"/>
      <c r="E342" s="111"/>
      <c r="F342" s="112"/>
    </row>
    <row r="343" spans="1:6">
      <c r="A343" s="109"/>
      <c r="B343" s="107"/>
      <c r="C343" s="121"/>
      <c r="D343" s="110"/>
      <c r="E343" s="111"/>
      <c r="F343" s="112"/>
    </row>
    <row r="344" spans="1:6">
      <c r="A344" s="109"/>
      <c r="B344" s="107"/>
      <c r="C344" s="121"/>
      <c r="D344" s="110"/>
      <c r="E344" s="111"/>
      <c r="F344" s="112"/>
    </row>
    <row r="345" spans="1:6">
      <c r="A345" s="109"/>
      <c r="B345" s="107"/>
      <c r="C345" s="121"/>
      <c r="D345" s="110"/>
      <c r="E345" s="111"/>
      <c r="F345" s="112"/>
    </row>
    <row r="346" spans="1:6">
      <c r="A346" s="109"/>
      <c r="B346" s="107"/>
      <c r="C346" s="121"/>
      <c r="D346" s="110"/>
      <c r="E346" s="111"/>
      <c r="F346" s="112"/>
    </row>
    <row r="347" spans="1:6">
      <c r="A347" s="109"/>
      <c r="B347" s="107"/>
      <c r="C347" s="121"/>
      <c r="D347" s="110"/>
      <c r="E347" s="111"/>
      <c r="F347" s="112"/>
    </row>
    <row r="348" spans="1:6">
      <c r="A348" s="109"/>
      <c r="B348" s="107"/>
      <c r="C348" s="121"/>
      <c r="D348" s="110"/>
      <c r="E348" s="111"/>
      <c r="F348" s="112"/>
    </row>
    <row r="349" spans="1:6">
      <c r="A349" s="109"/>
      <c r="B349" s="107"/>
      <c r="C349" s="121"/>
      <c r="D349" s="110"/>
      <c r="E349" s="111"/>
      <c r="F349" s="112"/>
    </row>
    <row r="350" spans="1:6">
      <c r="A350" s="109"/>
      <c r="B350" s="107"/>
      <c r="C350" s="121"/>
      <c r="D350" s="110"/>
      <c r="E350" s="111"/>
      <c r="F350" s="112"/>
    </row>
    <row r="351" spans="1:6">
      <c r="A351" s="109"/>
      <c r="B351" s="107"/>
      <c r="C351" s="121"/>
      <c r="D351" s="110"/>
      <c r="E351" s="111"/>
      <c r="F351" s="112"/>
    </row>
    <row r="352" spans="1:6">
      <c r="A352" s="109"/>
      <c r="B352" s="107"/>
      <c r="C352" s="121"/>
      <c r="D352" s="110"/>
      <c r="E352" s="111"/>
      <c r="F352" s="112"/>
    </row>
    <row r="353" spans="1:6">
      <c r="A353" s="109"/>
      <c r="B353" s="107"/>
      <c r="C353" s="121"/>
      <c r="D353" s="110"/>
      <c r="E353" s="111"/>
      <c r="F353" s="112"/>
    </row>
    <row r="354" spans="1:6">
      <c r="A354" s="109"/>
      <c r="B354" s="107"/>
      <c r="C354" s="121"/>
      <c r="D354" s="110"/>
      <c r="E354" s="111"/>
      <c r="F354" s="112"/>
    </row>
    <row r="355" spans="1:6">
      <c r="A355" s="109"/>
      <c r="B355" s="107"/>
      <c r="C355" s="121"/>
      <c r="D355" s="110"/>
      <c r="E355" s="111"/>
      <c r="F355" s="112"/>
    </row>
    <row r="356" spans="1:6">
      <c r="A356" s="109"/>
      <c r="B356" s="107"/>
      <c r="C356" s="121"/>
      <c r="D356" s="110"/>
      <c r="E356" s="111"/>
      <c r="F356" s="112"/>
    </row>
    <row r="357" spans="1:6">
      <c r="A357" s="109"/>
      <c r="B357" s="107"/>
      <c r="C357" s="121"/>
      <c r="D357" s="110"/>
      <c r="E357" s="111"/>
      <c r="F357" s="112"/>
    </row>
    <row r="358" spans="1:6">
      <c r="A358" s="109"/>
      <c r="B358" s="107"/>
      <c r="C358" s="121"/>
      <c r="D358" s="110"/>
      <c r="E358" s="111"/>
      <c r="F358" s="112"/>
    </row>
    <row r="359" spans="1:6">
      <c r="A359" s="109"/>
      <c r="B359" s="107"/>
      <c r="C359" s="121"/>
      <c r="D359" s="110"/>
      <c r="E359" s="111"/>
      <c r="F359" s="112"/>
    </row>
    <row r="360" spans="1:6">
      <c r="A360" s="109"/>
      <c r="B360" s="107"/>
      <c r="C360" s="121"/>
      <c r="D360" s="110"/>
      <c r="E360" s="111"/>
      <c r="F360" s="112"/>
    </row>
    <row r="361" spans="1:6">
      <c r="A361" s="109"/>
      <c r="B361" s="107"/>
      <c r="C361" s="121"/>
      <c r="D361" s="110"/>
      <c r="E361" s="111"/>
      <c r="F361" s="112"/>
    </row>
    <row r="362" spans="1:6">
      <c r="A362" s="109"/>
      <c r="B362" s="107"/>
      <c r="C362" s="121"/>
      <c r="D362" s="110"/>
      <c r="E362" s="111"/>
      <c r="F362" s="112"/>
    </row>
    <row r="363" spans="1:6">
      <c r="A363" s="109"/>
      <c r="B363" s="107"/>
      <c r="C363" s="121"/>
      <c r="D363" s="110"/>
      <c r="E363" s="111"/>
      <c r="F363" s="112"/>
    </row>
    <row r="364" spans="1:6">
      <c r="A364" s="109"/>
      <c r="B364" s="107"/>
      <c r="C364" s="121"/>
      <c r="D364" s="110"/>
      <c r="E364" s="111"/>
      <c r="F364" s="112"/>
    </row>
    <row r="365" spans="1:6">
      <c r="A365" s="109"/>
      <c r="B365" s="107"/>
      <c r="C365" s="121"/>
      <c r="D365" s="110"/>
      <c r="E365" s="111"/>
      <c r="F365" s="112"/>
    </row>
    <row r="366" spans="1:6">
      <c r="A366" s="109"/>
      <c r="B366" s="107"/>
      <c r="C366" s="121"/>
      <c r="D366" s="110"/>
      <c r="E366" s="111"/>
      <c r="F366" s="112"/>
    </row>
    <row r="367" spans="1:6">
      <c r="A367" s="109"/>
      <c r="B367" s="107"/>
      <c r="C367" s="121"/>
      <c r="D367" s="110"/>
      <c r="E367" s="111"/>
      <c r="F367" s="112"/>
    </row>
    <row r="368" spans="1:6">
      <c r="A368" s="109"/>
      <c r="B368" s="107"/>
      <c r="C368" s="121"/>
      <c r="D368" s="110"/>
      <c r="E368" s="111"/>
      <c r="F368" s="112"/>
    </row>
    <row r="369" spans="1:6">
      <c r="A369" s="109"/>
      <c r="B369" s="107"/>
      <c r="C369" s="121"/>
      <c r="D369" s="110"/>
      <c r="E369" s="111"/>
      <c r="F369" s="112"/>
    </row>
    <row r="370" spans="1:6">
      <c r="A370" s="109"/>
      <c r="B370" s="107"/>
      <c r="C370" s="121"/>
      <c r="D370" s="110"/>
      <c r="E370" s="111"/>
      <c r="F370" s="112"/>
    </row>
    <row r="371" spans="1:6">
      <c r="A371" s="109"/>
      <c r="B371" s="107"/>
      <c r="C371" s="121"/>
      <c r="D371" s="110"/>
      <c r="E371" s="111"/>
      <c r="F371" s="112"/>
    </row>
    <row r="372" spans="1:6">
      <c r="A372" s="109"/>
      <c r="B372" s="107"/>
      <c r="C372" s="121"/>
      <c r="D372" s="110"/>
      <c r="E372" s="111"/>
      <c r="F372" s="112"/>
    </row>
    <row r="373" spans="1:6">
      <c r="A373" s="109"/>
      <c r="B373" s="107"/>
      <c r="C373" s="121"/>
      <c r="D373" s="110"/>
      <c r="E373" s="111"/>
      <c r="F373" s="112"/>
    </row>
    <row r="374" spans="1:6">
      <c r="A374" s="109"/>
      <c r="B374" s="107"/>
      <c r="C374" s="121"/>
      <c r="D374" s="110"/>
      <c r="E374" s="111"/>
      <c r="F374" s="112"/>
    </row>
    <row r="375" spans="1:6">
      <c r="A375" s="109"/>
      <c r="B375" s="107"/>
      <c r="C375" s="121"/>
      <c r="D375" s="110"/>
      <c r="E375" s="111"/>
      <c r="F375" s="112"/>
    </row>
    <row r="376" spans="1:6">
      <c r="A376" s="109"/>
      <c r="B376" s="107"/>
      <c r="C376" s="121"/>
      <c r="D376" s="110"/>
      <c r="E376" s="111"/>
      <c r="F376" s="112"/>
    </row>
    <row r="377" spans="1:6">
      <c r="A377" s="109"/>
      <c r="B377" s="107"/>
      <c r="C377" s="121"/>
      <c r="D377" s="110"/>
      <c r="E377" s="111"/>
      <c r="F377" s="112"/>
    </row>
    <row r="378" spans="1:6">
      <c r="A378" s="109"/>
      <c r="B378" s="107"/>
      <c r="C378" s="121"/>
      <c r="D378" s="110"/>
      <c r="E378" s="111"/>
      <c r="F378" s="112"/>
    </row>
    <row r="379" spans="1:6">
      <c r="A379" s="109"/>
      <c r="B379" s="107"/>
      <c r="C379" s="121"/>
      <c r="D379" s="110"/>
      <c r="E379" s="111"/>
      <c r="F379" s="112"/>
    </row>
    <row r="380" spans="1:6">
      <c r="A380" s="109"/>
      <c r="B380" s="107"/>
      <c r="C380" s="121"/>
      <c r="D380" s="110"/>
      <c r="E380" s="111"/>
      <c r="F380" s="112"/>
    </row>
    <row r="381" spans="1:6">
      <c r="A381" s="109"/>
      <c r="B381" s="107"/>
      <c r="C381" s="121"/>
      <c r="D381" s="110"/>
      <c r="E381" s="111"/>
      <c r="F381" s="112"/>
    </row>
    <row r="382" spans="1:6">
      <c r="A382" s="109"/>
      <c r="B382" s="107"/>
      <c r="C382" s="121"/>
      <c r="D382" s="110"/>
      <c r="E382" s="111"/>
      <c r="F382" s="112"/>
    </row>
    <row r="383" spans="1:6">
      <c r="A383" s="109"/>
      <c r="B383" s="107"/>
      <c r="C383" s="121"/>
      <c r="D383" s="110"/>
      <c r="E383" s="111"/>
      <c r="F383" s="112"/>
    </row>
    <row r="384" spans="1:6">
      <c r="A384" s="109"/>
      <c r="B384" s="107"/>
      <c r="C384" s="121"/>
      <c r="D384" s="110"/>
      <c r="E384" s="111"/>
      <c r="F384" s="112"/>
    </row>
    <row r="385" spans="1:6">
      <c r="A385" s="109"/>
      <c r="B385" s="107"/>
      <c r="C385" s="121"/>
      <c r="D385" s="110"/>
      <c r="E385" s="111"/>
      <c r="F385" s="112"/>
    </row>
    <row r="386" spans="1:6">
      <c r="A386" s="109"/>
      <c r="B386" s="107"/>
      <c r="C386" s="121"/>
      <c r="D386" s="110"/>
      <c r="E386" s="111"/>
      <c r="F386" s="112"/>
    </row>
    <row r="387" spans="1:6">
      <c r="A387" s="109"/>
      <c r="B387" s="107"/>
      <c r="C387" s="121"/>
      <c r="D387" s="110"/>
      <c r="E387" s="111"/>
      <c r="F387" s="112"/>
    </row>
    <row r="388" spans="1:6">
      <c r="A388" s="109"/>
      <c r="B388" s="107"/>
      <c r="C388" s="121"/>
      <c r="D388" s="110"/>
      <c r="E388" s="111"/>
      <c r="F388" s="112"/>
    </row>
    <row r="389" spans="1:6">
      <c r="A389" s="109"/>
      <c r="B389" s="107"/>
      <c r="C389" s="121"/>
      <c r="D389" s="110"/>
      <c r="E389" s="111"/>
      <c r="F389" s="112"/>
    </row>
    <row r="390" spans="1:6">
      <c r="A390" s="109"/>
      <c r="B390" s="107"/>
      <c r="C390" s="121"/>
      <c r="D390" s="110"/>
      <c r="E390" s="111"/>
      <c r="F390" s="112"/>
    </row>
    <row r="391" spans="1:6">
      <c r="A391" s="109"/>
      <c r="B391" s="107"/>
      <c r="C391" s="121"/>
      <c r="D391" s="110"/>
      <c r="E391" s="111"/>
      <c r="F391" s="112"/>
    </row>
    <row r="392" spans="1:6">
      <c r="A392" s="109"/>
      <c r="B392" s="107"/>
      <c r="C392" s="121"/>
      <c r="D392" s="110"/>
      <c r="E392" s="111"/>
      <c r="F392" s="112"/>
    </row>
    <row r="393" spans="1:6">
      <c r="A393" s="109"/>
      <c r="B393" s="107"/>
      <c r="C393" s="121"/>
      <c r="D393" s="110"/>
      <c r="E393" s="111"/>
      <c r="F393" s="112"/>
    </row>
    <row r="394" spans="1:6">
      <c r="A394" s="109"/>
      <c r="B394" s="107"/>
      <c r="C394" s="121"/>
      <c r="D394" s="110"/>
      <c r="E394" s="111"/>
      <c r="F394" s="112"/>
    </row>
    <row r="395" spans="1:6">
      <c r="A395" s="109"/>
      <c r="B395" s="107"/>
      <c r="C395" s="121"/>
      <c r="D395" s="110"/>
      <c r="E395" s="111"/>
      <c r="F395" s="112"/>
    </row>
    <row r="396" spans="1:6">
      <c r="A396" s="109"/>
      <c r="B396" s="107"/>
      <c r="C396" s="121"/>
      <c r="D396" s="110"/>
      <c r="E396" s="111"/>
      <c r="F396" s="112"/>
    </row>
    <row r="397" spans="1:6">
      <c r="A397" s="109"/>
      <c r="B397" s="107"/>
      <c r="C397" s="121"/>
      <c r="D397" s="110"/>
      <c r="E397" s="111"/>
      <c r="F397" s="112"/>
    </row>
    <row r="398" spans="1:6">
      <c r="A398" s="109"/>
      <c r="B398" s="107"/>
      <c r="C398" s="121"/>
      <c r="D398" s="110"/>
      <c r="E398" s="111"/>
      <c r="F398" s="112"/>
    </row>
    <row r="399" spans="1:6">
      <c r="A399" s="109"/>
      <c r="B399" s="107"/>
      <c r="C399" s="121"/>
      <c r="D399" s="110"/>
      <c r="E399" s="111"/>
      <c r="F399" s="112"/>
    </row>
    <row r="400" spans="1:6">
      <c r="A400" s="109"/>
      <c r="B400" s="107"/>
      <c r="C400" s="121"/>
      <c r="D400" s="110"/>
      <c r="E400" s="111"/>
      <c r="F400" s="112"/>
    </row>
    <row r="401" spans="1:6">
      <c r="A401" s="109"/>
      <c r="B401" s="107"/>
      <c r="C401" s="121"/>
      <c r="D401" s="110"/>
      <c r="E401" s="111"/>
      <c r="F401" s="112"/>
    </row>
    <row r="402" spans="1:6">
      <c r="A402" s="109"/>
      <c r="B402" s="107"/>
      <c r="C402" s="121"/>
      <c r="D402" s="110"/>
      <c r="E402" s="111"/>
      <c r="F402" s="112"/>
    </row>
    <row r="403" spans="1:6">
      <c r="A403" s="109"/>
      <c r="B403" s="107"/>
      <c r="C403" s="121"/>
      <c r="D403" s="110"/>
      <c r="E403" s="111"/>
      <c r="F403" s="112"/>
    </row>
    <row r="404" spans="1:6">
      <c r="A404" s="109"/>
      <c r="B404" s="107"/>
      <c r="C404" s="121"/>
      <c r="D404" s="110"/>
      <c r="E404" s="111"/>
      <c r="F404" s="112"/>
    </row>
    <row r="405" spans="1:6">
      <c r="A405" s="109"/>
      <c r="B405" s="107"/>
      <c r="C405" s="121"/>
      <c r="D405" s="110"/>
      <c r="E405" s="111"/>
      <c r="F405" s="112"/>
    </row>
    <row r="406" spans="1:6">
      <c r="A406" s="109"/>
      <c r="B406" s="107"/>
      <c r="C406" s="121"/>
      <c r="D406" s="110"/>
      <c r="E406" s="111"/>
      <c r="F406" s="112"/>
    </row>
    <row r="407" spans="1:6">
      <c r="A407" s="109"/>
      <c r="B407" s="107"/>
      <c r="C407" s="121"/>
      <c r="D407" s="110"/>
      <c r="E407" s="111"/>
      <c r="F407" s="112"/>
    </row>
    <row r="408" spans="1:6">
      <c r="A408" s="109"/>
      <c r="B408" s="107"/>
      <c r="C408" s="121"/>
      <c r="D408" s="110"/>
      <c r="E408" s="111"/>
      <c r="F408" s="112"/>
    </row>
    <row r="409" spans="1:6">
      <c r="A409" s="109"/>
      <c r="B409" s="107"/>
      <c r="C409" s="121"/>
      <c r="D409" s="110"/>
      <c r="E409" s="111"/>
      <c r="F409" s="112"/>
    </row>
    <row r="410" spans="1:6">
      <c r="A410" s="109"/>
      <c r="B410" s="107"/>
      <c r="C410" s="121"/>
      <c r="D410" s="110"/>
      <c r="E410" s="111"/>
      <c r="F410" s="112"/>
    </row>
    <row r="411" spans="1:6">
      <c r="A411" s="109"/>
      <c r="B411" s="107"/>
      <c r="C411" s="121"/>
      <c r="D411" s="110"/>
      <c r="E411" s="111"/>
      <c r="F411" s="112"/>
    </row>
    <row r="412" spans="1:6">
      <c r="A412" s="109"/>
      <c r="B412" s="107"/>
      <c r="C412" s="121"/>
      <c r="D412" s="110"/>
      <c r="E412" s="111"/>
      <c r="F412" s="112"/>
    </row>
    <row r="413" spans="1:6">
      <c r="A413" s="109"/>
      <c r="B413" s="107"/>
      <c r="C413" s="121"/>
      <c r="D413" s="110"/>
      <c r="E413" s="111"/>
      <c r="F413" s="112"/>
    </row>
    <row r="414" spans="1:6">
      <c r="A414" s="109"/>
      <c r="B414" s="107"/>
      <c r="C414" s="121"/>
      <c r="D414" s="110"/>
      <c r="E414" s="111"/>
      <c r="F414" s="112"/>
    </row>
    <row r="415" spans="1:6">
      <c r="A415" s="109"/>
      <c r="B415" s="107"/>
      <c r="C415" s="121"/>
      <c r="D415" s="110"/>
      <c r="E415" s="111"/>
      <c r="F415" s="112"/>
    </row>
    <row r="416" spans="1:6">
      <c r="A416" s="109"/>
      <c r="B416" s="107"/>
      <c r="C416" s="121"/>
      <c r="D416" s="110"/>
      <c r="E416" s="111"/>
      <c r="F416" s="112"/>
    </row>
    <row r="417" spans="1:6">
      <c r="A417" s="109"/>
      <c r="B417" s="107"/>
      <c r="C417" s="121"/>
      <c r="D417" s="110"/>
      <c r="E417" s="111"/>
      <c r="F417" s="112"/>
    </row>
    <row r="418" spans="1:6">
      <c r="A418" s="109"/>
      <c r="B418" s="107"/>
      <c r="C418" s="121"/>
      <c r="D418" s="110"/>
      <c r="E418" s="111"/>
      <c r="F418" s="112"/>
    </row>
    <row r="419" spans="1:6">
      <c r="A419" s="109"/>
      <c r="B419" s="107"/>
      <c r="C419" s="121"/>
      <c r="D419" s="110"/>
      <c r="E419" s="111"/>
      <c r="F419" s="112"/>
    </row>
    <row r="420" spans="1:6">
      <c r="A420" s="109"/>
      <c r="B420" s="107"/>
      <c r="C420" s="121"/>
      <c r="D420" s="110"/>
      <c r="E420" s="111"/>
      <c r="F420" s="112"/>
    </row>
    <row r="421" spans="1:6">
      <c r="A421" s="109"/>
      <c r="B421" s="107"/>
      <c r="C421" s="121"/>
      <c r="D421" s="110"/>
      <c r="E421" s="111"/>
      <c r="F421" s="112"/>
    </row>
    <row r="422" spans="1:6">
      <c r="A422" s="109"/>
      <c r="B422" s="107"/>
      <c r="C422" s="121"/>
      <c r="D422" s="110"/>
      <c r="E422" s="111"/>
      <c r="F422" s="112"/>
    </row>
    <row r="423" spans="1:6">
      <c r="A423" s="109"/>
      <c r="B423" s="107"/>
      <c r="C423" s="121"/>
      <c r="D423" s="110"/>
      <c r="E423" s="111"/>
      <c r="F423" s="112"/>
    </row>
    <row r="424" spans="1:6">
      <c r="A424" s="109"/>
      <c r="B424" s="107"/>
      <c r="C424" s="121"/>
      <c r="D424" s="110"/>
      <c r="E424" s="111"/>
      <c r="F424" s="112"/>
    </row>
    <row r="425" spans="1:6">
      <c r="A425" s="109"/>
      <c r="B425" s="107"/>
      <c r="C425" s="121"/>
      <c r="D425" s="110"/>
      <c r="E425" s="111"/>
      <c r="F425" s="112"/>
    </row>
    <row r="426" spans="1:6">
      <c r="A426" s="109"/>
      <c r="B426" s="107"/>
      <c r="C426" s="121"/>
      <c r="D426" s="110"/>
      <c r="E426" s="111"/>
      <c r="F426" s="112"/>
    </row>
    <row r="427" spans="1:6">
      <c r="A427" s="109"/>
      <c r="B427" s="107"/>
      <c r="C427" s="121"/>
      <c r="D427" s="110"/>
      <c r="E427" s="111"/>
      <c r="F427" s="112"/>
    </row>
    <row r="428" spans="1:6">
      <c r="A428" s="109"/>
      <c r="B428" s="107"/>
      <c r="C428" s="121"/>
      <c r="D428" s="110"/>
      <c r="E428" s="111"/>
      <c r="F428" s="112"/>
    </row>
    <row r="429" spans="1:6">
      <c r="A429" s="109"/>
      <c r="B429" s="107"/>
      <c r="C429" s="121"/>
      <c r="D429" s="110"/>
      <c r="E429" s="111"/>
      <c r="F429" s="112"/>
    </row>
    <row r="430" spans="1:6">
      <c r="A430" s="109"/>
      <c r="B430" s="107"/>
      <c r="C430" s="121"/>
      <c r="D430" s="110"/>
      <c r="E430" s="111"/>
      <c r="F430" s="112"/>
    </row>
    <row r="431" spans="1:6">
      <c r="A431" s="109"/>
      <c r="B431" s="107"/>
      <c r="C431" s="121"/>
      <c r="D431" s="110"/>
      <c r="E431" s="111"/>
      <c r="F431" s="112"/>
    </row>
    <row r="432" spans="1:6">
      <c r="A432" s="109"/>
      <c r="B432" s="107"/>
      <c r="C432" s="121"/>
      <c r="D432" s="110"/>
      <c r="E432" s="111"/>
      <c r="F432" s="112"/>
    </row>
    <row r="433" spans="1:6">
      <c r="A433" s="109"/>
      <c r="B433" s="107"/>
      <c r="C433" s="121"/>
      <c r="D433" s="110"/>
      <c r="E433" s="111"/>
      <c r="F433" s="112"/>
    </row>
    <row r="434" spans="1:6">
      <c r="A434" s="109"/>
      <c r="B434" s="107"/>
      <c r="C434" s="121"/>
      <c r="D434" s="110"/>
      <c r="E434" s="111"/>
      <c r="F434" s="112"/>
    </row>
    <row r="435" spans="1:6">
      <c r="A435" s="109"/>
      <c r="B435" s="107"/>
      <c r="C435" s="121"/>
      <c r="D435" s="110"/>
      <c r="E435" s="111"/>
      <c r="F435" s="112"/>
    </row>
    <row r="436" spans="1:6">
      <c r="A436" s="109"/>
      <c r="B436" s="107"/>
      <c r="C436" s="121"/>
      <c r="D436" s="110"/>
      <c r="E436" s="111"/>
      <c r="F436" s="112"/>
    </row>
    <row r="437" spans="1:6">
      <c r="A437" s="109"/>
      <c r="B437" s="107"/>
      <c r="C437" s="121"/>
      <c r="D437" s="110"/>
      <c r="E437" s="111"/>
      <c r="F437" s="112"/>
    </row>
    <row r="438" spans="1:6">
      <c r="A438" s="109"/>
      <c r="B438" s="107"/>
      <c r="C438" s="121"/>
      <c r="D438" s="110"/>
      <c r="E438" s="111"/>
      <c r="F438" s="112"/>
    </row>
    <row r="439" spans="1:6">
      <c r="A439" s="109"/>
      <c r="B439" s="107"/>
      <c r="C439" s="121"/>
      <c r="D439" s="110"/>
      <c r="E439" s="111"/>
      <c r="F439" s="112"/>
    </row>
    <row r="440" spans="1:6">
      <c r="A440" s="109"/>
      <c r="B440" s="107"/>
      <c r="C440" s="121"/>
      <c r="D440" s="110"/>
      <c r="E440" s="111"/>
      <c r="F440" s="112"/>
    </row>
    <row r="441" spans="1:6">
      <c r="A441" s="109"/>
      <c r="B441" s="107"/>
      <c r="C441" s="121"/>
      <c r="D441" s="110"/>
      <c r="E441" s="111"/>
      <c r="F441" s="112"/>
    </row>
    <row r="442" spans="1:6">
      <c r="A442" s="109"/>
      <c r="B442" s="107"/>
      <c r="C442" s="121"/>
      <c r="D442" s="110"/>
      <c r="E442" s="111"/>
      <c r="F442" s="112"/>
    </row>
    <row r="443" spans="1:6">
      <c r="A443" s="109"/>
      <c r="B443" s="107"/>
      <c r="C443" s="121"/>
      <c r="D443" s="110"/>
      <c r="E443" s="111"/>
      <c r="F443" s="112"/>
    </row>
    <row r="444" spans="1:6">
      <c r="A444" s="109"/>
      <c r="B444" s="107"/>
      <c r="C444" s="121"/>
      <c r="D444" s="110"/>
      <c r="E444" s="111"/>
      <c r="F444" s="112"/>
    </row>
    <row r="445" spans="1:6">
      <c r="A445" s="109"/>
      <c r="B445" s="107"/>
      <c r="C445" s="121"/>
      <c r="D445" s="110"/>
      <c r="E445" s="111"/>
      <c r="F445" s="112"/>
    </row>
    <row r="446" spans="1:6">
      <c r="A446" s="109"/>
      <c r="B446" s="107"/>
      <c r="C446" s="121"/>
      <c r="D446" s="110"/>
      <c r="E446" s="111"/>
      <c r="F446" s="112"/>
    </row>
    <row r="447" spans="1:6">
      <c r="A447" s="109"/>
      <c r="B447" s="107"/>
      <c r="C447" s="121"/>
      <c r="D447" s="110"/>
      <c r="E447" s="111"/>
      <c r="F447" s="112"/>
    </row>
    <row r="448" spans="1:6">
      <c r="A448" s="109"/>
      <c r="B448" s="107"/>
      <c r="C448" s="121"/>
      <c r="D448" s="110"/>
      <c r="E448" s="111"/>
      <c r="F448" s="112"/>
    </row>
    <row r="449" spans="1:6">
      <c r="A449" s="109"/>
      <c r="B449" s="107"/>
      <c r="C449" s="121"/>
      <c r="D449" s="110"/>
      <c r="E449" s="111"/>
      <c r="F449" s="112"/>
    </row>
    <row r="450" spans="1:6">
      <c r="A450" s="109"/>
      <c r="B450" s="107"/>
      <c r="C450" s="121"/>
      <c r="D450" s="110"/>
      <c r="E450" s="111"/>
      <c r="F450" s="112"/>
    </row>
    <row r="451" spans="1:6">
      <c r="A451" s="109"/>
      <c r="B451" s="107"/>
      <c r="C451" s="121"/>
      <c r="D451" s="110"/>
      <c r="E451" s="111"/>
      <c r="F451" s="112"/>
    </row>
    <row r="452" spans="1:6">
      <c r="A452" s="109"/>
      <c r="B452" s="107"/>
      <c r="C452" s="121"/>
      <c r="D452" s="110"/>
      <c r="E452" s="111"/>
      <c r="F452" s="112"/>
    </row>
    <row r="453" spans="1:6">
      <c r="A453" s="109"/>
      <c r="B453" s="107"/>
      <c r="C453" s="121"/>
      <c r="D453" s="110"/>
      <c r="E453" s="111"/>
      <c r="F453" s="112"/>
    </row>
    <row r="454" spans="1:6">
      <c r="A454" s="109"/>
      <c r="B454" s="107"/>
      <c r="C454" s="121"/>
      <c r="D454" s="110"/>
      <c r="E454" s="111"/>
      <c r="F454" s="112"/>
    </row>
    <row r="455" spans="1:6">
      <c r="A455" s="109"/>
      <c r="B455" s="107"/>
      <c r="C455" s="121"/>
      <c r="D455" s="110"/>
      <c r="E455" s="111"/>
      <c r="F455" s="112"/>
    </row>
    <row r="456" spans="1:6">
      <c r="A456" s="109"/>
      <c r="B456" s="107"/>
      <c r="C456" s="121"/>
      <c r="D456" s="110"/>
      <c r="E456" s="111"/>
      <c r="F456" s="112"/>
    </row>
    <row r="457" spans="1:6">
      <c r="A457" s="109"/>
      <c r="B457" s="107"/>
      <c r="C457" s="121"/>
      <c r="D457" s="110"/>
      <c r="E457" s="111"/>
      <c r="F457" s="112"/>
    </row>
    <row r="458" spans="1:6">
      <c r="A458" s="109"/>
      <c r="B458" s="107"/>
      <c r="C458" s="121"/>
      <c r="D458" s="110"/>
      <c r="E458" s="111"/>
      <c r="F458" s="112"/>
    </row>
    <row r="459" spans="1:6">
      <c r="A459" s="109"/>
      <c r="B459" s="107"/>
      <c r="C459" s="121"/>
      <c r="D459" s="110"/>
      <c r="E459" s="111"/>
      <c r="F459" s="112"/>
    </row>
    <row r="460" spans="1:6">
      <c r="A460" s="109"/>
      <c r="B460" s="107"/>
      <c r="C460" s="121"/>
      <c r="D460" s="110"/>
      <c r="E460" s="111"/>
      <c r="F460" s="112"/>
    </row>
    <row r="461" spans="1:6">
      <c r="A461" s="109"/>
      <c r="B461" s="107"/>
      <c r="C461" s="121"/>
      <c r="D461" s="110"/>
      <c r="E461" s="111"/>
      <c r="F461" s="112"/>
    </row>
    <row r="462" spans="1:6">
      <c r="A462" s="109"/>
      <c r="B462" s="107"/>
      <c r="C462" s="121"/>
      <c r="D462" s="110"/>
      <c r="E462" s="111"/>
      <c r="F462" s="112"/>
    </row>
    <row r="463" spans="1:6">
      <c r="A463" s="109"/>
      <c r="B463" s="107"/>
      <c r="C463" s="121"/>
      <c r="D463" s="110"/>
      <c r="E463" s="111"/>
      <c r="F463" s="112"/>
    </row>
    <row r="464" spans="1:6">
      <c r="A464" s="109"/>
      <c r="B464" s="107"/>
      <c r="C464" s="121"/>
      <c r="D464" s="110"/>
      <c r="E464" s="111"/>
      <c r="F464" s="112"/>
    </row>
    <row r="465" spans="1:6">
      <c r="A465" s="109"/>
      <c r="B465" s="107"/>
      <c r="C465" s="121"/>
      <c r="D465" s="110"/>
      <c r="E465" s="111"/>
      <c r="F465" s="112"/>
    </row>
    <row r="466" spans="1:6">
      <c r="A466" s="109"/>
      <c r="B466" s="107"/>
      <c r="C466" s="121"/>
      <c r="D466" s="110"/>
      <c r="E466" s="111"/>
      <c r="F466" s="112"/>
    </row>
    <row r="467" spans="1:6">
      <c r="A467" s="109"/>
      <c r="B467" s="107"/>
      <c r="C467" s="121"/>
      <c r="D467" s="110"/>
      <c r="E467" s="111"/>
      <c r="F467" s="112"/>
    </row>
    <row r="468" spans="1:6">
      <c r="A468" s="109"/>
      <c r="B468" s="107"/>
      <c r="C468" s="121"/>
      <c r="D468" s="110"/>
      <c r="E468" s="111"/>
      <c r="F468" s="112"/>
    </row>
    <row r="469" spans="1:6">
      <c r="A469" s="109"/>
      <c r="B469" s="107"/>
      <c r="C469" s="121"/>
      <c r="D469" s="110"/>
      <c r="E469" s="111"/>
      <c r="F469" s="112"/>
    </row>
    <row r="470" spans="1:6">
      <c r="A470" s="109"/>
      <c r="B470" s="107"/>
      <c r="C470" s="121"/>
      <c r="D470" s="110"/>
      <c r="E470" s="111"/>
      <c r="F470" s="112"/>
    </row>
    <row r="471" spans="1:6">
      <c r="A471" s="109"/>
      <c r="B471" s="107"/>
      <c r="C471" s="121"/>
      <c r="D471" s="110"/>
      <c r="E471" s="111"/>
      <c r="F471" s="112"/>
    </row>
    <row r="472" spans="1:6">
      <c r="A472" s="109"/>
      <c r="B472" s="107"/>
      <c r="C472" s="121"/>
      <c r="D472" s="110"/>
      <c r="E472" s="111"/>
      <c r="F472" s="112"/>
    </row>
    <row r="473" spans="1:6">
      <c r="A473" s="109"/>
      <c r="B473" s="107"/>
      <c r="C473" s="121"/>
      <c r="D473" s="110"/>
      <c r="E473" s="111"/>
      <c r="F473" s="112"/>
    </row>
    <row r="474" spans="1:6">
      <c r="A474" s="109"/>
      <c r="B474" s="107"/>
      <c r="C474" s="121"/>
      <c r="D474" s="110"/>
      <c r="E474" s="111"/>
      <c r="F474" s="112"/>
    </row>
    <row r="475" spans="1:6">
      <c r="A475" s="109"/>
      <c r="B475" s="107"/>
      <c r="C475" s="121"/>
      <c r="D475" s="110"/>
      <c r="E475" s="111"/>
      <c r="F475" s="112"/>
    </row>
    <row r="476" spans="1:6">
      <c r="A476" s="109"/>
      <c r="B476" s="107"/>
      <c r="C476" s="121"/>
      <c r="D476" s="110"/>
      <c r="E476" s="111"/>
      <c r="F476" s="112"/>
    </row>
    <row r="477" spans="1:6">
      <c r="A477" s="109"/>
      <c r="B477" s="107"/>
      <c r="C477" s="121"/>
      <c r="D477" s="110"/>
      <c r="E477" s="111"/>
      <c r="F477" s="112"/>
    </row>
    <row r="478" spans="1:6">
      <c r="A478" s="109"/>
      <c r="B478" s="107"/>
      <c r="C478" s="121"/>
      <c r="D478" s="110"/>
      <c r="E478" s="111"/>
      <c r="F478" s="112"/>
    </row>
    <row r="479" spans="1:6">
      <c r="A479" s="109"/>
      <c r="B479" s="107"/>
      <c r="C479" s="121"/>
      <c r="D479" s="110"/>
      <c r="E479" s="111"/>
      <c r="F479" s="112"/>
    </row>
    <row r="480" spans="1:6">
      <c r="A480" s="109"/>
      <c r="B480" s="107"/>
      <c r="C480" s="121"/>
      <c r="D480" s="110"/>
      <c r="E480" s="111"/>
      <c r="F480" s="112"/>
    </row>
    <row r="481" spans="1:6">
      <c r="A481" s="109"/>
      <c r="B481" s="107"/>
      <c r="C481" s="121"/>
      <c r="D481" s="110"/>
      <c r="E481" s="111"/>
      <c r="F481" s="112"/>
    </row>
    <row r="482" spans="1:6">
      <c r="A482" s="109"/>
      <c r="B482" s="107"/>
      <c r="C482" s="121"/>
      <c r="D482" s="110"/>
      <c r="E482" s="111"/>
      <c r="F482" s="112"/>
    </row>
    <row r="483" spans="1:6">
      <c r="A483" s="109"/>
      <c r="B483" s="107"/>
      <c r="C483" s="121"/>
      <c r="D483" s="110"/>
      <c r="E483" s="111"/>
      <c r="F483" s="112"/>
    </row>
    <row r="484" spans="1:6">
      <c r="A484" s="109"/>
      <c r="B484" s="107"/>
      <c r="C484" s="121"/>
      <c r="D484" s="110"/>
      <c r="E484" s="111"/>
      <c r="F484" s="112"/>
    </row>
    <row r="485" spans="1:6">
      <c r="A485" s="109"/>
      <c r="B485" s="107"/>
      <c r="C485" s="121"/>
      <c r="D485" s="110"/>
      <c r="E485" s="111"/>
      <c r="F485" s="112"/>
    </row>
    <row r="486" spans="1:6">
      <c r="A486" s="109"/>
      <c r="B486" s="107"/>
      <c r="C486" s="121"/>
      <c r="D486" s="110"/>
      <c r="E486" s="111"/>
      <c r="F486" s="112"/>
    </row>
    <row r="487" spans="1:6">
      <c r="A487" s="109"/>
      <c r="B487" s="107"/>
      <c r="C487" s="121"/>
      <c r="D487" s="110"/>
      <c r="E487" s="111"/>
      <c r="F487" s="112"/>
    </row>
    <row r="488" spans="1:6">
      <c r="A488" s="109"/>
      <c r="B488" s="107"/>
      <c r="C488" s="121"/>
      <c r="D488" s="110"/>
      <c r="E488" s="111"/>
      <c r="F488" s="112"/>
    </row>
    <row r="489" spans="1:6">
      <c r="A489" s="109"/>
      <c r="B489" s="107"/>
      <c r="C489" s="121"/>
      <c r="D489" s="110"/>
      <c r="E489" s="111"/>
      <c r="F489" s="112"/>
    </row>
    <row r="490" spans="1:6">
      <c r="A490" s="109"/>
      <c r="B490" s="107"/>
      <c r="C490" s="121"/>
      <c r="D490" s="110"/>
      <c r="E490" s="111"/>
      <c r="F490" s="112"/>
    </row>
    <row r="491" spans="1:6">
      <c r="A491" s="109"/>
      <c r="B491" s="107"/>
      <c r="C491" s="121"/>
      <c r="D491" s="110"/>
      <c r="E491" s="111"/>
      <c r="F491" s="112"/>
    </row>
    <row r="492" spans="1:6">
      <c r="A492" s="109"/>
      <c r="B492" s="107"/>
      <c r="C492" s="121"/>
      <c r="D492" s="110"/>
      <c r="E492" s="111"/>
      <c r="F492" s="112"/>
    </row>
    <row r="493" spans="1:6">
      <c r="A493" s="109"/>
      <c r="B493" s="107"/>
      <c r="C493" s="121"/>
      <c r="D493" s="110"/>
      <c r="E493" s="111"/>
      <c r="F493" s="112"/>
    </row>
    <row r="494" spans="1:6">
      <c r="A494" s="109"/>
      <c r="B494" s="107"/>
      <c r="C494" s="121"/>
      <c r="D494" s="110"/>
      <c r="E494" s="111"/>
      <c r="F494" s="112"/>
    </row>
    <row r="495" spans="1:6">
      <c r="A495" s="109"/>
      <c r="B495" s="107"/>
      <c r="C495" s="121"/>
      <c r="D495" s="110"/>
      <c r="E495" s="111"/>
      <c r="F495" s="112"/>
    </row>
    <row r="496" spans="1:6">
      <c r="A496" s="109"/>
      <c r="B496" s="107"/>
      <c r="C496" s="121"/>
      <c r="D496" s="110"/>
      <c r="E496" s="111"/>
      <c r="F496" s="112"/>
    </row>
    <row r="497" spans="1:6">
      <c r="A497" s="109"/>
      <c r="B497" s="107"/>
      <c r="C497" s="121"/>
      <c r="D497" s="110"/>
      <c r="E497" s="111"/>
      <c r="F497" s="112"/>
    </row>
    <row r="498" spans="1:6">
      <c r="A498" s="109"/>
      <c r="B498" s="107"/>
      <c r="C498" s="121"/>
      <c r="D498" s="110"/>
      <c r="E498" s="111"/>
      <c r="F498" s="112"/>
    </row>
    <row r="499" spans="1:6">
      <c r="A499" s="109"/>
      <c r="B499" s="107"/>
      <c r="C499" s="121"/>
      <c r="D499" s="110"/>
      <c r="E499" s="111"/>
      <c r="F499" s="112"/>
    </row>
    <row r="500" spans="1:6">
      <c r="A500" s="109"/>
      <c r="B500" s="107"/>
      <c r="C500" s="121"/>
      <c r="D500" s="110"/>
      <c r="E500" s="111"/>
      <c r="F500" s="112"/>
    </row>
    <row r="501" spans="1:6">
      <c r="A501" s="109"/>
      <c r="B501" s="107"/>
      <c r="C501" s="121"/>
      <c r="D501" s="110"/>
      <c r="E501" s="111"/>
      <c r="F501" s="112"/>
    </row>
    <row r="502" spans="1:6">
      <c r="A502" s="109"/>
      <c r="B502" s="107"/>
      <c r="C502" s="121"/>
      <c r="D502" s="110"/>
      <c r="E502" s="111"/>
      <c r="F502" s="112"/>
    </row>
    <row r="503" spans="1:6">
      <c r="A503" s="109"/>
      <c r="B503" s="107"/>
      <c r="C503" s="121"/>
      <c r="D503" s="110"/>
      <c r="E503" s="111"/>
      <c r="F503" s="112"/>
    </row>
    <row r="504" spans="1:6">
      <c r="A504" s="109"/>
      <c r="B504" s="107"/>
      <c r="C504" s="121"/>
      <c r="D504" s="110"/>
      <c r="E504" s="111"/>
      <c r="F504" s="112"/>
    </row>
    <row r="505" spans="1:6">
      <c r="A505" s="109"/>
      <c r="B505" s="107"/>
      <c r="C505" s="121"/>
      <c r="D505" s="110"/>
      <c r="E505" s="111"/>
      <c r="F505" s="112"/>
    </row>
    <row r="506" spans="1:6">
      <c r="A506" s="109"/>
      <c r="B506" s="107"/>
      <c r="C506" s="121"/>
      <c r="D506" s="110"/>
      <c r="E506" s="111"/>
      <c r="F506" s="112"/>
    </row>
    <row r="507" spans="1:6">
      <c r="A507" s="109"/>
      <c r="B507" s="107"/>
      <c r="C507" s="121"/>
      <c r="D507" s="110"/>
      <c r="E507" s="111"/>
      <c r="F507" s="112"/>
    </row>
    <row r="508" spans="1:6">
      <c r="A508" s="109"/>
      <c r="B508" s="107"/>
      <c r="C508" s="121"/>
      <c r="D508" s="110"/>
      <c r="E508" s="111"/>
      <c r="F508" s="112"/>
    </row>
    <row r="509" spans="1:6">
      <c r="A509" s="109"/>
      <c r="B509" s="107"/>
      <c r="C509" s="121"/>
      <c r="D509" s="110"/>
      <c r="E509" s="111"/>
      <c r="F509" s="112"/>
    </row>
    <row r="510" spans="1:6">
      <c r="A510" s="109"/>
      <c r="B510" s="107"/>
      <c r="C510" s="121"/>
      <c r="D510" s="110"/>
      <c r="E510" s="111"/>
      <c r="F510" s="112"/>
    </row>
    <row r="511" spans="1:6">
      <c r="A511" s="109"/>
      <c r="B511" s="107"/>
      <c r="C511" s="121"/>
      <c r="D511" s="110"/>
      <c r="E511" s="111"/>
      <c r="F511" s="112"/>
    </row>
    <row r="512" spans="1:6">
      <c r="A512" s="109"/>
      <c r="B512" s="107"/>
      <c r="C512" s="121"/>
      <c r="D512" s="110"/>
      <c r="E512" s="111"/>
      <c r="F512" s="112"/>
    </row>
    <row r="513" spans="1:6">
      <c r="A513" s="109"/>
      <c r="B513" s="107"/>
      <c r="C513" s="121"/>
      <c r="D513" s="110"/>
      <c r="E513" s="111"/>
      <c r="F513" s="112"/>
    </row>
    <row r="514" spans="1:6">
      <c r="A514" s="109"/>
      <c r="B514" s="107"/>
      <c r="C514" s="121"/>
      <c r="D514" s="110"/>
      <c r="E514" s="111"/>
      <c r="F514" s="112"/>
    </row>
    <row r="515" spans="1:6">
      <c r="A515" s="109"/>
      <c r="B515" s="107"/>
      <c r="C515" s="121"/>
      <c r="D515" s="110"/>
      <c r="E515" s="111"/>
      <c r="F515" s="112"/>
    </row>
    <row r="516" spans="1:6">
      <c r="A516" s="109"/>
      <c r="B516" s="107"/>
      <c r="C516" s="121"/>
      <c r="D516" s="110"/>
      <c r="E516" s="111"/>
      <c r="F516" s="112"/>
    </row>
    <row r="517" spans="1:6">
      <c r="A517" s="109"/>
      <c r="B517" s="107"/>
      <c r="C517" s="121"/>
      <c r="D517" s="110"/>
      <c r="E517" s="111"/>
      <c r="F517" s="112"/>
    </row>
    <row r="518" spans="1:6">
      <c r="A518" s="109"/>
      <c r="B518" s="107"/>
      <c r="C518" s="121"/>
      <c r="D518" s="110"/>
      <c r="E518" s="111"/>
      <c r="F518" s="112"/>
    </row>
    <row r="519" spans="1:6">
      <c r="A519" s="109"/>
      <c r="B519" s="107"/>
      <c r="C519" s="121"/>
      <c r="D519" s="110"/>
      <c r="E519" s="111"/>
      <c r="F519" s="112"/>
    </row>
    <row r="520" spans="1:6">
      <c r="A520" s="109"/>
      <c r="B520" s="107"/>
      <c r="C520" s="121"/>
      <c r="D520" s="110"/>
      <c r="E520" s="111"/>
      <c r="F520" s="112"/>
    </row>
    <row r="521" spans="1:6">
      <c r="A521" s="109"/>
      <c r="B521" s="107"/>
      <c r="C521" s="121"/>
      <c r="D521" s="110"/>
      <c r="E521" s="111"/>
      <c r="F521" s="112"/>
    </row>
    <row r="522" spans="1:6">
      <c r="A522" s="109"/>
      <c r="B522" s="107"/>
      <c r="C522" s="121"/>
      <c r="D522" s="110"/>
      <c r="E522" s="111"/>
      <c r="F522" s="112"/>
    </row>
    <row r="523" spans="1:6">
      <c r="A523" s="109"/>
      <c r="B523" s="107"/>
      <c r="C523" s="121"/>
      <c r="D523" s="110"/>
      <c r="E523" s="111"/>
      <c r="F523" s="112"/>
    </row>
    <row r="524" spans="1:6">
      <c r="A524" s="109"/>
      <c r="B524" s="107"/>
      <c r="C524" s="121"/>
      <c r="D524" s="110"/>
      <c r="E524" s="111"/>
      <c r="F524" s="112"/>
    </row>
    <row r="525" spans="1:6">
      <c r="A525" s="109"/>
      <c r="B525" s="107"/>
      <c r="C525" s="121"/>
      <c r="D525" s="110"/>
      <c r="E525" s="111"/>
      <c r="F525" s="112"/>
    </row>
    <row r="526" spans="1:6">
      <c r="A526" s="109"/>
      <c r="B526" s="107"/>
      <c r="C526" s="121"/>
      <c r="D526" s="110"/>
      <c r="E526" s="111"/>
      <c r="F526" s="112"/>
    </row>
    <row r="527" spans="1:6">
      <c r="A527" s="109"/>
      <c r="B527" s="107"/>
      <c r="C527" s="121"/>
      <c r="D527" s="110"/>
      <c r="E527" s="111"/>
      <c r="F527" s="112"/>
    </row>
    <row r="528" spans="1:6">
      <c r="A528" s="109"/>
      <c r="B528" s="107"/>
      <c r="C528" s="121"/>
      <c r="D528" s="110"/>
      <c r="E528" s="111"/>
      <c r="F528" s="112"/>
    </row>
    <row r="529" spans="1:6">
      <c r="A529" s="109"/>
      <c r="B529" s="107"/>
      <c r="C529" s="121"/>
      <c r="D529" s="110"/>
      <c r="E529" s="111"/>
      <c r="F529" s="112"/>
    </row>
    <row r="530" spans="1:6">
      <c r="A530" s="109"/>
      <c r="B530" s="107"/>
      <c r="C530" s="121"/>
      <c r="D530" s="110"/>
      <c r="E530" s="111"/>
      <c r="F530" s="112"/>
    </row>
    <row r="531" spans="1:6">
      <c r="A531" s="109"/>
      <c r="B531" s="107"/>
      <c r="C531" s="121"/>
      <c r="D531" s="110"/>
      <c r="E531" s="111"/>
      <c r="F531" s="112"/>
    </row>
    <row r="532" spans="1:6">
      <c r="A532" s="109"/>
      <c r="B532" s="107"/>
      <c r="C532" s="121"/>
      <c r="D532" s="110"/>
      <c r="E532" s="111"/>
      <c r="F532" s="112"/>
    </row>
    <row r="533" spans="1:6">
      <c r="A533" s="109"/>
      <c r="B533" s="107"/>
      <c r="C533" s="121"/>
      <c r="D533" s="110"/>
      <c r="E533" s="111"/>
      <c r="F533" s="112"/>
    </row>
    <row r="534" spans="1:6">
      <c r="A534" s="109"/>
      <c r="B534" s="107"/>
      <c r="C534" s="121"/>
      <c r="D534" s="110"/>
      <c r="E534" s="111"/>
      <c r="F534" s="112"/>
    </row>
    <row r="535" spans="1:6">
      <c r="A535" s="109"/>
      <c r="B535" s="107"/>
      <c r="C535" s="121"/>
      <c r="D535" s="110"/>
      <c r="E535" s="111"/>
      <c r="F535" s="112"/>
    </row>
    <row r="536" spans="1:6">
      <c r="A536" s="109"/>
      <c r="B536" s="107"/>
      <c r="C536" s="121"/>
      <c r="D536" s="110"/>
      <c r="E536" s="111"/>
      <c r="F536" s="112"/>
    </row>
    <row r="537" spans="1:6">
      <c r="A537" s="109"/>
      <c r="B537" s="107"/>
      <c r="C537" s="121"/>
      <c r="D537" s="110"/>
      <c r="E537" s="111"/>
      <c r="F537" s="112"/>
    </row>
    <row r="538" spans="1:6">
      <c r="A538" s="109"/>
      <c r="B538" s="107"/>
      <c r="C538" s="121"/>
      <c r="D538" s="110"/>
      <c r="E538" s="111"/>
      <c r="F538" s="112"/>
    </row>
    <row r="539" spans="1:6">
      <c r="A539" s="109"/>
      <c r="B539" s="107"/>
      <c r="C539" s="121"/>
      <c r="D539" s="110"/>
      <c r="E539" s="111"/>
      <c r="F539" s="112"/>
    </row>
    <row r="540" spans="1:6">
      <c r="A540" s="109"/>
      <c r="B540" s="107"/>
      <c r="C540" s="121"/>
      <c r="D540" s="110"/>
      <c r="E540" s="111"/>
      <c r="F540" s="112"/>
    </row>
    <row r="541" spans="1:6">
      <c r="A541" s="109"/>
      <c r="B541" s="107"/>
      <c r="C541" s="121"/>
      <c r="D541" s="110"/>
      <c r="E541" s="111"/>
      <c r="F541" s="112"/>
    </row>
    <row r="542" spans="1:6">
      <c r="A542" s="109"/>
      <c r="B542" s="107"/>
      <c r="C542" s="121"/>
      <c r="D542" s="110"/>
      <c r="E542" s="111"/>
      <c r="F542" s="112"/>
    </row>
    <row r="543" spans="1:6">
      <c r="A543" s="109"/>
      <c r="B543" s="107"/>
      <c r="C543" s="121"/>
      <c r="D543" s="110"/>
      <c r="E543" s="111"/>
      <c r="F543" s="112"/>
    </row>
    <row r="544" spans="1:6">
      <c r="A544" s="109"/>
      <c r="B544" s="107"/>
      <c r="C544" s="121"/>
      <c r="D544" s="110"/>
      <c r="E544" s="111"/>
      <c r="F544" s="112"/>
    </row>
    <row r="545" spans="1:6">
      <c r="A545" s="109"/>
      <c r="B545" s="107"/>
      <c r="C545" s="121"/>
      <c r="D545" s="110"/>
      <c r="E545" s="111"/>
      <c r="F545" s="112"/>
    </row>
    <row r="546" spans="1:6">
      <c r="A546" s="109"/>
      <c r="B546" s="107"/>
      <c r="C546" s="121"/>
      <c r="D546" s="110"/>
      <c r="E546" s="111"/>
      <c r="F546" s="112"/>
    </row>
    <row r="547" spans="1:6">
      <c r="A547" s="109"/>
      <c r="B547" s="107"/>
      <c r="C547" s="121"/>
      <c r="D547" s="110"/>
      <c r="E547" s="111"/>
      <c r="F547" s="112"/>
    </row>
    <row r="548" spans="1:6">
      <c r="A548" s="109"/>
      <c r="B548" s="107"/>
      <c r="C548" s="121"/>
      <c r="D548" s="110"/>
      <c r="E548" s="111"/>
      <c r="F548" s="112"/>
    </row>
    <row r="549" spans="1:6">
      <c r="A549" s="109"/>
      <c r="B549" s="107"/>
      <c r="C549" s="121"/>
      <c r="D549" s="110"/>
      <c r="E549" s="111"/>
      <c r="F549" s="112"/>
    </row>
    <row r="550" spans="1:6">
      <c r="A550" s="109"/>
      <c r="B550" s="107"/>
      <c r="C550" s="121"/>
      <c r="D550" s="110"/>
      <c r="E550" s="111"/>
      <c r="F550" s="112"/>
    </row>
    <row r="551" spans="1:6">
      <c r="A551" s="109"/>
      <c r="B551" s="107"/>
      <c r="C551" s="121"/>
      <c r="D551" s="110"/>
      <c r="E551" s="111"/>
      <c r="F551" s="112"/>
    </row>
    <row r="552" spans="1:6">
      <c r="A552" s="109"/>
      <c r="B552" s="107"/>
      <c r="C552" s="121"/>
      <c r="D552" s="110"/>
      <c r="E552" s="111"/>
      <c r="F552" s="112"/>
    </row>
    <row r="553" spans="1:6">
      <c r="A553" s="109"/>
      <c r="B553" s="107"/>
      <c r="C553" s="121"/>
      <c r="D553" s="110"/>
      <c r="E553" s="111"/>
      <c r="F553" s="112"/>
    </row>
    <row r="554" spans="1:6">
      <c r="A554" s="109"/>
      <c r="B554" s="107"/>
      <c r="C554" s="121"/>
      <c r="D554" s="110"/>
      <c r="E554" s="111"/>
      <c r="F554" s="112"/>
    </row>
    <row r="555" spans="1:6">
      <c r="A555" s="109"/>
      <c r="B555" s="107"/>
      <c r="C555" s="121"/>
      <c r="D555" s="110"/>
      <c r="E555" s="111"/>
      <c r="F555" s="112"/>
    </row>
    <row r="556" spans="1:6">
      <c r="A556" s="109"/>
      <c r="B556" s="107"/>
      <c r="C556" s="121"/>
      <c r="D556" s="110"/>
      <c r="E556" s="111"/>
      <c r="F556" s="112"/>
    </row>
    <row r="557" spans="1:6">
      <c r="A557" s="109"/>
      <c r="B557" s="107"/>
      <c r="C557" s="121"/>
      <c r="D557" s="110"/>
      <c r="E557" s="111"/>
      <c r="F557" s="112"/>
    </row>
    <row r="558" spans="1:6">
      <c r="A558" s="109"/>
      <c r="B558" s="107"/>
      <c r="C558" s="121"/>
      <c r="D558" s="110"/>
      <c r="E558" s="111"/>
      <c r="F558" s="112"/>
    </row>
    <row r="559" spans="1:6">
      <c r="A559" s="109"/>
      <c r="B559" s="107"/>
      <c r="C559" s="121"/>
      <c r="D559" s="110"/>
      <c r="E559" s="111"/>
      <c r="F559" s="112"/>
    </row>
    <row r="560" spans="1:6">
      <c r="A560" s="109"/>
      <c r="B560" s="107"/>
      <c r="C560" s="121"/>
      <c r="D560" s="110"/>
      <c r="E560" s="111"/>
      <c r="F560" s="112"/>
    </row>
    <row r="561" spans="1:6">
      <c r="A561" s="109"/>
      <c r="B561" s="107"/>
      <c r="C561" s="121"/>
      <c r="D561" s="110"/>
      <c r="E561" s="111"/>
      <c r="F561" s="112"/>
    </row>
    <row r="562" spans="1:6">
      <c r="A562" s="109"/>
      <c r="B562" s="107"/>
      <c r="C562" s="121"/>
      <c r="D562" s="110"/>
      <c r="E562" s="111"/>
      <c r="F562" s="112"/>
    </row>
    <row r="563" spans="1:6">
      <c r="A563" s="109"/>
      <c r="B563" s="107"/>
      <c r="C563" s="121"/>
      <c r="D563" s="110"/>
      <c r="E563" s="111"/>
      <c r="F563" s="112"/>
    </row>
    <row r="564" spans="1:6">
      <c r="A564" s="109"/>
      <c r="B564" s="107"/>
      <c r="C564" s="121"/>
      <c r="D564" s="110"/>
      <c r="E564" s="111"/>
      <c r="F564" s="112"/>
    </row>
    <row r="565" spans="1:6">
      <c r="A565" s="109"/>
      <c r="B565" s="107"/>
      <c r="C565" s="121"/>
      <c r="D565" s="110"/>
      <c r="E565" s="111"/>
      <c r="F565" s="112"/>
    </row>
    <row r="566" spans="1:6">
      <c r="A566" s="109"/>
      <c r="B566" s="107"/>
      <c r="C566" s="121"/>
      <c r="D566" s="110"/>
      <c r="E566" s="111"/>
      <c r="F566" s="112"/>
    </row>
    <row r="567" spans="1:6">
      <c r="A567" s="109"/>
      <c r="B567" s="107"/>
      <c r="C567" s="121"/>
      <c r="D567" s="110"/>
      <c r="E567" s="111"/>
      <c r="F567" s="112"/>
    </row>
    <row r="568" spans="1:6">
      <c r="A568" s="109"/>
      <c r="B568" s="107"/>
      <c r="C568" s="121"/>
      <c r="D568" s="110"/>
      <c r="E568" s="111"/>
      <c r="F568" s="112"/>
    </row>
    <row r="569" spans="1:6">
      <c r="A569" s="109"/>
      <c r="B569" s="107"/>
      <c r="C569" s="121"/>
      <c r="D569" s="110"/>
      <c r="E569" s="111"/>
      <c r="F569" s="112"/>
    </row>
    <row r="570" spans="1:6">
      <c r="A570" s="109"/>
      <c r="B570" s="107"/>
      <c r="C570" s="121"/>
      <c r="D570" s="110"/>
      <c r="E570" s="111"/>
      <c r="F570" s="112"/>
    </row>
    <row r="571" spans="1:6">
      <c r="A571" s="109"/>
      <c r="B571" s="107"/>
      <c r="C571" s="121"/>
      <c r="D571" s="110"/>
      <c r="E571" s="111"/>
      <c r="F571" s="112"/>
    </row>
    <row r="572" spans="1:6">
      <c r="A572" s="109"/>
      <c r="B572" s="107"/>
      <c r="C572" s="121"/>
      <c r="D572" s="110"/>
      <c r="E572" s="111"/>
      <c r="F572" s="112"/>
    </row>
    <row r="573" spans="1:6">
      <c r="A573" s="109"/>
      <c r="B573" s="107"/>
      <c r="C573" s="121"/>
      <c r="D573" s="110"/>
      <c r="E573" s="111"/>
      <c r="F573" s="112"/>
    </row>
    <row r="574" spans="1:6">
      <c r="A574" s="109"/>
      <c r="B574" s="107"/>
      <c r="C574" s="121"/>
      <c r="D574" s="110"/>
      <c r="E574" s="111"/>
      <c r="F574" s="112"/>
    </row>
    <row r="575" spans="1:6">
      <c r="A575" s="109"/>
      <c r="B575" s="107"/>
      <c r="C575" s="121"/>
      <c r="D575" s="110"/>
      <c r="E575" s="111"/>
      <c r="F575" s="112"/>
    </row>
    <row r="576" spans="1:6">
      <c r="A576" s="109"/>
      <c r="B576" s="107"/>
      <c r="C576" s="121"/>
      <c r="D576" s="110"/>
      <c r="E576" s="111"/>
      <c r="F576" s="112"/>
    </row>
    <row r="577" spans="1:6">
      <c r="A577" s="109"/>
      <c r="B577" s="107"/>
      <c r="C577" s="121"/>
      <c r="D577" s="110"/>
      <c r="E577" s="111"/>
      <c r="F577" s="112"/>
    </row>
    <row r="578" spans="1:6">
      <c r="A578" s="109"/>
      <c r="B578" s="107"/>
      <c r="C578" s="121"/>
      <c r="D578" s="110"/>
      <c r="E578" s="111"/>
      <c r="F578" s="112"/>
    </row>
    <row r="579" spans="1:6">
      <c r="A579" s="109"/>
      <c r="B579" s="107"/>
      <c r="C579" s="121"/>
      <c r="D579" s="110"/>
      <c r="E579" s="111"/>
      <c r="F579" s="112"/>
    </row>
    <row r="580" spans="1:6">
      <c r="A580" s="109"/>
      <c r="B580" s="107"/>
      <c r="C580" s="121"/>
      <c r="D580" s="110"/>
      <c r="E580" s="111"/>
      <c r="F580" s="112"/>
    </row>
    <row r="581" spans="1:6">
      <c r="A581" s="109"/>
      <c r="B581" s="107"/>
      <c r="C581" s="121"/>
      <c r="D581" s="110"/>
      <c r="E581" s="111"/>
      <c r="F581" s="112"/>
    </row>
    <row r="582" spans="1:6">
      <c r="A582" s="109"/>
      <c r="B582" s="107"/>
      <c r="C582" s="121"/>
      <c r="D582" s="110"/>
      <c r="E582" s="111"/>
      <c r="F582" s="112"/>
    </row>
    <row r="583" spans="1:6">
      <c r="A583" s="109"/>
      <c r="B583" s="107"/>
      <c r="C583" s="121"/>
      <c r="D583" s="110"/>
      <c r="E583" s="111"/>
      <c r="F583" s="112"/>
    </row>
    <row r="584" spans="1:6">
      <c r="A584" s="109"/>
      <c r="B584" s="107"/>
      <c r="C584" s="121"/>
      <c r="D584" s="110"/>
      <c r="E584" s="111"/>
      <c r="F584" s="112"/>
    </row>
    <row r="585" spans="1:6">
      <c r="A585" s="109"/>
      <c r="B585" s="107"/>
      <c r="C585" s="121"/>
      <c r="D585" s="110"/>
      <c r="E585" s="111"/>
      <c r="F585" s="112"/>
    </row>
    <row r="586" spans="1:6">
      <c r="A586" s="109"/>
      <c r="B586" s="107"/>
      <c r="C586" s="121"/>
      <c r="D586" s="110"/>
      <c r="E586" s="111"/>
      <c r="F586" s="112"/>
    </row>
    <row r="587" spans="1:6">
      <c r="A587" s="109"/>
      <c r="B587" s="107"/>
      <c r="C587" s="121"/>
      <c r="D587" s="110"/>
      <c r="E587" s="111"/>
      <c r="F587" s="112"/>
    </row>
    <row r="588" spans="1:6">
      <c r="A588" s="109"/>
      <c r="B588" s="107"/>
      <c r="C588" s="121"/>
      <c r="D588" s="110"/>
      <c r="E588" s="111"/>
      <c r="F588" s="112"/>
    </row>
    <row r="589" spans="1:6">
      <c r="A589" s="109"/>
      <c r="B589" s="107"/>
      <c r="C589" s="121"/>
      <c r="D589" s="110"/>
      <c r="E589" s="111"/>
      <c r="F589" s="112"/>
    </row>
    <row r="590" spans="1:6">
      <c r="A590" s="109"/>
      <c r="B590" s="107"/>
      <c r="C590" s="121"/>
      <c r="D590" s="110"/>
      <c r="E590" s="111"/>
      <c r="F590" s="112"/>
    </row>
    <row r="591" spans="1:6">
      <c r="A591" s="109"/>
      <c r="B591" s="107"/>
      <c r="C591" s="121"/>
      <c r="D591" s="110"/>
      <c r="E591" s="111"/>
      <c r="F591" s="112"/>
    </row>
    <row r="592" spans="1:6">
      <c r="A592" s="109"/>
      <c r="B592" s="107"/>
      <c r="C592" s="121"/>
      <c r="D592" s="110"/>
      <c r="E592" s="111"/>
      <c r="F592" s="112"/>
    </row>
    <row r="593" spans="1:6">
      <c r="A593" s="109"/>
      <c r="B593" s="107"/>
      <c r="C593" s="121"/>
      <c r="D593" s="110"/>
      <c r="E593" s="111"/>
      <c r="F593" s="112"/>
    </row>
    <row r="594" spans="1:6">
      <c r="A594" s="109"/>
      <c r="B594" s="107"/>
      <c r="C594" s="121"/>
      <c r="D594" s="110"/>
      <c r="E594" s="111"/>
      <c r="F594" s="112"/>
    </row>
    <row r="595" spans="1:6">
      <c r="A595" s="109"/>
      <c r="B595" s="107"/>
      <c r="C595" s="121"/>
      <c r="D595" s="110"/>
      <c r="E595" s="111"/>
      <c r="F595" s="112"/>
    </row>
    <row r="596" spans="1:6">
      <c r="A596" s="109"/>
      <c r="B596" s="107"/>
      <c r="C596" s="121"/>
      <c r="D596" s="110"/>
      <c r="E596" s="111"/>
      <c r="F596" s="112"/>
    </row>
    <row r="597" spans="1:6">
      <c r="A597" s="109"/>
      <c r="B597" s="107"/>
      <c r="C597" s="121"/>
      <c r="D597" s="110"/>
      <c r="E597" s="111"/>
      <c r="F597" s="112"/>
    </row>
    <row r="598" spans="1:6">
      <c r="A598" s="109"/>
      <c r="B598" s="107"/>
      <c r="C598" s="121"/>
      <c r="D598" s="110"/>
      <c r="E598" s="111"/>
      <c r="F598" s="112"/>
    </row>
    <row r="599" spans="1:6">
      <c r="A599" s="109"/>
      <c r="B599" s="107"/>
      <c r="C599" s="121"/>
      <c r="D599" s="110"/>
      <c r="E599" s="111"/>
      <c r="F599" s="112"/>
    </row>
    <row r="600" spans="1:6">
      <c r="A600" s="109"/>
      <c r="B600" s="107"/>
      <c r="C600" s="121"/>
      <c r="D600" s="110"/>
      <c r="E600" s="111"/>
      <c r="F600" s="112"/>
    </row>
    <row r="601" spans="1:6">
      <c r="A601" s="109"/>
      <c r="B601" s="107"/>
      <c r="C601" s="121"/>
      <c r="D601" s="110"/>
      <c r="E601" s="111"/>
      <c r="F601" s="112"/>
    </row>
    <row r="602" spans="1:6">
      <c r="A602" s="109"/>
      <c r="B602" s="107"/>
      <c r="C602" s="121"/>
      <c r="D602" s="110"/>
      <c r="E602" s="111"/>
      <c r="F602" s="112"/>
    </row>
    <row r="603" spans="1:6">
      <c r="A603" s="109"/>
      <c r="B603" s="107"/>
      <c r="C603" s="121"/>
      <c r="D603" s="110"/>
      <c r="E603" s="111"/>
      <c r="F603" s="112"/>
    </row>
    <row r="604" spans="1:6">
      <c r="A604" s="109"/>
      <c r="B604" s="107"/>
      <c r="C604" s="121"/>
      <c r="D604" s="110"/>
      <c r="E604" s="111"/>
      <c r="F604" s="112"/>
    </row>
    <row r="605" spans="1:6">
      <c r="A605" s="109"/>
      <c r="B605" s="107"/>
      <c r="C605" s="121"/>
      <c r="D605" s="110"/>
      <c r="E605" s="111"/>
      <c r="F605" s="112"/>
    </row>
    <row r="606" spans="1:6">
      <c r="A606" s="109"/>
      <c r="B606" s="107"/>
      <c r="C606" s="121"/>
      <c r="D606" s="110"/>
      <c r="E606" s="111"/>
      <c r="F606" s="112"/>
    </row>
    <row r="607" spans="1:6">
      <c r="A607" s="109"/>
      <c r="B607" s="107"/>
      <c r="C607" s="121"/>
      <c r="D607" s="110"/>
      <c r="E607" s="111"/>
      <c r="F607" s="112"/>
    </row>
    <row r="608" spans="1:6">
      <c r="A608" s="109"/>
      <c r="B608" s="107"/>
      <c r="C608" s="121"/>
      <c r="D608" s="110"/>
      <c r="E608" s="111"/>
      <c r="F608" s="112"/>
    </row>
    <row r="609" spans="1:6">
      <c r="A609" s="109"/>
      <c r="B609" s="107"/>
      <c r="C609" s="121"/>
      <c r="D609" s="110"/>
      <c r="E609" s="111"/>
      <c r="F609" s="112"/>
    </row>
    <row r="610" spans="1:6">
      <c r="A610" s="109"/>
      <c r="B610" s="107"/>
      <c r="C610" s="121"/>
      <c r="D610" s="110"/>
      <c r="E610" s="111"/>
      <c r="F610" s="112"/>
    </row>
    <row r="611" spans="1:6">
      <c r="A611" s="109"/>
      <c r="B611" s="107"/>
      <c r="C611" s="121"/>
      <c r="D611" s="110"/>
      <c r="E611" s="111"/>
      <c r="F611" s="112"/>
    </row>
    <row r="612" spans="1:6">
      <c r="A612" s="109"/>
      <c r="B612" s="107"/>
      <c r="C612" s="121"/>
      <c r="D612" s="110"/>
      <c r="E612" s="111"/>
      <c r="F612" s="112"/>
    </row>
    <row r="613" spans="1:6">
      <c r="A613" s="109"/>
      <c r="B613" s="107"/>
      <c r="C613" s="121"/>
      <c r="D613" s="110"/>
      <c r="E613" s="111"/>
      <c r="F613" s="112"/>
    </row>
    <row r="614" spans="1:6">
      <c r="A614" s="109"/>
      <c r="B614" s="107"/>
      <c r="C614" s="121"/>
      <c r="D614" s="110"/>
      <c r="E614" s="111"/>
      <c r="F614" s="112"/>
    </row>
    <row r="615" spans="1:6">
      <c r="A615" s="109"/>
      <c r="B615" s="107"/>
      <c r="C615" s="121"/>
      <c r="D615" s="110"/>
      <c r="E615" s="111"/>
      <c r="F615" s="112"/>
    </row>
    <row r="616" spans="1:6">
      <c r="A616" s="109"/>
      <c r="B616" s="107"/>
      <c r="C616" s="121"/>
      <c r="D616" s="110"/>
      <c r="E616" s="111"/>
      <c r="F616" s="112"/>
    </row>
    <row r="617" spans="1:6">
      <c r="A617" s="109"/>
      <c r="B617" s="107"/>
      <c r="C617" s="121"/>
      <c r="D617" s="110"/>
      <c r="E617" s="111"/>
      <c r="F617" s="112"/>
    </row>
    <row r="618" spans="1:6">
      <c r="A618" s="109"/>
      <c r="B618" s="107"/>
      <c r="C618" s="121"/>
      <c r="D618" s="110"/>
      <c r="E618" s="111"/>
      <c r="F618" s="112"/>
    </row>
    <row r="619" spans="1:6">
      <c r="A619" s="109"/>
      <c r="B619" s="107"/>
      <c r="C619" s="121"/>
      <c r="D619" s="110"/>
      <c r="E619" s="111"/>
      <c r="F619" s="112"/>
    </row>
    <row r="620" spans="1:6">
      <c r="A620" s="109"/>
      <c r="B620" s="107"/>
      <c r="C620" s="121"/>
      <c r="D620" s="110"/>
      <c r="E620" s="111"/>
      <c r="F620" s="112"/>
    </row>
    <row r="621" spans="1:6">
      <c r="A621" s="109"/>
      <c r="B621" s="107"/>
      <c r="C621" s="121"/>
      <c r="D621" s="110"/>
      <c r="E621" s="111"/>
      <c r="F621" s="112"/>
    </row>
    <row r="622" spans="1:6">
      <c r="A622" s="109"/>
      <c r="B622" s="107"/>
      <c r="C622" s="121"/>
      <c r="D622" s="110"/>
      <c r="E622" s="111"/>
      <c r="F622" s="112"/>
    </row>
    <row r="623" spans="1:6">
      <c r="A623" s="109"/>
      <c r="B623" s="107"/>
      <c r="C623" s="121"/>
      <c r="D623" s="110"/>
      <c r="E623" s="111"/>
      <c r="F623" s="112"/>
    </row>
    <row r="624" spans="1:6">
      <c r="A624" s="109"/>
      <c r="B624" s="107"/>
      <c r="C624" s="121"/>
      <c r="D624" s="110"/>
      <c r="E624" s="111"/>
      <c r="F624" s="112"/>
    </row>
    <row r="625" spans="1:6">
      <c r="A625" s="109"/>
      <c r="B625" s="107"/>
      <c r="C625" s="121"/>
      <c r="D625" s="110"/>
      <c r="E625" s="111"/>
      <c r="F625" s="112"/>
    </row>
    <row r="626" spans="1:6">
      <c r="A626" s="109"/>
      <c r="B626" s="107"/>
      <c r="C626" s="121"/>
      <c r="D626" s="110"/>
      <c r="E626" s="111"/>
      <c r="F626" s="112"/>
    </row>
    <row r="627" spans="1:6">
      <c r="A627" s="109"/>
      <c r="B627" s="107"/>
      <c r="C627" s="121"/>
      <c r="D627" s="110"/>
      <c r="E627" s="111"/>
      <c r="F627" s="112"/>
    </row>
    <row r="628" spans="1:6">
      <c r="A628" s="109"/>
      <c r="B628" s="107"/>
      <c r="C628" s="121"/>
      <c r="D628" s="110"/>
      <c r="E628" s="111"/>
      <c r="F628" s="112"/>
    </row>
    <row r="629" spans="1:6">
      <c r="A629" s="109"/>
      <c r="B629" s="107"/>
      <c r="C629" s="121"/>
      <c r="D629" s="110"/>
      <c r="E629" s="111"/>
      <c r="F629" s="112"/>
    </row>
    <row r="630" spans="1:6">
      <c r="A630" s="109"/>
      <c r="B630" s="107"/>
      <c r="C630" s="121"/>
      <c r="D630" s="110"/>
      <c r="E630" s="111"/>
      <c r="F630" s="112"/>
    </row>
    <row r="631" spans="1:6">
      <c r="A631" s="109"/>
      <c r="B631" s="107"/>
      <c r="C631" s="121"/>
      <c r="D631" s="110"/>
      <c r="E631" s="111"/>
      <c r="F631" s="112"/>
    </row>
    <row r="632" spans="1:6">
      <c r="A632" s="109"/>
      <c r="B632" s="107"/>
      <c r="C632" s="121"/>
      <c r="D632" s="110"/>
      <c r="E632" s="111"/>
      <c r="F632" s="112"/>
    </row>
    <row r="633" spans="1:6">
      <c r="A633" s="109"/>
      <c r="B633" s="107"/>
      <c r="C633" s="121"/>
      <c r="D633" s="110"/>
      <c r="E633" s="111"/>
      <c r="F633" s="112"/>
    </row>
    <row r="634" spans="1:6">
      <c r="A634" s="109"/>
      <c r="B634" s="107"/>
      <c r="C634" s="121"/>
      <c r="D634" s="110"/>
      <c r="E634" s="111"/>
      <c r="F634" s="112"/>
    </row>
    <row r="635" spans="1:6">
      <c r="A635" s="109"/>
      <c r="B635" s="107"/>
      <c r="C635" s="121"/>
      <c r="D635" s="110"/>
      <c r="E635" s="111"/>
      <c r="F635" s="112"/>
    </row>
    <row r="636" spans="1:6">
      <c r="A636" s="109"/>
      <c r="B636" s="107"/>
      <c r="C636" s="121"/>
      <c r="D636" s="110"/>
      <c r="E636" s="111"/>
      <c r="F636" s="112"/>
    </row>
    <row r="637" spans="1:6">
      <c r="A637" s="109"/>
      <c r="B637" s="107"/>
      <c r="C637" s="121"/>
      <c r="D637" s="110"/>
      <c r="E637" s="111"/>
      <c r="F637" s="112"/>
    </row>
    <row r="638" spans="1:6">
      <c r="A638" s="109"/>
      <c r="B638" s="107"/>
      <c r="C638" s="121"/>
      <c r="D638" s="110"/>
      <c r="E638" s="111"/>
      <c r="F638" s="112"/>
    </row>
    <row r="639" spans="1:6">
      <c r="A639" s="109"/>
      <c r="B639" s="107"/>
      <c r="C639" s="121"/>
      <c r="D639" s="110"/>
      <c r="E639" s="111"/>
      <c r="F639" s="112"/>
    </row>
    <row r="640" spans="1:6">
      <c r="A640" s="109"/>
      <c r="B640" s="107"/>
      <c r="C640" s="121"/>
      <c r="D640" s="110"/>
      <c r="E640" s="111"/>
      <c r="F640" s="112"/>
    </row>
    <row r="641" spans="1:6">
      <c r="A641" s="109"/>
      <c r="B641" s="107"/>
      <c r="C641" s="121"/>
      <c r="D641" s="110"/>
      <c r="E641" s="111"/>
      <c r="F641" s="112"/>
    </row>
    <row r="642" spans="1:6">
      <c r="A642" s="109"/>
      <c r="B642" s="107"/>
      <c r="C642" s="121"/>
      <c r="D642" s="110"/>
      <c r="E642" s="111"/>
      <c r="F642" s="112"/>
    </row>
    <row r="643" spans="1:6">
      <c r="A643" s="109"/>
      <c r="B643" s="107"/>
      <c r="C643" s="121"/>
      <c r="D643" s="110"/>
      <c r="E643" s="111"/>
      <c r="F643" s="112"/>
    </row>
    <row r="644" spans="1:6">
      <c r="A644" s="109"/>
      <c r="B644" s="107"/>
      <c r="C644" s="121"/>
      <c r="D644" s="110"/>
      <c r="E644" s="111"/>
      <c r="F644" s="112"/>
    </row>
    <row r="645" spans="1:6">
      <c r="A645" s="109"/>
      <c r="B645" s="107"/>
      <c r="C645" s="121"/>
      <c r="D645" s="110"/>
      <c r="E645" s="111"/>
      <c r="F645" s="112"/>
    </row>
    <row r="646" spans="1:6">
      <c r="A646" s="109"/>
      <c r="B646" s="107"/>
      <c r="C646" s="121"/>
      <c r="D646" s="110"/>
      <c r="E646" s="111"/>
      <c r="F646" s="112"/>
    </row>
    <row r="647" spans="1:6">
      <c r="A647" s="109"/>
      <c r="B647" s="107"/>
      <c r="C647" s="121"/>
      <c r="D647" s="110"/>
      <c r="E647" s="111"/>
      <c r="F647" s="112"/>
    </row>
    <row r="648" spans="1:6">
      <c r="A648" s="109"/>
      <c r="B648" s="107"/>
      <c r="C648" s="121"/>
      <c r="D648" s="110"/>
      <c r="E648" s="111"/>
      <c r="F648" s="112"/>
    </row>
    <row r="649" spans="1:6">
      <c r="A649" s="109"/>
      <c r="B649" s="107"/>
      <c r="C649" s="121"/>
      <c r="D649" s="110"/>
      <c r="E649" s="111"/>
      <c r="F649" s="112"/>
    </row>
    <row r="650" spans="1:6">
      <c r="A650" s="109"/>
      <c r="B650" s="107"/>
      <c r="C650" s="121"/>
      <c r="D650" s="110"/>
      <c r="E650" s="111"/>
      <c r="F650" s="112"/>
    </row>
    <row r="651" spans="1:6">
      <c r="A651" s="109"/>
      <c r="B651" s="107"/>
      <c r="C651" s="121"/>
      <c r="D651" s="110"/>
      <c r="E651" s="111"/>
      <c r="F651" s="112"/>
    </row>
    <row r="652" spans="1:6">
      <c r="A652" s="109"/>
      <c r="B652" s="107"/>
      <c r="C652" s="121"/>
      <c r="D652" s="110"/>
      <c r="E652" s="111"/>
      <c r="F652" s="112"/>
    </row>
    <row r="653" spans="1:6">
      <c r="A653" s="109"/>
      <c r="B653" s="107"/>
      <c r="C653" s="121"/>
      <c r="D653" s="110"/>
      <c r="E653" s="111"/>
      <c r="F653" s="112"/>
    </row>
    <row r="654" spans="1:6">
      <c r="A654" s="109"/>
      <c r="B654" s="107"/>
      <c r="C654" s="121"/>
      <c r="D654" s="110"/>
      <c r="E654" s="111"/>
      <c r="F654" s="112"/>
    </row>
    <row r="655" spans="1:6">
      <c r="A655" s="109"/>
      <c r="B655" s="107"/>
      <c r="C655" s="121"/>
      <c r="D655" s="110"/>
      <c r="E655" s="111"/>
      <c r="F655" s="112"/>
    </row>
    <row r="656" spans="1:6">
      <c r="A656" s="109"/>
      <c r="B656" s="107"/>
      <c r="C656" s="121"/>
      <c r="D656" s="110"/>
      <c r="E656" s="111"/>
      <c r="F656" s="112"/>
    </row>
    <row r="657" spans="1:6">
      <c r="A657" s="109"/>
      <c r="B657" s="107"/>
      <c r="C657" s="121"/>
      <c r="D657" s="110"/>
      <c r="E657" s="111"/>
      <c r="F657" s="112"/>
    </row>
    <row r="658" spans="1:6">
      <c r="A658" s="109"/>
      <c r="B658" s="107"/>
      <c r="C658" s="121"/>
      <c r="D658" s="110"/>
      <c r="E658" s="111"/>
      <c r="F658" s="112"/>
    </row>
    <row r="659" spans="1:6">
      <c r="A659" s="109"/>
      <c r="B659" s="107"/>
      <c r="C659" s="121"/>
      <c r="D659" s="110"/>
      <c r="E659" s="111"/>
      <c r="F659" s="112"/>
    </row>
    <row r="660" spans="1:6">
      <c r="A660" s="109"/>
      <c r="B660" s="107"/>
      <c r="C660" s="121"/>
      <c r="D660" s="110"/>
      <c r="E660" s="111"/>
      <c r="F660" s="112"/>
    </row>
    <row r="661" spans="1:6">
      <c r="A661" s="109"/>
      <c r="B661" s="107"/>
      <c r="C661" s="121"/>
      <c r="D661" s="110"/>
      <c r="E661" s="111"/>
      <c r="F661" s="112"/>
    </row>
    <row r="662" spans="1:6">
      <c r="A662" s="109"/>
      <c r="B662" s="107"/>
      <c r="C662" s="121"/>
      <c r="D662" s="110"/>
      <c r="E662" s="111"/>
      <c r="F662" s="112"/>
    </row>
    <row r="663" spans="1:6">
      <c r="A663" s="109"/>
      <c r="B663" s="107"/>
      <c r="C663" s="121"/>
      <c r="D663" s="110"/>
      <c r="E663" s="111"/>
      <c r="F663" s="112"/>
    </row>
    <row r="664" spans="1:6">
      <c r="A664" s="109"/>
      <c r="B664" s="107"/>
      <c r="C664" s="121"/>
      <c r="D664" s="110"/>
      <c r="E664" s="111"/>
      <c r="F664" s="112"/>
    </row>
    <row r="665" spans="1:6">
      <c r="A665" s="109"/>
      <c r="B665" s="107"/>
      <c r="C665" s="121"/>
      <c r="D665" s="110"/>
      <c r="E665" s="111"/>
      <c r="F665" s="112"/>
    </row>
    <row r="666" spans="1:6">
      <c r="A666" s="109"/>
      <c r="B666" s="107"/>
      <c r="C666" s="121"/>
      <c r="D666" s="110"/>
      <c r="E666" s="111"/>
      <c r="F666" s="112"/>
    </row>
    <row r="667" spans="1:6">
      <c r="A667" s="109"/>
      <c r="B667" s="107"/>
      <c r="C667" s="121"/>
      <c r="D667" s="110"/>
      <c r="E667" s="111"/>
      <c r="F667" s="112"/>
    </row>
    <row r="668" spans="1:6">
      <c r="A668" s="109"/>
      <c r="B668" s="107"/>
      <c r="C668" s="121"/>
      <c r="D668" s="110"/>
      <c r="E668" s="111"/>
      <c r="F668" s="112"/>
    </row>
    <row r="669" spans="1:6">
      <c r="A669" s="109"/>
      <c r="B669" s="107"/>
      <c r="C669" s="121"/>
      <c r="D669" s="110"/>
      <c r="E669" s="111"/>
      <c r="F669" s="112"/>
    </row>
    <row r="670" spans="1:6">
      <c r="A670" s="109"/>
      <c r="B670" s="107"/>
      <c r="C670" s="121"/>
      <c r="D670" s="110"/>
      <c r="E670" s="111"/>
      <c r="F670" s="112"/>
    </row>
    <row r="671" spans="1:6">
      <c r="A671" s="109"/>
      <c r="B671" s="107"/>
      <c r="C671" s="121"/>
      <c r="D671" s="110"/>
      <c r="E671" s="111"/>
      <c r="F671" s="112"/>
    </row>
    <row r="672" spans="1:6">
      <c r="A672" s="109"/>
      <c r="B672" s="107"/>
      <c r="C672" s="121"/>
      <c r="D672" s="110"/>
      <c r="E672" s="111"/>
      <c r="F672" s="112"/>
    </row>
    <row r="673" spans="1:6">
      <c r="A673" s="109"/>
      <c r="B673" s="107"/>
      <c r="C673" s="121"/>
      <c r="D673" s="110"/>
      <c r="E673" s="111"/>
      <c r="F673" s="112"/>
    </row>
    <row r="674" spans="1:6">
      <c r="A674" s="109"/>
      <c r="B674" s="107"/>
      <c r="C674" s="121"/>
      <c r="D674" s="110"/>
      <c r="E674" s="111"/>
      <c r="F674" s="112"/>
    </row>
    <row r="675" spans="1:6">
      <c r="A675" s="109"/>
      <c r="B675" s="107"/>
      <c r="C675" s="121"/>
      <c r="D675" s="110"/>
      <c r="E675" s="111"/>
      <c r="F675" s="112"/>
    </row>
    <row r="676" spans="1:6">
      <c r="A676" s="109"/>
      <c r="B676" s="107"/>
      <c r="C676" s="121"/>
      <c r="D676" s="110"/>
      <c r="E676" s="111"/>
      <c r="F676" s="112"/>
    </row>
    <row r="677" spans="1:6">
      <c r="A677" s="109"/>
      <c r="B677" s="107"/>
      <c r="C677" s="121"/>
      <c r="D677" s="110"/>
      <c r="E677" s="111"/>
      <c r="F677" s="112"/>
    </row>
    <row r="678" spans="1:6">
      <c r="A678" s="109"/>
      <c r="B678" s="107"/>
      <c r="C678" s="121"/>
      <c r="D678" s="110"/>
      <c r="E678" s="111"/>
      <c r="F678" s="112"/>
    </row>
    <row r="679" spans="1:6">
      <c r="A679" s="109"/>
      <c r="B679" s="107"/>
      <c r="C679" s="121"/>
      <c r="D679" s="110"/>
      <c r="E679" s="111"/>
      <c r="F679" s="112"/>
    </row>
    <row r="680" spans="1:6">
      <c r="A680" s="109"/>
      <c r="B680" s="107"/>
      <c r="C680" s="121"/>
      <c r="D680" s="110"/>
      <c r="E680" s="111"/>
      <c r="F680" s="112"/>
    </row>
    <row r="681" spans="1:6">
      <c r="A681" s="109"/>
      <c r="B681" s="107"/>
      <c r="C681" s="121"/>
      <c r="D681" s="110"/>
      <c r="E681" s="111"/>
      <c r="F681" s="112"/>
    </row>
    <row r="682" spans="1:6">
      <c r="A682" s="109"/>
      <c r="B682" s="107"/>
      <c r="C682" s="121"/>
      <c r="D682" s="110"/>
      <c r="E682" s="111"/>
      <c r="F682" s="112"/>
    </row>
    <row r="683" spans="1:6">
      <c r="A683" s="109"/>
      <c r="B683" s="107"/>
      <c r="C683" s="121"/>
      <c r="D683" s="110"/>
      <c r="E683" s="111"/>
      <c r="F683" s="112"/>
    </row>
    <row r="684" spans="1:6">
      <c r="A684" s="109"/>
      <c r="B684" s="107"/>
      <c r="C684" s="121"/>
      <c r="D684" s="110"/>
      <c r="E684" s="111"/>
      <c r="F684" s="112"/>
    </row>
    <row r="685" spans="1:6">
      <c r="A685" s="109"/>
      <c r="B685" s="107"/>
      <c r="C685" s="121"/>
      <c r="D685" s="110"/>
      <c r="E685" s="111"/>
      <c r="F685" s="112"/>
    </row>
    <row r="686" spans="1:6">
      <c r="A686" s="109"/>
      <c r="B686" s="107"/>
      <c r="C686" s="121"/>
      <c r="D686" s="110"/>
      <c r="E686" s="111"/>
      <c r="F686" s="112"/>
    </row>
    <row r="687" spans="1:6">
      <c r="A687" s="109"/>
      <c r="B687" s="107"/>
      <c r="C687" s="121"/>
      <c r="D687" s="110"/>
      <c r="E687" s="111"/>
      <c r="F687" s="112"/>
    </row>
    <row r="688" spans="1:6">
      <c r="A688" s="109"/>
      <c r="B688" s="107"/>
      <c r="C688" s="121"/>
      <c r="D688" s="110"/>
      <c r="E688" s="111"/>
      <c r="F688" s="112"/>
    </row>
    <row r="689" spans="1:6">
      <c r="A689" s="109"/>
      <c r="B689" s="107"/>
      <c r="C689" s="121"/>
      <c r="D689" s="110"/>
      <c r="E689" s="111"/>
      <c r="F689" s="112"/>
    </row>
    <row r="690" spans="1:6">
      <c r="A690" s="109"/>
      <c r="B690" s="107"/>
      <c r="C690" s="121"/>
      <c r="D690" s="110"/>
      <c r="E690" s="111"/>
      <c r="F690" s="112"/>
    </row>
    <row r="691" spans="1:6">
      <c r="A691" s="109"/>
      <c r="B691" s="107"/>
      <c r="C691" s="121"/>
      <c r="D691" s="110"/>
      <c r="E691" s="111"/>
      <c r="F691" s="112"/>
    </row>
    <row r="692" spans="1:6">
      <c r="A692" s="109"/>
      <c r="B692" s="107"/>
      <c r="C692" s="121"/>
      <c r="D692" s="110"/>
      <c r="E692" s="111"/>
      <c r="F692" s="112"/>
    </row>
    <row r="693" spans="1:6">
      <c r="A693" s="109"/>
      <c r="B693" s="107"/>
      <c r="C693" s="121"/>
      <c r="D693" s="110"/>
      <c r="E693" s="111"/>
      <c r="F693" s="112"/>
    </row>
    <row r="694" spans="1:6">
      <c r="A694" s="109"/>
      <c r="B694" s="107"/>
      <c r="C694" s="121"/>
      <c r="D694" s="110"/>
      <c r="E694" s="111"/>
      <c r="F694" s="112"/>
    </row>
    <row r="695" spans="1:6">
      <c r="A695" s="109"/>
      <c r="B695" s="107"/>
      <c r="C695" s="121"/>
      <c r="D695" s="110"/>
      <c r="E695" s="111"/>
      <c r="F695" s="112"/>
    </row>
    <row r="696" spans="1:6">
      <c r="A696" s="109"/>
      <c r="B696" s="107"/>
      <c r="C696" s="121"/>
      <c r="D696" s="110"/>
      <c r="E696" s="111"/>
      <c r="F696" s="112"/>
    </row>
    <row r="697" spans="1:6">
      <c r="A697" s="109"/>
      <c r="B697" s="107"/>
      <c r="C697" s="121"/>
      <c r="D697" s="110"/>
      <c r="E697" s="111"/>
      <c r="F697" s="112"/>
    </row>
    <row r="698" spans="1:6">
      <c r="A698" s="109"/>
      <c r="B698" s="107"/>
      <c r="C698" s="121"/>
      <c r="D698" s="110"/>
      <c r="E698" s="111"/>
      <c r="F698" s="112"/>
    </row>
    <row r="699" spans="1:6">
      <c r="A699" s="109"/>
      <c r="B699" s="107"/>
      <c r="C699" s="121"/>
      <c r="D699" s="110"/>
      <c r="E699" s="111"/>
      <c r="F699" s="112"/>
    </row>
    <row r="700" spans="1:6">
      <c r="A700" s="109"/>
      <c r="B700" s="107"/>
      <c r="C700" s="121"/>
      <c r="D700" s="110"/>
      <c r="E700" s="111"/>
      <c r="F700" s="112"/>
    </row>
    <row r="701" spans="1:6">
      <c r="A701" s="109"/>
      <c r="B701" s="107"/>
      <c r="C701" s="121"/>
      <c r="D701" s="110"/>
      <c r="E701" s="111"/>
      <c r="F701" s="112"/>
    </row>
    <row r="702" spans="1:6">
      <c r="A702" s="109"/>
      <c r="B702" s="107"/>
      <c r="C702" s="121"/>
      <c r="D702" s="110"/>
      <c r="E702" s="111"/>
      <c r="F702" s="112"/>
    </row>
    <row r="703" spans="1:6">
      <c r="A703" s="109"/>
      <c r="B703" s="107"/>
      <c r="C703" s="121"/>
      <c r="D703" s="110"/>
      <c r="E703" s="111"/>
      <c r="F703" s="112"/>
    </row>
    <row r="704" spans="1:6">
      <c r="A704" s="109"/>
      <c r="B704" s="107"/>
      <c r="C704" s="121"/>
      <c r="D704" s="110"/>
      <c r="E704" s="111"/>
      <c r="F704" s="112"/>
    </row>
    <row r="705" spans="1:6">
      <c r="A705" s="109"/>
      <c r="B705" s="107"/>
      <c r="C705" s="121"/>
      <c r="D705" s="110"/>
      <c r="E705" s="111"/>
      <c r="F705" s="112"/>
    </row>
    <row r="706" spans="1:6">
      <c r="A706" s="109"/>
      <c r="B706" s="107"/>
      <c r="C706" s="121"/>
      <c r="D706" s="110"/>
      <c r="E706" s="111"/>
      <c r="F706" s="112"/>
    </row>
    <row r="707" spans="1:6">
      <c r="A707" s="109"/>
      <c r="B707" s="107"/>
      <c r="C707" s="121"/>
      <c r="D707" s="110"/>
      <c r="E707" s="111"/>
      <c r="F707" s="112"/>
    </row>
    <row r="708" spans="1:6">
      <c r="A708" s="109"/>
      <c r="B708" s="107"/>
      <c r="C708" s="121"/>
      <c r="D708" s="110"/>
      <c r="E708" s="111"/>
      <c r="F708" s="112"/>
    </row>
    <row r="709" spans="1:6">
      <c r="A709" s="109"/>
      <c r="B709" s="107"/>
      <c r="C709" s="121"/>
      <c r="D709" s="110"/>
      <c r="E709" s="111"/>
      <c r="F709" s="112"/>
    </row>
    <row r="710" spans="1:6">
      <c r="A710" s="109"/>
      <c r="B710" s="107"/>
      <c r="C710" s="121"/>
      <c r="D710" s="110"/>
      <c r="E710" s="111"/>
      <c r="F710" s="112"/>
    </row>
    <row r="711" spans="1:6">
      <c r="A711" s="109"/>
      <c r="B711" s="107"/>
      <c r="C711" s="121"/>
      <c r="D711" s="110"/>
      <c r="E711" s="111"/>
      <c r="F711" s="112"/>
    </row>
    <row r="712" spans="1:6">
      <c r="A712" s="109"/>
      <c r="B712" s="107"/>
      <c r="C712" s="121"/>
      <c r="D712" s="110"/>
      <c r="E712" s="111"/>
      <c r="F712" s="112"/>
    </row>
    <row r="713" spans="1:6">
      <c r="A713" s="109"/>
      <c r="B713" s="107"/>
      <c r="C713" s="121"/>
      <c r="D713" s="110"/>
      <c r="E713" s="111"/>
      <c r="F713" s="112"/>
    </row>
    <row r="714" spans="1:6">
      <c r="A714" s="109"/>
      <c r="B714" s="107"/>
      <c r="C714" s="121"/>
      <c r="D714" s="110"/>
      <c r="E714" s="111"/>
      <c r="F714" s="112"/>
    </row>
    <row r="715" spans="1:6">
      <c r="A715" s="109"/>
      <c r="B715" s="107"/>
      <c r="C715" s="121"/>
      <c r="D715" s="110"/>
      <c r="E715" s="111"/>
      <c r="F715" s="112"/>
    </row>
    <row r="716" spans="1:6">
      <c r="A716" s="109"/>
      <c r="B716" s="107"/>
      <c r="C716" s="121"/>
      <c r="D716" s="110"/>
      <c r="E716" s="111"/>
      <c r="F716" s="112"/>
    </row>
    <row r="717" spans="1:6">
      <c r="A717" s="109"/>
      <c r="B717" s="107"/>
      <c r="C717" s="121"/>
      <c r="D717" s="110"/>
      <c r="E717" s="111"/>
      <c r="F717" s="112"/>
    </row>
    <row r="718" spans="1:6">
      <c r="A718" s="109"/>
      <c r="B718" s="107"/>
      <c r="C718" s="121"/>
      <c r="D718" s="110"/>
      <c r="E718" s="111"/>
      <c r="F718" s="112"/>
    </row>
    <row r="719" spans="1:6">
      <c r="A719" s="109"/>
      <c r="B719" s="107"/>
      <c r="C719" s="121"/>
      <c r="D719" s="110"/>
      <c r="E719" s="111"/>
      <c r="F719" s="112"/>
    </row>
    <row r="720" spans="1:6">
      <c r="A720" s="109"/>
      <c r="B720" s="107"/>
      <c r="C720" s="121"/>
      <c r="D720" s="110"/>
      <c r="E720" s="111"/>
      <c r="F720" s="112"/>
    </row>
    <row r="721" spans="1:6">
      <c r="A721" s="109"/>
      <c r="B721" s="107"/>
      <c r="C721" s="121"/>
      <c r="D721" s="110"/>
      <c r="E721" s="111"/>
      <c r="F721" s="112"/>
    </row>
    <row r="722" spans="1:6">
      <c r="A722" s="109"/>
      <c r="B722" s="107"/>
      <c r="C722" s="121"/>
      <c r="D722" s="110"/>
      <c r="E722" s="111"/>
      <c r="F722" s="112"/>
    </row>
    <row r="723" spans="1:6">
      <c r="A723" s="109"/>
      <c r="B723" s="107"/>
      <c r="C723" s="121"/>
      <c r="D723" s="110"/>
      <c r="E723" s="111"/>
      <c r="F723" s="112"/>
    </row>
    <row r="724" spans="1:6">
      <c r="A724" s="109"/>
      <c r="B724" s="107"/>
      <c r="C724" s="121"/>
      <c r="D724" s="110"/>
      <c r="E724" s="111"/>
      <c r="F724" s="112"/>
    </row>
    <row r="725" spans="1:6">
      <c r="A725" s="109"/>
      <c r="B725" s="107"/>
      <c r="C725" s="121"/>
      <c r="D725" s="110"/>
      <c r="E725" s="111"/>
      <c r="F725" s="112"/>
    </row>
    <row r="726" spans="1:6">
      <c r="A726" s="109"/>
      <c r="B726" s="107"/>
      <c r="C726" s="121"/>
      <c r="D726" s="110"/>
      <c r="E726" s="111"/>
      <c r="F726" s="112"/>
    </row>
    <row r="727" spans="1:6">
      <c r="A727" s="109"/>
      <c r="B727" s="107"/>
      <c r="C727" s="121"/>
      <c r="D727" s="110"/>
      <c r="E727" s="111"/>
      <c r="F727" s="112"/>
    </row>
    <row r="728" spans="1:6">
      <c r="A728" s="109"/>
      <c r="B728" s="107"/>
      <c r="C728" s="121"/>
      <c r="D728" s="110"/>
      <c r="E728" s="111"/>
      <c r="F728" s="112"/>
    </row>
    <row r="729" spans="1:6">
      <c r="A729" s="109"/>
      <c r="B729" s="107"/>
      <c r="C729" s="121"/>
      <c r="D729" s="110"/>
      <c r="E729" s="111"/>
      <c r="F729" s="112"/>
    </row>
    <row r="730" spans="1:6">
      <c r="A730" s="109"/>
      <c r="B730" s="107"/>
      <c r="C730" s="121"/>
      <c r="D730" s="110"/>
      <c r="E730" s="111"/>
      <c r="F730" s="112"/>
    </row>
    <row r="731" spans="1:6">
      <c r="A731" s="109"/>
      <c r="B731" s="107"/>
      <c r="C731" s="121"/>
      <c r="D731" s="110"/>
      <c r="E731" s="111"/>
      <c r="F731" s="112"/>
    </row>
    <row r="732" spans="1:6">
      <c r="A732" s="109"/>
      <c r="B732" s="107"/>
      <c r="C732" s="121"/>
      <c r="D732" s="110"/>
      <c r="E732" s="111"/>
      <c r="F732" s="112"/>
    </row>
    <row r="733" spans="1:6">
      <c r="A733" s="109"/>
      <c r="B733" s="107"/>
      <c r="C733" s="121"/>
      <c r="D733" s="110"/>
      <c r="E733" s="111"/>
      <c r="F733" s="112"/>
    </row>
    <row r="734" spans="1:6">
      <c r="A734" s="109"/>
      <c r="B734" s="107"/>
      <c r="C734" s="121"/>
      <c r="D734" s="110"/>
      <c r="E734" s="111"/>
      <c r="F734" s="112"/>
    </row>
    <row r="735" spans="1:6">
      <c r="A735" s="109"/>
      <c r="B735" s="107"/>
      <c r="C735" s="121"/>
      <c r="D735" s="110"/>
      <c r="E735" s="111"/>
      <c r="F735" s="112"/>
    </row>
    <row r="736" spans="1:6">
      <c r="A736" s="109"/>
      <c r="B736" s="107"/>
      <c r="C736" s="121"/>
      <c r="D736" s="110"/>
      <c r="E736" s="111"/>
      <c r="F736" s="112"/>
    </row>
    <row r="737" spans="1:6">
      <c r="A737" s="109"/>
      <c r="B737" s="107"/>
      <c r="C737" s="121"/>
      <c r="D737" s="110"/>
      <c r="E737" s="111"/>
      <c r="F737" s="112"/>
    </row>
    <row r="738" spans="1:6">
      <c r="A738" s="109"/>
      <c r="B738" s="107"/>
      <c r="C738" s="121"/>
      <c r="D738" s="110"/>
      <c r="E738" s="111"/>
      <c r="F738" s="112"/>
    </row>
    <row r="739" spans="1:6">
      <c r="A739" s="109"/>
      <c r="B739" s="107"/>
      <c r="C739" s="121"/>
      <c r="D739" s="110"/>
      <c r="E739" s="111"/>
      <c r="F739" s="112"/>
    </row>
    <row r="740" spans="1:6">
      <c r="A740" s="109"/>
      <c r="B740" s="107"/>
      <c r="C740" s="121"/>
      <c r="D740" s="110"/>
      <c r="E740" s="111"/>
      <c r="F740" s="112"/>
    </row>
    <row r="741" spans="1:6">
      <c r="A741" s="109"/>
      <c r="B741" s="107"/>
      <c r="C741" s="121"/>
      <c r="D741" s="110"/>
      <c r="E741" s="111"/>
      <c r="F741" s="112"/>
    </row>
    <row r="742" spans="1:6">
      <c r="A742" s="109"/>
      <c r="B742" s="107"/>
      <c r="C742" s="121"/>
      <c r="D742" s="110"/>
      <c r="E742" s="111"/>
      <c r="F742" s="112"/>
    </row>
    <row r="743" spans="1:6">
      <c r="A743" s="109"/>
      <c r="B743" s="107"/>
      <c r="C743" s="121"/>
      <c r="D743" s="110"/>
      <c r="E743" s="111"/>
      <c r="F743" s="112"/>
    </row>
    <row r="744" spans="1:6">
      <c r="A744" s="109"/>
      <c r="B744" s="107"/>
      <c r="C744" s="121"/>
      <c r="D744" s="110"/>
      <c r="E744" s="111"/>
      <c r="F744" s="112"/>
    </row>
    <row r="745" spans="1:6">
      <c r="A745" s="109"/>
      <c r="B745" s="107"/>
      <c r="C745" s="121"/>
      <c r="D745" s="110"/>
      <c r="E745" s="111"/>
      <c r="F745" s="112"/>
    </row>
    <row r="746" spans="1:6">
      <c r="A746" s="109"/>
      <c r="B746" s="107"/>
      <c r="C746" s="121"/>
      <c r="D746" s="110"/>
      <c r="E746" s="111"/>
      <c r="F746" s="112"/>
    </row>
    <row r="747" spans="1:6">
      <c r="A747" s="109"/>
      <c r="B747" s="107"/>
      <c r="C747" s="121"/>
      <c r="D747" s="110"/>
      <c r="E747" s="111"/>
      <c r="F747" s="112"/>
    </row>
    <row r="748" spans="1:6">
      <c r="A748" s="109"/>
      <c r="B748" s="107"/>
      <c r="C748" s="121"/>
      <c r="D748" s="110"/>
      <c r="E748" s="111"/>
      <c r="F748" s="112"/>
    </row>
    <row r="749" spans="1:6">
      <c r="A749" s="109"/>
      <c r="B749" s="107"/>
      <c r="C749" s="121"/>
      <c r="D749" s="110"/>
      <c r="E749" s="111"/>
      <c r="F749" s="112"/>
    </row>
    <row r="750" spans="1:6">
      <c r="A750" s="109"/>
      <c r="B750" s="107"/>
      <c r="C750" s="121"/>
      <c r="D750" s="110"/>
      <c r="E750" s="111"/>
      <c r="F750" s="112"/>
    </row>
    <row r="751" spans="1:6">
      <c r="A751" s="109"/>
      <c r="B751" s="107"/>
      <c r="C751" s="121"/>
      <c r="D751" s="110"/>
      <c r="E751" s="111"/>
      <c r="F751" s="112"/>
    </row>
    <row r="752" spans="1:6">
      <c r="A752" s="109"/>
      <c r="B752" s="107"/>
      <c r="C752" s="121"/>
      <c r="D752" s="110"/>
      <c r="E752" s="111"/>
      <c r="F752" s="112"/>
    </row>
    <row r="753" spans="1:6">
      <c r="A753" s="109"/>
      <c r="B753" s="107"/>
      <c r="C753" s="121"/>
      <c r="D753" s="110"/>
      <c r="E753" s="111"/>
      <c r="F753" s="112"/>
    </row>
    <row r="754" spans="1:6">
      <c r="A754" s="109"/>
      <c r="B754" s="107"/>
      <c r="C754" s="121"/>
      <c r="D754" s="110"/>
      <c r="E754" s="111"/>
      <c r="F754" s="112"/>
    </row>
    <row r="755" spans="1:6">
      <c r="A755" s="109"/>
      <c r="B755" s="107"/>
      <c r="C755" s="121"/>
      <c r="D755" s="110"/>
      <c r="E755" s="111"/>
      <c r="F755" s="112"/>
    </row>
    <row r="756" spans="1:6">
      <c r="A756" s="109"/>
      <c r="B756" s="107"/>
      <c r="C756" s="121"/>
      <c r="D756" s="110"/>
      <c r="E756" s="111"/>
      <c r="F756" s="112"/>
    </row>
    <row r="757" spans="1:6">
      <c r="A757" s="109"/>
      <c r="B757" s="107"/>
      <c r="C757" s="121"/>
      <c r="D757" s="110"/>
      <c r="E757" s="111"/>
      <c r="F757" s="112"/>
    </row>
    <row r="758" spans="1:6">
      <c r="A758" s="109"/>
      <c r="B758" s="107"/>
      <c r="C758" s="121"/>
      <c r="D758" s="110"/>
      <c r="E758" s="111"/>
      <c r="F758" s="112"/>
    </row>
    <row r="759" spans="1:6">
      <c r="A759" s="109"/>
      <c r="B759" s="107"/>
      <c r="C759" s="121"/>
      <c r="D759" s="110"/>
      <c r="E759" s="111"/>
      <c r="F759" s="112"/>
    </row>
    <row r="760" spans="1:6">
      <c r="A760" s="109"/>
      <c r="B760" s="107"/>
      <c r="C760" s="121"/>
      <c r="D760" s="110"/>
      <c r="E760" s="111"/>
      <c r="F760" s="112"/>
    </row>
    <row r="761" spans="1:6">
      <c r="A761" s="109"/>
      <c r="B761" s="107"/>
      <c r="C761" s="121"/>
      <c r="D761" s="110"/>
      <c r="E761" s="111"/>
      <c r="F761" s="112"/>
    </row>
    <row r="762" spans="1:6">
      <c r="A762" s="109"/>
      <c r="B762" s="107"/>
      <c r="C762" s="121"/>
      <c r="D762" s="110"/>
      <c r="E762" s="111"/>
      <c r="F762" s="112"/>
    </row>
    <row r="763" spans="1:6">
      <c r="A763" s="109"/>
      <c r="B763" s="107"/>
      <c r="C763" s="121"/>
      <c r="D763" s="110"/>
      <c r="E763" s="111"/>
      <c r="F763" s="112"/>
    </row>
    <row r="764" spans="1:6">
      <c r="A764" s="109"/>
      <c r="B764" s="107"/>
      <c r="C764" s="121"/>
      <c r="D764" s="110"/>
      <c r="E764" s="111"/>
      <c r="F764" s="112"/>
    </row>
    <row r="765" spans="1:6">
      <c r="A765" s="109"/>
      <c r="B765" s="107"/>
      <c r="C765" s="121"/>
      <c r="D765" s="110"/>
      <c r="E765" s="111"/>
      <c r="F765" s="112"/>
    </row>
    <row r="766" spans="1:6">
      <c r="A766" s="109"/>
      <c r="B766" s="107"/>
      <c r="C766" s="121"/>
      <c r="D766" s="110"/>
      <c r="E766" s="111"/>
      <c r="F766" s="112"/>
    </row>
    <row r="767" spans="1:6">
      <c r="A767" s="109"/>
      <c r="B767" s="107"/>
      <c r="C767" s="121"/>
      <c r="D767" s="110"/>
      <c r="E767" s="111"/>
      <c r="F767" s="112"/>
    </row>
    <row r="768" spans="1:6">
      <c r="A768" s="109"/>
      <c r="B768" s="107"/>
      <c r="C768" s="121"/>
      <c r="D768" s="110"/>
      <c r="E768" s="111"/>
      <c r="F768" s="112"/>
    </row>
    <row r="769" spans="1:6">
      <c r="A769" s="109"/>
      <c r="B769" s="107"/>
      <c r="C769" s="121"/>
      <c r="D769" s="110"/>
      <c r="E769" s="111"/>
      <c r="F769" s="112"/>
    </row>
    <row r="770" spans="1:6">
      <c r="A770" s="109"/>
      <c r="B770" s="107"/>
      <c r="C770" s="121"/>
      <c r="D770" s="110"/>
      <c r="E770" s="111"/>
      <c r="F770" s="112"/>
    </row>
    <row r="771" spans="1:6">
      <c r="A771" s="109"/>
      <c r="B771" s="107"/>
      <c r="C771" s="121"/>
      <c r="D771" s="110"/>
      <c r="E771" s="111"/>
      <c r="F771" s="112"/>
    </row>
    <row r="772" spans="1:6">
      <c r="A772" s="109"/>
      <c r="B772" s="107"/>
      <c r="C772" s="121"/>
      <c r="D772" s="110"/>
      <c r="E772" s="111"/>
      <c r="F772" s="112"/>
    </row>
    <row r="773" spans="1:6">
      <c r="A773" s="109"/>
      <c r="B773" s="107"/>
      <c r="C773" s="121"/>
      <c r="D773" s="110"/>
      <c r="E773" s="111"/>
      <c r="F773" s="112"/>
    </row>
    <row r="774" spans="1:6">
      <c r="A774" s="109"/>
      <c r="B774" s="107"/>
      <c r="C774" s="121"/>
      <c r="D774" s="110"/>
      <c r="E774" s="111"/>
      <c r="F774" s="112"/>
    </row>
    <row r="775" spans="1:6">
      <c r="A775" s="109"/>
      <c r="B775" s="107"/>
      <c r="C775" s="121"/>
      <c r="D775" s="110"/>
      <c r="E775" s="111"/>
      <c r="F775" s="112"/>
    </row>
    <row r="776" spans="1:6">
      <c r="A776" s="109"/>
      <c r="B776" s="107"/>
      <c r="C776" s="121"/>
      <c r="D776" s="110"/>
      <c r="E776" s="111"/>
      <c r="F776" s="112"/>
    </row>
    <row r="777" spans="1:6">
      <c r="A777" s="109"/>
      <c r="B777" s="107"/>
      <c r="C777" s="121"/>
      <c r="D777" s="110"/>
      <c r="E777" s="111"/>
      <c r="F777" s="112"/>
    </row>
    <row r="778" spans="1:6">
      <c r="A778" s="109"/>
      <c r="B778" s="107"/>
      <c r="C778" s="121"/>
      <c r="D778" s="110"/>
      <c r="E778" s="111"/>
      <c r="F778" s="112"/>
    </row>
    <row r="779" spans="1:6">
      <c r="A779" s="109"/>
      <c r="B779" s="107"/>
      <c r="C779" s="121"/>
      <c r="D779" s="110"/>
      <c r="E779" s="111"/>
      <c r="F779" s="112"/>
    </row>
    <row r="780" spans="1:6">
      <c r="A780" s="109"/>
      <c r="B780" s="107"/>
      <c r="C780" s="121"/>
      <c r="D780" s="110"/>
      <c r="E780" s="111"/>
      <c r="F780" s="112"/>
    </row>
    <row r="781" spans="1:6">
      <c r="A781" s="109"/>
      <c r="B781" s="107"/>
      <c r="C781" s="121"/>
      <c r="D781" s="110"/>
      <c r="E781" s="111"/>
      <c r="F781" s="112"/>
    </row>
    <row r="782" spans="1:6">
      <c r="A782" s="109"/>
      <c r="B782" s="107"/>
      <c r="C782" s="121"/>
      <c r="D782" s="110"/>
      <c r="E782" s="111"/>
      <c r="F782" s="112"/>
    </row>
    <row r="783" spans="1:6">
      <c r="A783" s="109"/>
      <c r="B783" s="107"/>
      <c r="C783" s="121"/>
      <c r="D783" s="110"/>
      <c r="E783" s="111"/>
      <c r="F783" s="112"/>
    </row>
    <row r="784" spans="1:6">
      <c r="A784" s="109"/>
      <c r="B784" s="107"/>
      <c r="C784" s="121"/>
      <c r="D784" s="110"/>
      <c r="E784" s="111"/>
      <c r="F784" s="112"/>
    </row>
    <row r="785" spans="1:6">
      <c r="A785" s="109"/>
      <c r="B785" s="107"/>
      <c r="C785" s="121"/>
      <c r="D785" s="110"/>
      <c r="E785" s="111"/>
      <c r="F785" s="112"/>
    </row>
    <row r="786" spans="1:6">
      <c r="A786" s="109"/>
      <c r="B786" s="107"/>
      <c r="C786" s="121"/>
      <c r="D786" s="110"/>
      <c r="E786" s="111"/>
      <c r="F786" s="112"/>
    </row>
    <row r="787" spans="1:6">
      <c r="A787" s="109"/>
      <c r="B787" s="107"/>
      <c r="C787" s="121"/>
      <c r="D787" s="110"/>
      <c r="E787" s="111"/>
      <c r="F787" s="112"/>
    </row>
    <row r="788" spans="1:6">
      <c r="A788" s="109"/>
      <c r="B788" s="107"/>
      <c r="C788" s="121"/>
      <c r="D788" s="110"/>
      <c r="E788" s="111"/>
      <c r="F788" s="112"/>
    </row>
    <row r="789" spans="1:6">
      <c r="A789" s="109"/>
      <c r="B789" s="107"/>
      <c r="C789" s="121"/>
      <c r="D789" s="110"/>
      <c r="E789" s="111"/>
      <c r="F789" s="112"/>
    </row>
    <row r="790" spans="1:6">
      <c r="A790" s="109"/>
      <c r="B790" s="107"/>
      <c r="C790" s="121"/>
      <c r="D790" s="110"/>
      <c r="E790" s="111"/>
      <c r="F790" s="112"/>
    </row>
    <row r="791" spans="1:6">
      <c r="A791" s="109"/>
      <c r="B791" s="107"/>
      <c r="C791" s="121"/>
      <c r="D791" s="110"/>
      <c r="E791" s="111"/>
      <c r="F791" s="112"/>
    </row>
    <row r="792" spans="1:6">
      <c r="A792" s="109"/>
      <c r="B792" s="107"/>
      <c r="C792" s="121"/>
      <c r="D792" s="110"/>
      <c r="E792" s="111"/>
      <c r="F792" s="112"/>
    </row>
    <row r="793" spans="1:6">
      <c r="A793" s="109"/>
      <c r="B793" s="107"/>
      <c r="C793" s="121"/>
      <c r="D793" s="110"/>
      <c r="E793" s="111"/>
      <c r="F793" s="112"/>
    </row>
    <row r="794" spans="1:6">
      <c r="A794" s="109"/>
      <c r="B794" s="107"/>
      <c r="C794" s="121"/>
      <c r="D794" s="110"/>
      <c r="E794" s="111"/>
      <c r="F794" s="112"/>
    </row>
    <row r="795" spans="1:6">
      <c r="A795" s="109"/>
      <c r="B795" s="107"/>
      <c r="C795" s="121"/>
      <c r="D795" s="110"/>
      <c r="E795" s="111"/>
      <c r="F795" s="112"/>
    </row>
    <row r="796" spans="1:6">
      <c r="A796" s="109"/>
      <c r="B796" s="107"/>
      <c r="C796" s="121"/>
      <c r="D796" s="110"/>
      <c r="E796" s="111"/>
      <c r="F796" s="112"/>
    </row>
    <row r="797" spans="1:6">
      <c r="A797" s="109"/>
      <c r="B797" s="107"/>
      <c r="C797" s="121"/>
      <c r="D797" s="110"/>
      <c r="E797" s="111"/>
      <c r="F797" s="112"/>
    </row>
    <row r="798" spans="1:6">
      <c r="A798" s="109"/>
      <c r="B798" s="107"/>
      <c r="C798" s="121"/>
      <c r="D798" s="110"/>
      <c r="E798" s="111"/>
      <c r="F798" s="112"/>
    </row>
    <row r="799" spans="1:6">
      <c r="A799" s="109"/>
      <c r="B799" s="107"/>
      <c r="C799" s="121"/>
      <c r="D799" s="110"/>
      <c r="E799" s="111"/>
      <c r="F799" s="112"/>
    </row>
    <row r="800" spans="1:6">
      <c r="A800" s="109"/>
      <c r="B800" s="107"/>
      <c r="C800" s="121"/>
      <c r="D800" s="110"/>
      <c r="E800" s="111"/>
      <c r="F800" s="112"/>
    </row>
    <row r="801" spans="1:6">
      <c r="A801" s="109"/>
      <c r="B801" s="107"/>
      <c r="C801" s="121"/>
      <c r="D801" s="110"/>
      <c r="E801" s="111"/>
      <c r="F801" s="112"/>
    </row>
    <row r="802" spans="1:6">
      <c r="A802" s="109"/>
      <c r="B802" s="107"/>
      <c r="C802" s="121"/>
      <c r="D802" s="110"/>
      <c r="E802" s="111"/>
      <c r="F802" s="112"/>
    </row>
    <row r="803" spans="1:6">
      <c r="A803" s="109"/>
      <c r="B803" s="107"/>
      <c r="C803" s="121"/>
      <c r="D803" s="110"/>
      <c r="E803" s="111"/>
      <c r="F803" s="112"/>
    </row>
    <row r="804" spans="1:6">
      <c r="A804" s="109"/>
      <c r="B804" s="107"/>
      <c r="C804" s="121"/>
      <c r="D804" s="110"/>
      <c r="E804" s="111"/>
      <c r="F804" s="112"/>
    </row>
    <row r="805" spans="1:6">
      <c r="A805" s="109"/>
      <c r="B805" s="107"/>
      <c r="C805" s="121"/>
      <c r="D805" s="110"/>
      <c r="E805" s="111"/>
      <c r="F805" s="112"/>
    </row>
    <row r="806" spans="1:6">
      <c r="A806" s="109"/>
      <c r="B806" s="107"/>
      <c r="C806" s="121"/>
      <c r="D806" s="110"/>
      <c r="E806" s="111"/>
      <c r="F806" s="112"/>
    </row>
    <row r="807" spans="1:6">
      <c r="A807" s="109"/>
      <c r="B807" s="107"/>
      <c r="C807" s="121"/>
      <c r="D807" s="110"/>
      <c r="E807" s="111"/>
      <c r="F807" s="112"/>
    </row>
    <row r="808" spans="1:6">
      <c r="A808" s="109"/>
      <c r="B808" s="107"/>
      <c r="C808" s="121"/>
      <c r="D808" s="110"/>
      <c r="E808" s="111"/>
      <c r="F808" s="112"/>
    </row>
    <row r="809" spans="1:6">
      <c r="A809" s="109"/>
      <c r="B809" s="107"/>
      <c r="C809" s="121"/>
      <c r="D809" s="110"/>
      <c r="E809" s="111"/>
      <c r="F809" s="112"/>
    </row>
    <row r="810" spans="1:6">
      <c r="A810" s="109"/>
      <c r="B810" s="107"/>
      <c r="C810" s="121"/>
      <c r="D810" s="110"/>
      <c r="E810" s="111"/>
      <c r="F810" s="112"/>
    </row>
    <row r="811" spans="1:6">
      <c r="A811" s="109"/>
      <c r="B811" s="107"/>
      <c r="C811" s="121"/>
      <c r="D811" s="110"/>
      <c r="E811" s="111"/>
      <c r="F811" s="112"/>
    </row>
    <row r="812" spans="1:6">
      <c r="A812" s="109"/>
      <c r="B812" s="107"/>
      <c r="C812" s="121"/>
      <c r="D812" s="110"/>
      <c r="E812" s="111"/>
      <c r="F812" s="112"/>
    </row>
    <row r="813" spans="1:6">
      <c r="A813" s="109"/>
      <c r="B813" s="107"/>
      <c r="C813" s="121"/>
      <c r="D813" s="110"/>
      <c r="E813" s="111"/>
      <c r="F813" s="112"/>
    </row>
    <row r="814" spans="1:6">
      <c r="A814" s="109"/>
      <c r="B814" s="107"/>
      <c r="C814" s="121"/>
      <c r="D814" s="110"/>
      <c r="E814" s="111"/>
      <c r="F814" s="112"/>
    </row>
    <row r="815" spans="1:6">
      <c r="A815" s="109"/>
      <c r="B815" s="107"/>
      <c r="C815" s="121"/>
      <c r="D815" s="110"/>
      <c r="E815" s="111"/>
      <c r="F815" s="112"/>
    </row>
    <row r="816" spans="1:6">
      <c r="A816" s="109"/>
      <c r="B816" s="107"/>
      <c r="C816" s="121"/>
      <c r="D816" s="110"/>
      <c r="E816" s="111"/>
      <c r="F816" s="112"/>
    </row>
    <row r="817" spans="1:6">
      <c r="A817" s="109"/>
      <c r="B817" s="107"/>
      <c r="C817" s="121"/>
      <c r="D817" s="110"/>
      <c r="E817" s="111"/>
      <c r="F817" s="112"/>
    </row>
    <row r="818" spans="1:6">
      <c r="A818" s="109"/>
      <c r="B818" s="107"/>
      <c r="C818" s="121"/>
      <c r="D818" s="110"/>
      <c r="E818" s="111"/>
      <c r="F818" s="112"/>
    </row>
    <row r="819" spans="1:6">
      <c r="A819" s="109"/>
      <c r="B819" s="107"/>
      <c r="C819" s="121"/>
      <c r="D819" s="110"/>
      <c r="E819" s="111"/>
      <c r="F819" s="112"/>
    </row>
    <row r="820" spans="1:6">
      <c r="A820" s="109"/>
      <c r="B820" s="107"/>
      <c r="C820" s="121"/>
      <c r="D820" s="110"/>
      <c r="E820" s="111"/>
      <c r="F820" s="112"/>
    </row>
    <row r="821" spans="1:6">
      <c r="A821" s="109"/>
      <c r="B821" s="107"/>
      <c r="C821" s="121"/>
      <c r="D821" s="110"/>
      <c r="E821" s="111"/>
      <c r="F821" s="112"/>
    </row>
    <row r="822" spans="1:6">
      <c r="A822" s="109"/>
      <c r="B822" s="107"/>
      <c r="C822" s="121"/>
      <c r="D822" s="110"/>
      <c r="E822" s="111"/>
      <c r="F822" s="112"/>
    </row>
    <row r="823" spans="1:6">
      <c r="A823" s="109"/>
      <c r="B823" s="107"/>
      <c r="C823" s="121"/>
      <c r="D823" s="110"/>
      <c r="E823" s="111"/>
      <c r="F823" s="112"/>
    </row>
    <row r="824" spans="1:6">
      <c r="A824" s="109"/>
      <c r="B824" s="107"/>
      <c r="C824" s="121"/>
      <c r="D824" s="110"/>
      <c r="E824" s="111"/>
      <c r="F824" s="112"/>
    </row>
    <row r="825" spans="1:6">
      <c r="A825" s="109"/>
      <c r="B825" s="107"/>
      <c r="C825" s="121"/>
      <c r="D825" s="110"/>
      <c r="E825" s="111"/>
      <c r="F825" s="112"/>
    </row>
    <row r="826" spans="1:6">
      <c r="A826" s="109"/>
      <c r="B826" s="107"/>
      <c r="C826" s="121"/>
      <c r="D826" s="110"/>
      <c r="E826" s="111"/>
      <c r="F826" s="112"/>
    </row>
    <row r="827" spans="1:6">
      <c r="A827" s="109"/>
      <c r="B827" s="107"/>
      <c r="C827" s="121"/>
      <c r="D827" s="110"/>
      <c r="E827" s="111"/>
      <c r="F827" s="112"/>
    </row>
    <row r="828" spans="1:6">
      <c r="A828" s="109"/>
      <c r="B828" s="107"/>
      <c r="C828" s="121"/>
      <c r="D828" s="110"/>
      <c r="E828" s="111"/>
      <c r="F828" s="112"/>
    </row>
    <row r="829" spans="1:6">
      <c r="A829" s="109"/>
      <c r="B829" s="107"/>
      <c r="C829" s="121"/>
      <c r="D829" s="110"/>
      <c r="E829" s="111"/>
      <c r="F829" s="112"/>
    </row>
    <row r="830" spans="1:6">
      <c r="A830" s="109"/>
      <c r="B830" s="107"/>
      <c r="C830" s="121"/>
      <c r="D830" s="110"/>
      <c r="E830" s="111"/>
      <c r="F830" s="112"/>
    </row>
    <row r="831" spans="1:6">
      <c r="A831" s="109"/>
      <c r="B831" s="107"/>
      <c r="C831" s="121"/>
      <c r="D831" s="110"/>
      <c r="E831" s="111"/>
      <c r="F831" s="112"/>
    </row>
    <row r="832" spans="1:6">
      <c r="A832" s="109"/>
      <c r="B832" s="107"/>
      <c r="C832" s="121"/>
      <c r="D832" s="110"/>
      <c r="E832" s="111"/>
      <c r="F832" s="112"/>
    </row>
    <row r="833" spans="1:6">
      <c r="A833" s="109"/>
      <c r="B833" s="107"/>
      <c r="C833" s="121"/>
      <c r="D833" s="110"/>
      <c r="E833" s="111"/>
      <c r="F833" s="112"/>
    </row>
    <row r="834" spans="1:6">
      <c r="A834" s="109"/>
      <c r="B834" s="107"/>
      <c r="C834" s="121"/>
      <c r="D834" s="110"/>
      <c r="E834" s="111"/>
      <c r="F834" s="112"/>
    </row>
    <row r="835" spans="1:6">
      <c r="A835" s="109"/>
      <c r="B835" s="107"/>
      <c r="C835" s="121"/>
      <c r="D835" s="110"/>
      <c r="E835" s="111"/>
      <c r="F835" s="112"/>
    </row>
    <row r="836" spans="1:6">
      <c r="A836" s="109"/>
      <c r="B836" s="107"/>
      <c r="C836" s="121"/>
      <c r="D836" s="110"/>
      <c r="E836" s="111"/>
      <c r="F836" s="112"/>
    </row>
    <row r="837" spans="1:6">
      <c r="A837" s="109"/>
      <c r="B837" s="107"/>
      <c r="C837" s="121"/>
      <c r="D837" s="110"/>
      <c r="E837" s="111"/>
      <c r="F837" s="112"/>
    </row>
    <row r="838" spans="1:6">
      <c r="A838" s="109"/>
      <c r="B838" s="107"/>
      <c r="C838" s="121"/>
      <c r="D838" s="110"/>
      <c r="E838" s="111"/>
      <c r="F838" s="112"/>
    </row>
    <row r="839" spans="1:6">
      <c r="A839" s="109"/>
      <c r="B839" s="107"/>
      <c r="C839" s="121"/>
      <c r="D839" s="110"/>
      <c r="E839" s="111"/>
      <c r="F839" s="112"/>
    </row>
    <row r="840" spans="1:6">
      <c r="A840" s="109"/>
      <c r="B840" s="107"/>
      <c r="C840" s="121"/>
      <c r="D840" s="110"/>
      <c r="E840" s="111"/>
      <c r="F840" s="112"/>
    </row>
    <row r="841" spans="1:6">
      <c r="A841" s="109"/>
      <c r="B841" s="107"/>
      <c r="C841" s="121"/>
      <c r="D841" s="110"/>
      <c r="E841" s="111"/>
      <c r="F841" s="112"/>
    </row>
    <row r="842" spans="1:6">
      <c r="A842" s="109"/>
      <c r="B842" s="107"/>
      <c r="C842" s="121"/>
      <c r="D842" s="110"/>
      <c r="E842" s="111"/>
      <c r="F842" s="112"/>
    </row>
    <row r="843" spans="1:6">
      <c r="A843" s="109"/>
      <c r="B843" s="107"/>
      <c r="C843" s="121"/>
      <c r="D843" s="110"/>
      <c r="E843" s="111"/>
      <c r="F843" s="112"/>
    </row>
    <row r="844" spans="1:6">
      <c r="A844" s="109"/>
      <c r="B844" s="107"/>
      <c r="C844" s="121"/>
      <c r="D844" s="110"/>
      <c r="E844" s="111"/>
      <c r="F844" s="112"/>
    </row>
    <row r="845" spans="1:6">
      <c r="A845" s="109"/>
      <c r="B845" s="107"/>
      <c r="C845" s="121"/>
      <c r="D845" s="110"/>
      <c r="E845" s="111"/>
      <c r="F845" s="112"/>
    </row>
    <row r="846" spans="1:6">
      <c r="A846" s="109"/>
      <c r="B846" s="107"/>
      <c r="C846" s="121"/>
      <c r="D846" s="110"/>
      <c r="E846" s="111"/>
      <c r="F846" s="112"/>
    </row>
    <row r="847" spans="1:6">
      <c r="A847" s="109"/>
      <c r="B847" s="107"/>
      <c r="C847" s="121"/>
      <c r="D847" s="110"/>
      <c r="E847" s="111"/>
      <c r="F847" s="112"/>
    </row>
    <row r="848" spans="1:6">
      <c r="A848" s="109"/>
      <c r="B848" s="107"/>
      <c r="C848" s="121"/>
      <c r="D848" s="110"/>
      <c r="E848" s="111"/>
      <c r="F848" s="112"/>
    </row>
    <row r="849" spans="1:6">
      <c r="A849" s="109"/>
      <c r="B849" s="107"/>
      <c r="C849" s="121"/>
      <c r="D849" s="110"/>
      <c r="E849" s="111"/>
      <c r="F849" s="112"/>
    </row>
    <row r="850" spans="1:6">
      <c r="A850" s="109"/>
      <c r="B850" s="107"/>
      <c r="C850" s="121"/>
      <c r="D850" s="110"/>
      <c r="E850" s="111"/>
      <c r="F850" s="112"/>
    </row>
    <row r="851" spans="1:6">
      <c r="A851" s="109"/>
      <c r="B851" s="107"/>
      <c r="C851" s="121"/>
      <c r="D851" s="110"/>
      <c r="E851" s="111"/>
      <c r="F851" s="112"/>
    </row>
    <row r="852" spans="1:6">
      <c r="A852" s="109"/>
      <c r="B852" s="107"/>
      <c r="C852" s="121"/>
      <c r="D852" s="110"/>
      <c r="E852" s="111"/>
      <c r="F852" s="112"/>
    </row>
    <row r="853" spans="1:6">
      <c r="A853" s="109"/>
      <c r="B853" s="107"/>
      <c r="C853" s="121"/>
      <c r="D853" s="110"/>
      <c r="E853" s="111"/>
      <c r="F853" s="112"/>
    </row>
    <row r="854" spans="1:6">
      <c r="A854" s="109"/>
      <c r="B854" s="107"/>
      <c r="C854" s="121"/>
      <c r="D854" s="110"/>
      <c r="E854" s="111"/>
      <c r="F854" s="112"/>
    </row>
    <row r="855" spans="1:6">
      <c r="A855" s="109"/>
      <c r="B855" s="107"/>
      <c r="C855" s="121"/>
      <c r="D855" s="110"/>
      <c r="E855" s="111"/>
      <c r="F855" s="112"/>
    </row>
    <row r="856" spans="1:6">
      <c r="A856" s="109"/>
      <c r="B856" s="107"/>
      <c r="C856" s="121"/>
      <c r="D856" s="110"/>
      <c r="E856" s="111"/>
      <c r="F856" s="112"/>
    </row>
    <row r="857" spans="1:6">
      <c r="A857" s="109"/>
      <c r="B857" s="107"/>
      <c r="C857" s="121"/>
      <c r="D857" s="110"/>
      <c r="E857" s="111"/>
      <c r="F857" s="112"/>
    </row>
    <row r="858" spans="1:6">
      <c r="A858" s="109"/>
      <c r="B858" s="107"/>
      <c r="C858" s="121"/>
      <c r="D858" s="110"/>
      <c r="E858" s="111"/>
      <c r="F858" s="112"/>
    </row>
    <row r="859" spans="1:6">
      <c r="A859" s="109"/>
      <c r="B859" s="107"/>
      <c r="C859" s="121"/>
      <c r="D859" s="110"/>
      <c r="E859" s="111"/>
      <c r="F859" s="112"/>
    </row>
    <row r="860" spans="1:6">
      <c r="A860" s="109"/>
      <c r="B860" s="107"/>
      <c r="C860" s="121"/>
      <c r="D860" s="110"/>
      <c r="E860" s="111"/>
      <c r="F860" s="112"/>
    </row>
    <row r="861" spans="1:6">
      <c r="A861" s="109"/>
      <c r="B861" s="107"/>
      <c r="C861" s="121"/>
      <c r="D861" s="110"/>
      <c r="E861" s="111"/>
      <c r="F861" s="112"/>
    </row>
    <row r="862" spans="1:6">
      <c r="A862" s="109"/>
      <c r="B862" s="107"/>
      <c r="C862" s="121"/>
      <c r="D862" s="110"/>
      <c r="E862" s="111"/>
      <c r="F862" s="112"/>
    </row>
    <row r="863" spans="1:6">
      <c r="A863" s="109"/>
      <c r="B863" s="107"/>
      <c r="C863" s="121"/>
      <c r="D863" s="110"/>
      <c r="E863" s="111"/>
      <c r="F863" s="112"/>
    </row>
    <row r="864" spans="1:6">
      <c r="A864" s="109"/>
      <c r="B864" s="107"/>
      <c r="C864" s="121"/>
      <c r="D864" s="110"/>
      <c r="E864" s="111"/>
      <c r="F864" s="112"/>
    </row>
    <row r="865" spans="1:6">
      <c r="A865" s="109"/>
      <c r="B865" s="107"/>
      <c r="C865" s="121"/>
      <c r="D865" s="110"/>
      <c r="E865" s="111"/>
      <c r="F865" s="112"/>
    </row>
    <row r="866" spans="1:6">
      <c r="A866" s="109"/>
      <c r="B866" s="107"/>
      <c r="C866" s="121"/>
      <c r="D866" s="110"/>
      <c r="E866" s="111"/>
      <c r="F866" s="112"/>
    </row>
    <row r="867" spans="1:6">
      <c r="A867" s="109"/>
      <c r="B867" s="107"/>
      <c r="C867" s="121"/>
      <c r="D867" s="110"/>
      <c r="E867" s="111"/>
      <c r="F867" s="112"/>
    </row>
    <row r="868" spans="1:6">
      <c r="A868" s="109"/>
      <c r="B868" s="107"/>
      <c r="C868" s="121"/>
      <c r="D868" s="110"/>
      <c r="E868" s="111"/>
      <c r="F868" s="112"/>
    </row>
    <row r="869" spans="1:6">
      <c r="A869" s="109"/>
      <c r="B869" s="107"/>
      <c r="C869" s="121"/>
      <c r="D869" s="110"/>
      <c r="E869" s="111"/>
      <c r="F869" s="112"/>
    </row>
    <row r="870" spans="1:6">
      <c r="A870" s="109"/>
      <c r="B870" s="107"/>
      <c r="C870" s="121"/>
      <c r="D870" s="110"/>
      <c r="E870" s="111"/>
      <c r="F870" s="112"/>
    </row>
    <row r="871" spans="1:6">
      <c r="A871" s="109"/>
      <c r="B871" s="107"/>
      <c r="C871" s="121"/>
      <c r="D871" s="110"/>
      <c r="E871" s="111"/>
      <c r="F871" s="112"/>
    </row>
    <row r="872" spans="1:6">
      <c r="A872" s="109"/>
      <c r="B872" s="107"/>
      <c r="C872" s="121"/>
      <c r="D872" s="110"/>
      <c r="E872" s="111"/>
      <c r="F872" s="112"/>
    </row>
    <row r="873" spans="1:6">
      <c r="A873" s="109"/>
      <c r="B873" s="107"/>
      <c r="C873" s="121"/>
      <c r="D873" s="110"/>
      <c r="E873" s="111"/>
      <c r="F873" s="112"/>
    </row>
    <row r="874" spans="1:6">
      <c r="A874" s="109"/>
      <c r="B874" s="107"/>
      <c r="C874" s="121"/>
      <c r="D874" s="110"/>
      <c r="E874" s="111"/>
      <c r="F874" s="112"/>
    </row>
    <row r="875" spans="1:6">
      <c r="A875" s="109"/>
      <c r="B875" s="107"/>
      <c r="C875" s="121"/>
      <c r="D875" s="110"/>
      <c r="E875" s="111"/>
      <c r="F875" s="112"/>
    </row>
    <row r="876" spans="1:6">
      <c r="A876" s="109"/>
      <c r="B876" s="107"/>
      <c r="C876" s="121"/>
      <c r="D876" s="110"/>
      <c r="E876" s="111"/>
      <c r="F876" s="112"/>
    </row>
    <row r="877" spans="1:6">
      <c r="A877" s="109"/>
      <c r="B877" s="107"/>
      <c r="C877" s="121"/>
      <c r="D877" s="110"/>
      <c r="E877" s="111"/>
      <c r="F877" s="112"/>
    </row>
    <row r="878" spans="1:6">
      <c r="A878" s="109"/>
      <c r="B878" s="107"/>
      <c r="C878" s="121"/>
      <c r="D878" s="110"/>
      <c r="E878" s="111"/>
      <c r="F878" s="112"/>
    </row>
    <row r="879" spans="1:6">
      <c r="A879" s="109"/>
      <c r="B879" s="107"/>
      <c r="C879" s="121"/>
      <c r="D879" s="110"/>
      <c r="E879" s="111"/>
      <c r="F879" s="112"/>
    </row>
    <row r="880" spans="1:6">
      <c r="A880" s="109"/>
      <c r="B880" s="107"/>
      <c r="C880" s="121"/>
      <c r="D880" s="110"/>
      <c r="E880" s="111"/>
      <c r="F880" s="112"/>
    </row>
    <row r="881" spans="1:6">
      <c r="A881" s="109"/>
      <c r="B881" s="107"/>
      <c r="C881" s="121"/>
      <c r="D881" s="110"/>
      <c r="E881" s="111"/>
      <c r="F881" s="112"/>
    </row>
    <row r="882" spans="1:6">
      <c r="A882" s="109"/>
      <c r="B882" s="107"/>
      <c r="C882" s="121"/>
      <c r="D882" s="110"/>
      <c r="E882" s="111"/>
      <c r="F882" s="112"/>
    </row>
    <row r="883" spans="1:6">
      <c r="A883" s="109"/>
      <c r="B883" s="107"/>
      <c r="C883" s="121"/>
      <c r="D883" s="110"/>
      <c r="E883" s="111"/>
      <c r="F883" s="112"/>
    </row>
    <row r="884" spans="1:6">
      <c r="A884" s="109"/>
      <c r="B884" s="107"/>
      <c r="C884" s="121"/>
      <c r="D884" s="110"/>
      <c r="E884" s="111"/>
      <c r="F884" s="112"/>
    </row>
    <row r="885" spans="1:6">
      <c r="A885" s="109"/>
      <c r="B885" s="107"/>
      <c r="C885" s="121"/>
      <c r="D885" s="110"/>
      <c r="E885" s="111"/>
      <c r="F885" s="112"/>
    </row>
    <row r="886" spans="1:6">
      <c r="A886" s="109"/>
      <c r="B886" s="107"/>
      <c r="C886" s="121"/>
      <c r="D886" s="110"/>
      <c r="E886" s="111"/>
      <c r="F886" s="112"/>
    </row>
    <row r="887" spans="1:6">
      <c r="A887" s="109"/>
      <c r="B887" s="107"/>
      <c r="C887" s="121"/>
      <c r="D887" s="110"/>
      <c r="E887" s="111"/>
      <c r="F887" s="112"/>
    </row>
    <row r="888" spans="1:6">
      <c r="A888" s="109"/>
      <c r="B888" s="107"/>
      <c r="C888" s="121"/>
      <c r="D888" s="110"/>
      <c r="E888" s="111"/>
      <c r="F888" s="112"/>
    </row>
    <row r="889" spans="1:6">
      <c r="A889" s="109"/>
      <c r="B889" s="107"/>
      <c r="C889" s="121"/>
      <c r="D889" s="110"/>
      <c r="E889" s="111"/>
      <c r="F889" s="112"/>
    </row>
    <row r="890" spans="1:6">
      <c r="A890" s="109"/>
      <c r="B890" s="107"/>
      <c r="C890" s="121"/>
      <c r="D890" s="110"/>
      <c r="E890" s="111"/>
      <c r="F890" s="112"/>
    </row>
    <row r="891" spans="1:6">
      <c r="A891" s="109"/>
      <c r="B891" s="107"/>
      <c r="C891" s="121"/>
      <c r="D891" s="110"/>
      <c r="E891" s="111"/>
      <c r="F891" s="112"/>
    </row>
    <row r="892" spans="1:6">
      <c r="A892" s="109"/>
      <c r="B892" s="107"/>
      <c r="C892" s="121"/>
      <c r="D892" s="110"/>
      <c r="E892" s="111"/>
      <c r="F892" s="112"/>
    </row>
    <row r="893" spans="1:6">
      <c r="A893" s="109"/>
      <c r="B893" s="107"/>
      <c r="C893" s="121"/>
      <c r="D893" s="110"/>
      <c r="E893" s="111"/>
      <c r="F893" s="112"/>
    </row>
    <row r="894" spans="1:6">
      <c r="A894" s="109"/>
      <c r="B894" s="107"/>
      <c r="C894" s="121"/>
      <c r="D894" s="110"/>
      <c r="E894" s="111"/>
      <c r="F894" s="112"/>
    </row>
    <row r="895" spans="1:6">
      <c r="A895" s="109"/>
      <c r="B895" s="107"/>
      <c r="C895" s="121"/>
      <c r="D895" s="110"/>
      <c r="E895" s="111"/>
      <c r="F895" s="112"/>
    </row>
    <row r="896" spans="1:6">
      <c r="A896" s="109"/>
      <c r="B896" s="107"/>
      <c r="C896" s="121"/>
      <c r="D896" s="110"/>
      <c r="E896" s="111"/>
      <c r="F896" s="112"/>
    </row>
    <row r="897" spans="1:6">
      <c r="A897" s="109"/>
      <c r="B897" s="107"/>
      <c r="C897" s="121"/>
      <c r="D897" s="110"/>
      <c r="E897" s="111"/>
      <c r="F897" s="112"/>
    </row>
    <row r="898" spans="1:6">
      <c r="A898" s="109"/>
      <c r="B898" s="107"/>
      <c r="C898" s="121"/>
      <c r="D898" s="110"/>
      <c r="E898" s="111"/>
      <c r="F898" s="112"/>
    </row>
    <row r="899" spans="1:6">
      <c r="A899" s="109"/>
      <c r="B899" s="107"/>
      <c r="C899" s="121"/>
      <c r="D899" s="110"/>
      <c r="E899" s="111"/>
      <c r="F899" s="112"/>
    </row>
    <row r="900" spans="1:6">
      <c r="A900" s="109"/>
      <c r="B900" s="107"/>
      <c r="C900" s="121"/>
      <c r="D900" s="110"/>
      <c r="E900" s="111"/>
      <c r="F900" s="112"/>
    </row>
    <row r="901" spans="1:6">
      <c r="A901" s="109"/>
      <c r="B901" s="107"/>
      <c r="C901" s="121"/>
      <c r="D901" s="110"/>
      <c r="E901" s="111"/>
      <c r="F901" s="112"/>
    </row>
    <row r="902" spans="1:6">
      <c r="A902" s="109"/>
      <c r="B902" s="107"/>
      <c r="C902" s="121"/>
      <c r="D902" s="110"/>
      <c r="E902" s="111"/>
      <c r="F902" s="112"/>
    </row>
    <row r="903" spans="1:6">
      <c r="A903" s="109"/>
      <c r="B903" s="107"/>
      <c r="C903" s="121"/>
      <c r="D903" s="110"/>
      <c r="E903" s="111"/>
      <c r="F903" s="112"/>
    </row>
    <row r="904" spans="1:6">
      <c r="A904" s="109"/>
      <c r="B904" s="107"/>
      <c r="C904" s="121"/>
      <c r="D904" s="110"/>
      <c r="E904" s="111"/>
      <c r="F904" s="112"/>
    </row>
    <row r="905" spans="1:6">
      <c r="A905" s="109"/>
      <c r="B905" s="107"/>
      <c r="C905" s="121"/>
      <c r="D905" s="110"/>
      <c r="E905" s="111"/>
      <c r="F905" s="112"/>
    </row>
    <row r="906" spans="1:6">
      <c r="A906" s="109"/>
      <c r="B906" s="107"/>
      <c r="C906" s="121"/>
      <c r="D906" s="110"/>
      <c r="E906" s="111"/>
      <c r="F906" s="112"/>
    </row>
    <row r="907" spans="1:6">
      <c r="A907" s="109"/>
      <c r="B907" s="107"/>
      <c r="C907" s="121"/>
      <c r="D907" s="110"/>
      <c r="E907" s="111"/>
      <c r="F907" s="112"/>
    </row>
    <row r="908" spans="1:6">
      <c r="A908" s="109"/>
      <c r="B908" s="107"/>
      <c r="C908" s="121"/>
      <c r="D908" s="110"/>
      <c r="E908" s="111"/>
      <c r="F908" s="112"/>
    </row>
    <row r="909" spans="1:6">
      <c r="A909" s="109"/>
      <c r="B909" s="107"/>
      <c r="C909" s="121"/>
      <c r="D909" s="110"/>
      <c r="E909" s="111"/>
      <c r="F909" s="112"/>
    </row>
    <row r="910" spans="1:6">
      <c r="A910" s="109"/>
      <c r="B910" s="107"/>
      <c r="C910" s="121"/>
      <c r="D910" s="110"/>
      <c r="E910" s="111"/>
      <c r="F910" s="112"/>
    </row>
    <row r="911" spans="1:6">
      <c r="A911" s="109"/>
      <c r="B911" s="107"/>
      <c r="C911" s="121"/>
      <c r="D911" s="110"/>
      <c r="E911" s="111"/>
      <c r="F911" s="112"/>
    </row>
    <row r="912" spans="1:6">
      <c r="A912" s="109"/>
      <c r="B912" s="107"/>
      <c r="C912" s="121"/>
      <c r="D912" s="110"/>
      <c r="E912" s="111"/>
      <c r="F912" s="112"/>
    </row>
    <row r="913" spans="1:6">
      <c r="A913" s="109"/>
      <c r="B913" s="107"/>
      <c r="C913" s="121"/>
      <c r="D913" s="110"/>
      <c r="E913" s="111"/>
      <c r="F913" s="112"/>
    </row>
    <row r="914" spans="1:6">
      <c r="A914" s="109"/>
      <c r="B914" s="107"/>
      <c r="C914" s="121"/>
      <c r="D914" s="110"/>
      <c r="E914" s="111"/>
      <c r="F914" s="112"/>
    </row>
    <row r="915" spans="1:6">
      <c r="A915" s="109"/>
      <c r="B915" s="107"/>
      <c r="C915" s="121"/>
      <c r="D915" s="110"/>
      <c r="E915" s="111"/>
      <c r="F915" s="112"/>
    </row>
    <row r="916" spans="1:6">
      <c r="A916" s="109"/>
      <c r="B916" s="107"/>
      <c r="C916" s="121"/>
      <c r="D916" s="110"/>
      <c r="E916" s="111"/>
      <c r="F916" s="112"/>
    </row>
    <row r="917" spans="1:6">
      <c r="A917" s="109"/>
      <c r="B917" s="107"/>
      <c r="C917" s="121"/>
      <c r="D917" s="110"/>
      <c r="E917" s="111"/>
      <c r="F917" s="112"/>
    </row>
    <row r="918" spans="1:6">
      <c r="A918" s="109"/>
      <c r="B918" s="107"/>
      <c r="C918" s="121"/>
      <c r="D918" s="110"/>
      <c r="E918" s="111"/>
      <c r="F918" s="112"/>
    </row>
    <row r="919" spans="1:6">
      <c r="A919" s="109"/>
      <c r="B919" s="107"/>
      <c r="C919" s="121"/>
      <c r="D919" s="110"/>
      <c r="E919" s="111"/>
      <c r="F919" s="112"/>
    </row>
    <row r="920" spans="1:6">
      <c r="A920" s="109"/>
      <c r="B920" s="107"/>
      <c r="C920" s="121"/>
      <c r="D920" s="110"/>
      <c r="E920" s="111"/>
      <c r="F920" s="112"/>
    </row>
    <row r="921" spans="1:6">
      <c r="A921" s="109"/>
      <c r="B921" s="107"/>
      <c r="C921" s="121"/>
      <c r="D921" s="110"/>
      <c r="E921" s="111"/>
      <c r="F921" s="112"/>
    </row>
    <row r="922" spans="1:6">
      <c r="A922" s="109"/>
      <c r="B922" s="107"/>
      <c r="C922" s="121"/>
      <c r="D922" s="110"/>
      <c r="E922" s="111"/>
      <c r="F922" s="112"/>
    </row>
    <row r="923" spans="1:6">
      <c r="A923" s="109"/>
      <c r="B923" s="107"/>
      <c r="C923" s="121"/>
      <c r="D923" s="110"/>
      <c r="E923" s="111"/>
      <c r="F923" s="112"/>
    </row>
    <row r="924" spans="1:6">
      <c r="A924" s="109"/>
      <c r="B924" s="107"/>
      <c r="C924" s="121"/>
      <c r="D924" s="110"/>
      <c r="E924" s="111"/>
      <c r="F924" s="112"/>
    </row>
    <row r="925" spans="1:6">
      <c r="A925" s="109"/>
      <c r="B925" s="107"/>
      <c r="C925" s="121"/>
      <c r="D925" s="110"/>
      <c r="E925" s="111"/>
      <c r="F925" s="112"/>
    </row>
    <row r="926" spans="1:6">
      <c r="A926" s="109"/>
      <c r="B926" s="107"/>
      <c r="C926" s="121"/>
      <c r="D926" s="110"/>
      <c r="E926" s="111"/>
      <c r="F926" s="112"/>
    </row>
    <row r="927" spans="1:6">
      <c r="A927" s="109"/>
      <c r="B927" s="107"/>
      <c r="C927" s="121"/>
      <c r="D927" s="110"/>
      <c r="E927" s="111"/>
      <c r="F927" s="112"/>
    </row>
    <row r="928" spans="1:6">
      <c r="A928" s="109"/>
      <c r="B928" s="107"/>
      <c r="C928" s="121"/>
      <c r="D928" s="110"/>
      <c r="E928" s="111"/>
      <c r="F928" s="112"/>
    </row>
    <row r="929" spans="1:6">
      <c r="A929" s="109"/>
      <c r="B929" s="107"/>
      <c r="C929" s="121"/>
      <c r="D929" s="110"/>
      <c r="E929" s="111"/>
      <c r="F929" s="112"/>
    </row>
    <row r="930" spans="1:6">
      <c r="A930" s="109"/>
      <c r="B930" s="107"/>
      <c r="C930" s="121"/>
      <c r="D930" s="110"/>
      <c r="E930" s="111"/>
      <c r="F930" s="112"/>
    </row>
    <row r="931" spans="1:6">
      <c r="A931" s="109"/>
      <c r="B931" s="107"/>
      <c r="C931" s="121"/>
      <c r="D931" s="110"/>
      <c r="E931" s="111"/>
      <c r="F931" s="112"/>
    </row>
    <row r="932" spans="1:6">
      <c r="A932" s="109"/>
      <c r="B932" s="107"/>
      <c r="C932" s="121"/>
      <c r="D932" s="110"/>
      <c r="E932" s="111"/>
      <c r="F932" s="112"/>
    </row>
    <row r="933" spans="1:6">
      <c r="A933" s="109"/>
      <c r="B933" s="107"/>
      <c r="C933" s="121"/>
      <c r="D933" s="110"/>
      <c r="E933" s="111"/>
      <c r="F933" s="112"/>
    </row>
    <row r="934" spans="1:6">
      <c r="A934" s="109"/>
      <c r="B934" s="107"/>
      <c r="C934" s="121"/>
      <c r="D934" s="110"/>
      <c r="E934" s="111"/>
      <c r="F934" s="112"/>
    </row>
    <row r="935" spans="1:6">
      <c r="A935" s="109"/>
      <c r="B935" s="107"/>
      <c r="C935" s="121"/>
      <c r="D935" s="110"/>
      <c r="E935" s="111"/>
      <c r="F935" s="112"/>
    </row>
    <row r="936" spans="1:6">
      <c r="A936" s="109"/>
      <c r="B936" s="107"/>
      <c r="C936" s="121"/>
      <c r="D936" s="110"/>
      <c r="E936" s="111"/>
      <c r="F936" s="112"/>
    </row>
    <row r="937" spans="1:6">
      <c r="A937" s="109"/>
      <c r="B937" s="107"/>
      <c r="C937" s="121"/>
      <c r="D937" s="110"/>
      <c r="E937" s="111"/>
      <c r="F937" s="112"/>
    </row>
    <row r="938" spans="1:6">
      <c r="A938" s="109"/>
      <c r="B938" s="107"/>
      <c r="C938" s="121"/>
      <c r="D938" s="110"/>
      <c r="E938" s="111"/>
      <c r="F938" s="112"/>
    </row>
    <row r="939" spans="1:6">
      <c r="A939" s="109"/>
      <c r="B939" s="107"/>
      <c r="C939" s="121"/>
      <c r="D939" s="110"/>
      <c r="E939" s="111"/>
      <c r="F939" s="112"/>
    </row>
    <row r="940" spans="1:6">
      <c r="A940" s="109"/>
      <c r="B940" s="107"/>
      <c r="C940" s="121"/>
      <c r="D940" s="110"/>
      <c r="E940" s="111"/>
      <c r="F940" s="112"/>
    </row>
    <row r="941" spans="1:6">
      <c r="A941" s="109"/>
      <c r="B941" s="107"/>
      <c r="C941" s="121"/>
      <c r="D941" s="110"/>
      <c r="E941" s="111"/>
      <c r="F941" s="112"/>
    </row>
    <row r="942" spans="1:6">
      <c r="A942" s="109"/>
      <c r="B942" s="107"/>
      <c r="C942" s="121"/>
      <c r="D942" s="110"/>
      <c r="E942" s="111"/>
      <c r="F942" s="112"/>
    </row>
    <row r="943" spans="1:6">
      <c r="A943" s="109"/>
      <c r="B943" s="107"/>
      <c r="C943" s="121"/>
      <c r="D943" s="110"/>
      <c r="E943" s="111"/>
      <c r="F943" s="112"/>
    </row>
    <row r="944" spans="1:6">
      <c r="A944" s="109"/>
      <c r="B944" s="107"/>
      <c r="C944" s="121"/>
      <c r="D944" s="110"/>
      <c r="E944" s="111"/>
      <c r="F944" s="112"/>
    </row>
    <row r="945" spans="1:6">
      <c r="A945" s="109"/>
      <c r="B945" s="107"/>
      <c r="C945" s="121"/>
      <c r="D945" s="110"/>
      <c r="E945" s="111"/>
      <c r="F945" s="112"/>
    </row>
    <row r="946" spans="1:6">
      <c r="A946" s="109"/>
      <c r="B946" s="107"/>
      <c r="C946" s="121"/>
      <c r="D946" s="110"/>
      <c r="E946" s="111"/>
      <c r="F946" s="112"/>
    </row>
    <row r="947" spans="1:6">
      <c r="A947" s="109"/>
      <c r="B947" s="107"/>
      <c r="C947" s="121"/>
      <c r="D947" s="110"/>
      <c r="E947" s="111"/>
      <c r="F947" s="112"/>
    </row>
    <row r="948" spans="1:6">
      <c r="A948" s="109"/>
      <c r="B948" s="107"/>
      <c r="C948" s="121"/>
      <c r="D948" s="110"/>
      <c r="E948" s="111"/>
      <c r="F948" s="112"/>
    </row>
    <row r="949" spans="1:6">
      <c r="A949" s="109"/>
      <c r="B949" s="107"/>
      <c r="C949" s="121"/>
      <c r="D949" s="110"/>
      <c r="E949" s="111"/>
      <c r="F949" s="112"/>
    </row>
    <row r="950" spans="1:6">
      <c r="A950" s="109"/>
      <c r="B950" s="107"/>
      <c r="C950" s="121"/>
      <c r="D950" s="110"/>
      <c r="E950" s="111"/>
      <c r="F950" s="112"/>
    </row>
    <row r="951" spans="1:6">
      <c r="A951" s="109"/>
      <c r="B951" s="107"/>
      <c r="C951" s="121"/>
      <c r="D951" s="110"/>
      <c r="E951" s="111"/>
      <c r="F951" s="112"/>
    </row>
    <row r="952" spans="1:6">
      <c r="A952" s="109"/>
      <c r="B952" s="107"/>
      <c r="C952" s="121"/>
      <c r="D952" s="110"/>
      <c r="E952" s="111"/>
      <c r="F952" s="112"/>
    </row>
    <row r="953" spans="1:6">
      <c r="A953" s="109"/>
      <c r="B953" s="107"/>
      <c r="C953" s="121"/>
      <c r="D953" s="110"/>
      <c r="E953" s="111"/>
      <c r="F953" s="112"/>
    </row>
    <row r="954" spans="1:6">
      <c r="A954" s="109"/>
      <c r="B954" s="107"/>
      <c r="C954" s="121"/>
      <c r="D954" s="110"/>
      <c r="E954" s="111"/>
      <c r="F954" s="112"/>
    </row>
    <row r="955" spans="1:6">
      <c r="A955" s="109"/>
      <c r="B955" s="107"/>
      <c r="C955" s="121"/>
      <c r="D955" s="110"/>
      <c r="E955" s="111"/>
      <c r="F955" s="112"/>
    </row>
    <row r="956" spans="1:6">
      <c r="A956" s="109"/>
      <c r="B956" s="107"/>
      <c r="C956" s="121"/>
      <c r="D956" s="110"/>
      <c r="E956" s="111"/>
      <c r="F956" s="112"/>
    </row>
    <row r="957" spans="1:6">
      <c r="A957" s="109"/>
      <c r="B957" s="107"/>
      <c r="C957" s="121"/>
      <c r="D957" s="110"/>
      <c r="E957" s="111"/>
      <c r="F957" s="112"/>
    </row>
    <row r="958" spans="1:6">
      <c r="A958" s="109"/>
      <c r="B958" s="107"/>
      <c r="C958" s="121"/>
      <c r="D958" s="110"/>
      <c r="E958" s="111"/>
      <c r="F958" s="112"/>
    </row>
    <row r="959" spans="1:6">
      <c r="A959" s="109"/>
      <c r="B959" s="107"/>
      <c r="C959" s="121"/>
      <c r="D959" s="110"/>
      <c r="E959" s="111"/>
      <c r="F959" s="112"/>
    </row>
    <row r="960" spans="1:6">
      <c r="A960" s="109"/>
      <c r="B960" s="107"/>
      <c r="C960" s="121"/>
      <c r="D960" s="110"/>
      <c r="E960" s="111"/>
      <c r="F960" s="112"/>
    </row>
    <row r="961" spans="1:6">
      <c r="A961" s="109"/>
      <c r="B961" s="107"/>
      <c r="C961" s="121"/>
      <c r="D961" s="110"/>
      <c r="E961" s="111"/>
      <c r="F961" s="112"/>
    </row>
    <row r="962" spans="1:6">
      <c r="A962" s="109"/>
      <c r="B962" s="107"/>
      <c r="C962" s="121"/>
      <c r="D962" s="110"/>
      <c r="E962" s="111"/>
      <c r="F962" s="112"/>
    </row>
    <row r="963" spans="1:6">
      <c r="A963" s="109"/>
      <c r="B963" s="107"/>
      <c r="C963" s="121"/>
      <c r="D963" s="110"/>
      <c r="E963" s="111"/>
      <c r="F963" s="112"/>
    </row>
    <row r="964" spans="1:6">
      <c r="A964" s="109"/>
      <c r="B964" s="107"/>
      <c r="C964" s="121"/>
      <c r="D964" s="110"/>
      <c r="E964" s="111"/>
      <c r="F964" s="112"/>
    </row>
    <row r="965" spans="1:6">
      <c r="A965" s="109"/>
      <c r="B965" s="107"/>
      <c r="C965" s="121"/>
      <c r="D965" s="110"/>
      <c r="E965" s="111"/>
      <c r="F965" s="112"/>
    </row>
    <row r="966" spans="1:6">
      <c r="A966" s="109"/>
      <c r="B966" s="107"/>
      <c r="C966" s="121"/>
      <c r="D966" s="110"/>
      <c r="E966" s="111"/>
      <c r="F966" s="112"/>
    </row>
    <row r="967" spans="1:6">
      <c r="A967" s="109"/>
      <c r="B967" s="107"/>
      <c r="C967" s="121"/>
      <c r="D967" s="110"/>
      <c r="E967" s="111"/>
      <c r="F967" s="112"/>
    </row>
    <row r="968" spans="1:6">
      <c r="A968" s="109"/>
      <c r="B968" s="107"/>
      <c r="C968" s="121"/>
      <c r="D968" s="110"/>
      <c r="E968" s="111"/>
      <c r="F968" s="112"/>
    </row>
    <row r="969" spans="1:6">
      <c r="A969" s="109"/>
      <c r="B969" s="107"/>
      <c r="C969" s="121"/>
      <c r="D969" s="110"/>
      <c r="E969" s="111"/>
      <c r="F969" s="112"/>
    </row>
    <row r="970" spans="1:6">
      <c r="A970" s="109"/>
      <c r="B970" s="107"/>
      <c r="C970" s="121"/>
      <c r="D970" s="110"/>
      <c r="E970" s="111"/>
      <c r="F970" s="112"/>
    </row>
    <row r="971" spans="1:6">
      <c r="A971" s="109"/>
      <c r="B971" s="107"/>
      <c r="C971" s="121"/>
      <c r="D971" s="110"/>
      <c r="E971" s="111"/>
      <c r="F971" s="112"/>
    </row>
    <row r="972" spans="1:6">
      <c r="A972" s="109"/>
      <c r="B972" s="107"/>
      <c r="C972" s="121"/>
      <c r="D972" s="110"/>
      <c r="E972" s="111"/>
      <c r="F972" s="112"/>
    </row>
    <row r="973" spans="1:6">
      <c r="A973" s="109"/>
      <c r="B973" s="107"/>
      <c r="C973" s="121"/>
      <c r="D973" s="110"/>
      <c r="E973" s="111"/>
      <c r="F973" s="112"/>
    </row>
    <row r="974" spans="1:6">
      <c r="A974" s="109"/>
      <c r="B974" s="107"/>
      <c r="C974" s="121"/>
      <c r="D974" s="110"/>
      <c r="E974" s="111"/>
      <c r="F974" s="112"/>
    </row>
    <row r="975" spans="1:6">
      <c r="A975" s="109"/>
      <c r="B975" s="107"/>
      <c r="C975" s="121"/>
      <c r="D975" s="110"/>
      <c r="E975" s="111"/>
      <c r="F975" s="112"/>
    </row>
    <row r="976" spans="1:6">
      <c r="A976" s="109"/>
      <c r="B976" s="107"/>
      <c r="C976" s="121"/>
      <c r="D976" s="110"/>
      <c r="E976" s="111"/>
      <c r="F976" s="112"/>
    </row>
    <row r="977" spans="1:6">
      <c r="A977" s="109"/>
      <c r="B977" s="107"/>
      <c r="C977" s="121"/>
      <c r="D977" s="110"/>
      <c r="E977" s="111"/>
      <c r="F977" s="112"/>
    </row>
    <row r="978" spans="1:6">
      <c r="A978" s="109"/>
      <c r="B978" s="107"/>
      <c r="C978" s="121"/>
      <c r="D978" s="110"/>
      <c r="E978" s="111"/>
      <c r="F978" s="112"/>
    </row>
    <row r="979" spans="1:6">
      <c r="A979" s="109"/>
      <c r="B979" s="107"/>
      <c r="C979" s="121"/>
      <c r="D979" s="110"/>
      <c r="E979" s="111"/>
      <c r="F979" s="112"/>
    </row>
    <row r="980" spans="1:6">
      <c r="A980" s="109"/>
      <c r="B980" s="107"/>
      <c r="C980" s="121"/>
      <c r="D980" s="110"/>
      <c r="E980" s="111"/>
      <c r="F980" s="112"/>
    </row>
    <row r="981" spans="1:6">
      <c r="A981" s="109"/>
      <c r="B981" s="107"/>
      <c r="C981" s="121"/>
      <c r="D981" s="110"/>
      <c r="E981" s="111"/>
      <c r="F981" s="112"/>
    </row>
    <row r="982" spans="1:6">
      <c r="A982" s="109"/>
      <c r="B982" s="107"/>
      <c r="C982" s="121"/>
      <c r="D982" s="110"/>
      <c r="E982" s="111"/>
      <c r="F982" s="112"/>
    </row>
    <row r="983" spans="1:6">
      <c r="A983" s="109"/>
      <c r="B983" s="107"/>
      <c r="C983" s="121"/>
      <c r="D983" s="110"/>
      <c r="E983" s="111"/>
      <c r="F983" s="112"/>
    </row>
    <row r="984" spans="1:6">
      <c r="A984" s="109"/>
      <c r="B984" s="107"/>
      <c r="C984" s="121"/>
      <c r="D984" s="110"/>
      <c r="E984" s="111"/>
      <c r="F984" s="112"/>
    </row>
    <row r="985" spans="1:6">
      <c r="A985" s="109"/>
      <c r="B985" s="107"/>
      <c r="C985" s="121"/>
      <c r="D985" s="110"/>
      <c r="E985" s="111"/>
      <c r="F985" s="112"/>
    </row>
    <row r="986" spans="1:6">
      <c r="A986" s="109"/>
      <c r="B986" s="107"/>
      <c r="C986" s="121"/>
      <c r="D986" s="110"/>
      <c r="E986" s="111"/>
      <c r="F986" s="112"/>
    </row>
    <row r="987" spans="1:6">
      <c r="A987" s="109"/>
      <c r="B987" s="107"/>
      <c r="C987" s="121"/>
      <c r="D987" s="110"/>
      <c r="E987" s="111"/>
      <c r="F987" s="112"/>
    </row>
    <row r="988" spans="1:6">
      <c r="A988" s="109"/>
      <c r="B988" s="107"/>
      <c r="C988" s="121"/>
      <c r="D988" s="110"/>
      <c r="E988" s="111"/>
      <c r="F988" s="112"/>
    </row>
    <row r="989" spans="1:6">
      <c r="A989" s="109"/>
      <c r="B989" s="107"/>
      <c r="C989" s="121"/>
      <c r="D989" s="110"/>
      <c r="E989" s="111"/>
      <c r="F989" s="112"/>
    </row>
    <row r="990" spans="1:6">
      <c r="A990" s="109"/>
      <c r="B990" s="107"/>
      <c r="C990" s="121"/>
      <c r="D990" s="110"/>
      <c r="E990" s="111"/>
      <c r="F990" s="112"/>
    </row>
    <row r="991" spans="1:6">
      <c r="A991" s="109"/>
      <c r="B991" s="107"/>
      <c r="C991" s="121"/>
      <c r="D991" s="110"/>
      <c r="E991" s="111"/>
      <c r="F991" s="112"/>
    </row>
    <row r="992" spans="1:6">
      <c r="A992" s="109"/>
      <c r="B992" s="107"/>
      <c r="C992" s="121"/>
      <c r="D992" s="110"/>
      <c r="E992" s="111"/>
      <c r="F992" s="112"/>
    </row>
    <row r="993" spans="1:6">
      <c r="A993" s="109"/>
      <c r="B993" s="107"/>
      <c r="C993" s="121"/>
      <c r="D993" s="110"/>
      <c r="E993" s="111"/>
      <c r="F993" s="112"/>
    </row>
    <row r="994" spans="1:6">
      <c r="A994" s="109"/>
      <c r="B994" s="107"/>
      <c r="C994" s="121"/>
      <c r="D994" s="110"/>
      <c r="E994" s="111"/>
      <c r="F994" s="112"/>
    </row>
    <row r="995" spans="1:6">
      <c r="A995" s="109"/>
      <c r="B995" s="107"/>
      <c r="C995" s="121"/>
      <c r="D995" s="110"/>
      <c r="E995" s="111"/>
      <c r="F995" s="112"/>
    </row>
    <row r="996" spans="1:6">
      <c r="A996" s="109"/>
      <c r="B996" s="107"/>
      <c r="C996" s="121"/>
      <c r="D996" s="110"/>
      <c r="E996" s="111"/>
      <c r="F996" s="112"/>
    </row>
    <row r="997" spans="1:6">
      <c r="A997" s="109"/>
      <c r="B997" s="107"/>
      <c r="C997" s="121"/>
      <c r="D997" s="110"/>
      <c r="E997" s="111"/>
      <c r="F997" s="112"/>
    </row>
    <row r="998" spans="1:6">
      <c r="A998" s="109"/>
      <c r="B998" s="107"/>
      <c r="C998" s="121"/>
      <c r="D998" s="110"/>
      <c r="E998" s="111"/>
      <c r="F998" s="112"/>
    </row>
    <row r="999" spans="1:6">
      <c r="A999" s="109"/>
      <c r="B999" s="107"/>
      <c r="C999" s="121"/>
      <c r="D999" s="110"/>
      <c r="E999" s="111"/>
      <c r="F999" s="112"/>
    </row>
    <row r="1000" spans="1:6">
      <c r="A1000" s="109"/>
      <c r="B1000" s="107"/>
      <c r="C1000" s="121"/>
      <c r="D1000" s="110"/>
      <c r="E1000" s="111"/>
      <c r="F1000" s="112"/>
    </row>
    <row r="1001" spans="1:6">
      <c r="A1001" s="109"/>
      <c r="B1001" s="107"/>
      <c r="C1001" s="121"/>
      <c r="D1001" s="110"/>
      <c r="E1001" s="111"/>
      <c r="F1001" s="112"/>
    </row>
    <row r="1002" spans="1:6">
      <c r="A1002" s="109"/>
      <c r="B1002" s="107"/>
      <c r="C1002" s="121"/>
      <c r="D1002" s="110"/>
      <c r="E1002" s="111"/>
      <c r="F1002" s="112"/>
    </row>
    <row r="1003" spans="1:6">
      <c r="A1003" s="109"/>
      <c r="B1003" s="107"/>
      <c r="C1003" s="121"/>
      <c r="D1003" s="110"/>
      <c r="E1003" s="111"/>
      <c r="F1003" s="112"/>
    </row>
    <row r="1004" spans="1:6">
      <c r="A1004" s="109"/>
      <c r="B1004" s="107"/>
      <c r="C1004" s="121"/>
      <c r="D1004" s="110"/>
      <c r="E1004" s="111"/>
      <c r="F1004" s="112"/>
    </row>
    <row r="1005" spans="1:6">
      <c r="A1005" s="109"/>
      <c r="B1005" s="107"/>
      <c r="C1005" s="121"/>
      <c r="D1005" s="110"/>
      <c r="E1005" s="111"/>
      <c r="F1005" s="112"/>
    </row>
    <row r="1006" spans="1:6">
      <c r="A1006" s="109"/>
      <c r="B1006" s="107"/>
      <c r="C1006" s="121"/>
      <c r="D1006" s="110"/>
      <c r="E1006" s="111"/>
      <c r="F1006" s="112"/>
    </row>
    <row r="1007" spans="1:6">
      <c r="A1007" s="109"/>
      <c r="B1007" s="107"/>
      <c r="C1007" s="121"/>
      <c r="D1007" s="110"/>
      <c r="E1007" s="111"/>
      <c r="F1007" s="112"/>
    </row>
    <row r="1008" spans="1:6">
      <c r="A1008" s="109"/>
      <c r="B1008" s="107"/>
      <c r="C1008" s="121"/>
      <c r="D1008" s="110"/>
      <c r="E1008" s="111"/>
      <c r="F1008" s="112"/>
    </row>
    <row r="1009" spans="1:6">
      <c r="A1009" s="109"/>
      <c r="B1009" s="107"/>
      <c r="C1009" s="121"/>
      <c r="D1009" s="110"/>
      <c r="E1009" s="111"/>
      <c r="F1009" s="112"/>
    </row>
    <row r="1010" spans="1:6">
      <c r="A1010" s="109"/>
      <c r="B1010" s="107"/>
      <c r="C1010" s="121"/>
      <c r="D1010" s="110"/>
      <c r="E1010" s="111"/>
      <c r="F1010" s="112"/>
    </row>
    <row r="1011" spans="1:6">
      <c r="A1011" s="109"/>
      <c r="B1011" s="107"/>
      <c r="C1011" s="121"/>
      <c r="D1011" s="110"/>
      <c r="E1011" s="111"/>
      <c r="F1011" s="112"/>
    </row>
    <row r="1012" spans="1:6">
      <c r="A1012" s="109"/>
      <c r="B1012" s="107"/>
      <c r="C1012" s="121"/>
      <c r="D1012" s="110"/>
      <c r="E1012" s="111"/>
      <c r="F1012" s="112"/>
    </row>
    <row r="1013" spans="1:6">
      <c r="A1013" s="109"/>
      <c r="B1013" s="107"/>
      <c r="C1013" s="121"/>
      <c r="D1013" s="110"/>
      <c r="E1013" s="111"/>
      <c r="F1013" s="112"/>
    </row>
    <row r="1014" spans="1:6">
      <c r="A1014" s="109"/>
      <c r="B1014" s="107"/>
      <c r="C1014" s="121"/>
      <c r="D1014" s="110"/>
      <c r="E1014" s="111"/>
      <c r="F1014" s="112"/>
    </row>
    <row r="1015" spans="1:6">
      <c r="A1015" s="109"/>
      <c r="B1015" s="107"/>
      <c r="C1015" s="121"/>
      <c r="D1015" s="110"/>
      <c r="E1015" s="111"/>
      <c r="F1015" s="112"/>
    </row>
    <row r="1016" spans="1:6">
      <c r="A1016" s="109"/>
      <c r="B1016" s="107"/>
      <c r="C1016" s="121"/>
      <c r="D1016" s="110"/>
      <c r="E1016" s="111"/>
      <c r="F1016" s="112"/>
    </row>
    <row r="1017" spans="1:6">
      <c r="A1017" s="109"/>
      <c r="B1017" s="107"/>
      <c r="C1017" s="121"/>
      <c r="D1017" s="110"/>
      <c r="E1017" s="111"/>
      <c r="F1017" s="112"/>
    </row>
    <row r="1018" spans="1:6">
      <c r="A1018" s="109"/>
      <c r="B1018" s="107"/>
      <c r="C1018" s="121"/>
      <c r="D1018" s="110"/>
      <c r="E1018" s="111"/>
      <c r="F1018" s="112"/>
    </row>
    <row r="1019" spans="1:6">
      <c r="A1019" s="109"/>
      <c r="B1019" s="107"/>
      <c r="C1019" s="121"/>
      <c r="D1019" s="110"/>
      <c r="E1019" s="111"/>
      <c r="F1019" s="112"/>
    </row>
    <row r="1020" spans="1:6">
      <c r="A1020" s="109"/>
      <c r="B1020" s="107"/>
      <c r="C1020" s="121"/>
      <c r="D1020" s="110"/>
      <c r="E1020" s="111"/>
      <c r="F1020" s="112"/>
    </row>
    <row r="1021" spans="1:6">
      <c r="A1021" s="109"/>
      <c r="B1021" s="107"/>
      <c r="C1021" s="121"/>
      <c r="D1021" s="110"/>
      <c r="E1021" s="111"/>
      <c r="F1021" s="112"/>
    </row>
    <row r="1022" spans="1:6">
      <c r="A1022" s="109"/>
      <c r="B1022" s="107"/>
      <c r="C1022" s="121"/>
      <c r="D1022" s="110"/>
      <c r="E1022" s="111"/>
      <c r="F1022" s="112"/>
    </row>
    <row r="1023" spans="1:6">
      <c r="A1023" s="109"/>
      <c r="B1023" s="107"/>
      <c r="C1023" s="121"/>
      <c r="D1023" s="110"/>
      <c r="E1023" s="111"/>
      <c r="F1023" s="112"/>
    </row>
    <row r="1024" spans="1:6">
      <c r="A1024" s="109"/>
      <c r="B1024" s="107"/>
      <c r="C1024" s="121"/>
      <c r="D1024" s="110"/>
      <c r="E1024" s="111"/>
      <c r="F1024" s="112"/>
    </row>
    <row r="1025" spans="1:6">
      <c r="A1025" s="109"/>
      <c r="B1025" s="107"/>
      <c r="C1025" s="121"/>
      <c r="D1025" s="110"/>
      <c r="E1025" s="111"/>
      <c r="F1025" s="112"/>
    </row>
    <row r="1026" spans="1:6">
      <c r="A1026" s="109"/>
      <c r="B1026" s="107"/>
      <c r="C1026" s="121"/>
      <c r="D1026" s="110"/>
      <c r="E1026" s="111"/>
      <c r="F1026" s="112"/>
    </row>
    <row r="1027" spans="1:6">
      <c r="A1027" s="109"/>
      <c r="B1027" s="107"/>
      <c r="C1027" s="121"/>
      <c r="D1027" s="110"/>
      <c r="E1027" s="111"/>
      <c r="F1027" s="112"/>
    </row>
    <row r="1028" spans="1:6">
      <c r="A1028" s="109"/>
      <c r="B1028" s="107"/>
      <c r="C1028" s="121"/>
      <c r="D1028" s="110"/>
      <c r="E1028" s="111"/>
      <c r="F1028" s="112"/>
    </row>
    <row r="1029" spans="1:6">
      <c r="A1029" s="109"/>
      <c r="B1029" s="107"/>
      <c r="C1029" s="121"/>
      <c r="D1029" s="110"/>
      <c r="E1029" s="111"/>
      <c r="F1029" s="112"/>
    </row>
    <row r="1030" spans="1:6">
      <c r="A1030" s="109"/>
      <c r="B1030" s="107"/>
      <c r="C1030" s="121"/>
      <c r="D1030" s="110"/>
      <c r="E1030" s="111"/>
      <c r="F1030" s="112"/>
    </row>
    <row r="1031" spans="1:6">
      <c r="A1031" s="109"/>
      <c r="B1031" s="107"/>
      <c r="C1031" s="121"/>
      <c r="D1031" s="110"/>
      <c r="E1031" s="111"/>
      <c r="F1031" s="112"/>
    </row>
    <row r="1032" spans="1:6">
      <c r="A1032" s="109"/>
      <c r="B1032" s="107"/>
      <c r="C1032" s="121"/>
      <c r="D1032" s="110"/>
      <c r="E1032" s="111"/>
      <c r="F1032" s="112"/>
    </row>
    <row r="1033" spans="1:6">
      <c r="A1033" s="109"/>
      <c r="B1033" s="107"/>
      <c r="C1033" s="121"/>
      <c r="D1033" s="110"/>
      <c r="E1033" s="111"/>
      <c r="F1033" s="112"/>
    </row>
    <row r="1034" spans="1:6">
      <c r="A1034" s="109"/>
      <c r="B1034" s="107"/>
      <c r="C1034" s="121"/>
      <c r="D1034" s="110"/>
      <c r="E1034" s="111"/>
      <c r="F1034" s="112"/>
    </row>
    <row r="1035" spans="1:6">
      <c r="A1035" s="109"/>
      <c r="B1035" s="107"/>
      <c r="C1035" s="121"/>
      <c r="D1035" s="110"/>
      <c r="E1035" s="111"/>
      <c r="F1035" s="112"/>
    </row>
    <row r="1036" spans="1:6">
      <c r="A1036" s="109"/>
      <c r="B1036" s="107"/>
      <c r="C1036" s="121"/>
      <c r="D1036" s="110"/>
      <c r="E1036" s="111"/>
      <c r="F1036" s="112"/>
    </row>
    <row r="1037" spans="1:6">
      <c r="A1037" s="109"/>
      <c r="B1037" s="107"/>
      <c r="C1037" s="121"/>
      <c r="D1037" s="110"/>
      <c r="E1037" s="111"/>
      <c r="F1037" s="112"/>
    </row>
    <row r="1038" spans="1:6">
      <c r="A1038" s="109"/>
      <c r="B1038" s="107"/>
      <c r="C1038" s="121"/>
      <c r="D1038" s="110"/>
      <c r="E1038" s="111"/>
      <c r="F1038" s="112"/>
    </row>
    <row r="1039" spans="1:6">
      <c r="A1039" s="109"/>
      <c r="B1039" s="107"/>
      <c r="C1039" s="121"/>
      <c r="D1039" s="110"/>
      <c r="E1039" s="111"/>
      <c r="F1039" s="112"/>
    </row>
    <row r="1040" spans="1:6">
      <c r="A1040" s="109"/>
      <c r="B1040" s="107"/>
      <c r="C1040" s="121"/>
      <c r="D1040" s="110"/>
      <c r="E1040" s="111"/>
      <c r="F1040" s="112"/>
    </row>
    <row r="1041" spans="1:6">
      <c r="A1041" s="109"/>
      <c r="B1041" s="107"/>
      <c r="C1041" s="121"/>
      <c r="D1041" s="110"/>
      <c r="E1041" s="111"/>
      <c r="F1041" s="112"/>
    </row>
    <row r="1042" spans="1:6">
      <c r="A1042" s="109"/>
      <c r="B1042" s="107"/>
      <c r="C1042" s="121"/>
      <c r="D1042" s="110"/>
      <c r="E1042" s="111"/>
      <c r="F1042" s="112"/>
    </row>
    <row r="1043" spans="1:6">
      <c r="A1043" s="109"/>
      <c r="B1043" s="107"/>
      <c r="C1043" s="121"/>
      <c r="D1043" s="110"/>
      <c r="E1043" s="111"/>
      <c r="F1043" s="112"/>
    </row>
    <row r="1044" spans="1:6">
      <c r="A1044" s="109"/>
      <c r="B1044" s="107"/>
      <c r="C1044" s="121"/>
      <c r="D1044" s="110"/>
      <c r="E1044" s="111"/>
      <c r="F1044" s="112"/>
    </row>
    <row r="1045" spans="1:6">
      <c r="A1045" s="109"/>
      <c r="B1045" s="107"/>
      <c r="C1045" s="121"/>
      <c r="D1045" s="110"/>
      <c r="E1045" s="111"/>
      <c r="F1045" s="112"/>
    </row>
    <row r="1046" spans="1:6">
      <c r="A1046" s="109"/>
      <c r="B1046" s="107"/>
      <c r="C1046" s="121"/>
      <c r="D1046" s="110"/>
      <c r="E1046" s="111"/>
      <c r="F1046" s="112"/>
    </row>
    <row r="1047" spans="1:6">
      <c r="A1047" s="109"/>
      <c r="B1047" s="107"/>
      <c r="C1047" s="121"/>
      <c r="D1047" s="110"/>
      <c r="E1047" s="111"/>
      <c r="F1047" s="112"/>
    </row>
    <row r="1048" spans="1:6">
      <c r="A1048" s="109"/>
      <c r="B1048" s="107"/>
      <c r="C1048" s="121"/>
      <c r="D1048" s="110"/>
      <c r="E1048" s="111"/>
      <c r="F1048" s="112"/>
    </row>
    <row r="1049" spans="1:6">
      <c r="A1049" s="109"/>
      <c r="B1049" s="107"/>
      <c r="C1049" s="121"/>
      <c r="D1049" s="110"/>
      <c r="E1049" s="111"/>
      <c r="F1049" s="112"/>
    </row>
    <row r="1050" spans="1:6">
      <c r="A1050" s="109"/>
      <c r="B1050" s="107"/>
      <c r="C1050" s="121"/>
      <c r="D1050" s="110"/>
      <c r="E1050" s="111"/>
      <c r="F1050" s="112"/>
    </row>
    <row r="1051" spans="1:6">
      <c r="A1051" s="109"/>
      <c r="B1051" s="107"/>
      <c r="C1051" s="121"/>
      <c r="D1051" s="110"/>
      <c r="E1051" s="111"/>
      <c r="F1051" s="112"/>
    </row>
    <row r="1052" spans="1:6">
      <c r="A1052" s="109"/>
      <c r="B1052" s="107"/>
      <c r="C1052" s="121"/>
      <c r="D1052" s="110"/>
      <c r="E1052" s="111"/>
      <c r="F1052" s="112"/>
    </row>
    <row r="1053" spans="1:6">
      <c r="A1053" s="109"/>
      <c r="B1053" s="107"/>
      <c r="C1053" s="121"/>
      <c r="D1053" s="110"/>
      <c r="E1053" s="111"/>
      <c r="F1053" s="112"/>
    </row>
    <row r="1054" spans="1:6">
      <c r="A1054" s="109"/>
      <c r="B1054" s="107"/>
      <c r="C1054" s="121"/>
      <c r="D1054" s="110"/>
      <c r="E1054" s="111"/>
      <c r="F1054" s="112"/>
    </row>
    <row r="1055" spans="1:6">
      <c r="A1055" s="109"/>
      <c r="B1055" s="107"/>
      <c r="C1055" s="121"/>
      <c r="D1055" s="110"/>
      <c r="E1055" s="111"/>
      <c r="F1055" s="112"/>
    </row>
    <row r="1056" spans="1:6">
      <c r="A1056" s="109"/>
      <c r="B1056" s="107"/>
      <c r="C1056" s="121"/>
      <c r="D1056" s="110"/>
      <c r="E1056" s="111"/>
      <c r="F1056" s="112"/>
    </row>
    <row r="1057" spans="1:6">
      <c r="A1057" s="109"/>
      <c r="B1057" s="107"/>
      <c r="C1057" s="121"/>
      <c r="D1057" s="110"/>
      <c r="E1057" s="111"/>
      <c r="F1057" s="112"/>
    </row>
    <row r="1058" spans="1:6">
      <c r="A1058" s="109"/>
      <c r="B1058" s="107"/>
      <c r="C1058" s="121"/>
      <c r="D1058" s="110"/>
      <c r="E1058" s="111"/>
      <c r="F1058" s="112"/>
    </row>
    <row r="1059" spans="1:6">
      <c r="A1059" s="109"/>
      <c r="B1059" s="107"/>
      <c r="C1059" s="121"/>
      <c r="D1059" s="110"/>
      <c r="E1059" s="111"/>
      <c r="F1059" s="112"/>
    </row>
    <row r="1060" spans="1:6">
      <c r="A1060" s="109"/>
      <c r="B1060" s="107"/>
      <c r="C1060" s="121"/>
      <c r="D1060" s="110"/>
      <c r="E1060" s="111"/>
      <c r="F1060" s="112"/>
    </row>
    <row r="1061" spans="1:6">
      <c r="A1061" s="109"/>
      <c r="B1061" s="107"/>
      <c r="C1061" s="121"/>
      <c r="D1061" s="110"/>
      <c r="E1061" s="111"/>
      <c r="F1061" s="112"/>
    </row>
    <row r="1062" spans="1:6">
      <c r="A1062" s="109"/>
      <c r="B1062" s="107"/>
      <c r="C1062" s="121"/>
      <c r="D1062" s="110"/>
      <c r="E1062" s="111"/>
      <c r="F1062" s="112"/>
    </row>
    <row r="1063" spans="1:6">
      <c r="A1063" s="109"/>
      <c r="B1063" s="107"/>
      <c r="C1063" s="121"/>
      <c r="D1063" s="110"/>
      <c r="E1063" s="111"/>
      <c r="F1063" s="112"/>
    </row>
    <row r="1064" spans="1:6">
      <c r="A1064" s="109"/>
      <c r="B1064" s="107"/>
      <c r="C1064" s="121"/>
      <c r="D1064" s="110"/>
      <c r="E1064" s="111"/>
      <c r="F1064" s="112"/>
    </row>
    <row r="1065" spans="1:6">
      <c r="A1065" s="109"/>
      <c r="B1065" s="107"/>
      <c r="C1065" s="121"/>
      <c r="D1065" s="110"/>
      <c r="E1065" s="111"/>
      <c r="F1065" s="112"/>
    </row>
    <row r="1066" spans="1:6">
      <c r="A1066" s="109"/>
      <c r="B1066" s="107"/>
      <c r="C1066" s="121"/>
      <c r="D1066" s="110"/>
      <c r="E1066" s="111"/>
      <c r="F1066" s="112"/>
    </row>
    <row r="1067" spans="1:6">
      <c r="A1067" s="109"/>
      <c r="B1067" s="107"/>
      <c r="C1067" s="121"/>
      <c r="D1067" s="110"/>
      <c r="E1067" s="111"/>
      <c r="F1067" s="112"/>
    </row>
    <row r="1068" spans="1:6">
      <c r="A1068" s="109"/>
      <c r="B1068" s="107"/>
      <c r="C1068" s="121"/>
      <c r="D1068" s="110"/>
      <c r="E1068" s="111"/>
      <c r="F1068" s="112"/>
    </row>
    <row r="1069" spans="1:6">
      <c r="A1069" s="109"/>
      <c r="B1069" s="107"/>
      <c r="C1069" s="121"/>
      <c r="D1069" s="110"/>
      <c r="E1069" s="111"/>
      <c r="F1069" s="112"/>
    </row>
    <row r="1070" spans="1:6">
      <c r="A1070" s="109"/>
      <c r="B1070" s="107"/>
      <c r="C1070" s="121"/>
      <c r="D1070" s="110"/>
      <c r="E1070" s="111"/>
      <c r="F1070" s="112"/>
    </row>
    <row r="1071" spans="1:6">
      <c r="A1071" s="109"/>
      <c r="B1071" s="107"/>
      <c r="C1071" s="121"/>
      <c r="D1071" s="110"/>
      <c r="E1071" s="111"/>
      <c r="F1071" s="112"/>
    </row>
    <row r="1072" spans="1:6">
      <c r="A1072" s="109"/>
      <c r="B1072" s="107"/>
      <c r="C1072" s="121"/>
      <c r="D1072" s="110"/>
      <c r="E1072" s="111"/>
      <c r="F1072" s="112"/>
    </row>
    <row r="1073" spans="1:6">
      <c r="A1073" s="109"/>
      <c r="B1073" s="107"/>
      <c r="C1073" s="121"/>
      <c r="D1073" s="110"/>
      <c r="E1073" s="111"/>
      <c r="F1073" s="112"/>
    </row>
    <row r="1074" spans="1:6">
      <c r="A1074" s="109"/>
      <c r="B1074" s="107"/>
      <c r="C1074" s="121"/>
      <c r="D1074" s="110"/>
      <c r="E1074" s="111"/>
      <c r="F1074" s="112"/>
    </row>
    <row r="1075" spans="1:6">
      <c r="A1075" s="109"/>
      <c r="B1075" s="107"/>
      <c r="C1075" s="121"/>
      <c r="D1075" s="110"/>
      <c r="E1075" s="111"/>
      <c r="F1075" s="112"/>
    </row>
    <row r="1076" spans="1:6">
      <c r="A1076" s="109"/>
      <c r="B1076" s="107"/>
      <c r="C1076" s="121"/>
      <c r="D1076" s="110"/>
      <c r="E1076" s="111"/>
      <c r="F1076" s="112"/>
    </row>
    <row r="1077" spans="1:6">
      <c r="A1077" s="109"/>
      <c r="B1077" s="107"/>
      <c r="C1077" s="121"/>
      <c r="D1077" s="110"/>
      <c r="E1077" s="111"/>
      <c r="F1077" s="112"/>
    </row>
    <row r="1078" spans="1:6">
      <c r="A1078" s="109"/>
      <c r="B1078" s="107"/>
      <c r="C1078" s="121"/>
      <c r="D1078" s="110"/>
      <c r="E1078" s="111"/>
      <c r="F1078" s="112"/>
    </row>
    <row r="1079" spans="1:6">
      <c r="A1079" s="109"/>
      <c r="B1079" s="107"/>
      <c r="C1079" s="121"/>
      <c r="D1079" s="110"/>
      <c r="E1079" s="111"/>
      <c r="F1079" s="112"/>
    </row>
    <row r="1080" spans="1:6">
      <c r="A1080" s="109"/>
      <c r="B1080" s="107"/>
      <c r="C1080" s="121"/>
      <c r="D1080" s="110"/>
      <c r="E1080" s="111"/>
      <c r="F1080" s="112"/>
    </row>
    <row r="1081" spans="1:6">
      <c r="A1081" s="109"/>
      <c r="B1081" s="107"/>
      <c r="C1081" s="121"/>
      <c r="D1081" s="110"/>
      <c r="E1081" s="111"/>
      <c r="F1081" s="112"/>
    </row>
    <row r="1082" spans="1:6">
      <c r="A1082" s="109"/>
      <c r="B1082" s="107"/>
      <c r="C1082" s="121"/>
      <c r="D1082" s="110"/>
      <c r="E1082" s="111"/>
      <c r="F1082" s="112"/>
    </row>
    <row r="1083" spans="1:6">
      <c r="A1083" s="109"/>
      <c r="B1083" s="107"/>
      <c r="C1083" s="121"/>
      <c r="D1083" s="110"/>
      <c r="E1083" s="111"/>
      <c r="F1083" s="112"/>
    </row>
    <row r="1084" spans="1:6">
      <c r="A1084" s="109"/>
      <c r="B1084" s="107"/>
      <c r="C1084" s="121"/>
      <c r="D1084" s="110"/>
      <c r="E1084" s="111"/>
      <c r="F1084" s="112"/>
    </row>
    <row r="1085" spans="1:6">
      <c r="A1085" s="109"/>
      <c r="B1085" s="107"/>
      <c r="C1085" s="121"/>
      <c r="D1085" s="110"/>
      <c r="E1085" s="111"/>
      <c r="F1085" s="112"/>
    </row>
    <row r="1086" spans="1:6">
      <c r="A1086" s="109"/>
      <c r="B1086" s="107"/>
      <c r="C1086" s="121"/>
      <c r="D1086" s="110"/>
      <c r="E1086" s="111"/>
      <c r="F1086" s="112"/>
    </row>
    <row r="1087" spans="1:6">
      <c r="A1087" s="109"/>
      <c r="B1087" s="107"/>
      <c r="C1087" s="121"/>
      <c r="D1087" s="110"/>
      <c r="E1087" s="111"/>
      <c r="F1087" s="112"/>
    </row>
    <row r="1088" spans="1:6">
      <c r="A1088" s="109"/>
      <c r="B1088" s="107"/>
      <c r="C1088" s="121"/>
      <c r="D1088" s="110"/>
      <c r="E1088" s="111"/>
      <c r="F1088" s="112"/>
    </row>
    <row r="1089" spans="1:6">
      <c r="A1089" s="109"/>
      <c r="B1089" s="107"/>
      <c r="C1089" s="121"/>
      <c r="D1089" s="110"/>
      <c r="E1089" s="111"/>
      <c r="F1089" s="112"/>
    </row>
    <row r="1090" spans="1:6">
      <c r="A1090" s="109"/>
      <c r="B1090" s="107"/>
      <c r="C1090" s="121"/>
      <c r="D1090" s="110"/>
      <c r="E1090" s="111"/>
      <c r="F1090" s="112"/>
    </row>
    <row r="1091" spans="1:6">
      <c r="A1091" s="109"/>
      <c r="B1091" s="107"/>
      <c r="C1091" s="121"/>
      <c r="D1091" s="110"/>
      <c r="E1091" s="111"/>
      <c r="F1091" s="112"/>
    </row>
    <row r="1092" spans="1:6">
      <c r="A1092" s="109"/>
      <c r="B1092" s="107"/>
      <c r="C1092" s="121"/>
      <c r="D1092" s="110"/>
      <c r="E1092" s="111"/>
      <c r="F1092" s="112"/>
    </row>
    <row r="1093" spans="1:6">
      <c r="A1093" s="109"/>
      <c r="B1093" s="107"/>
      <c r="C1093" s="121"/>
      <c r="D1093" s="110"/>
      <c r="E1093" s="111"/>
      <c r="F1093" s="112"/>
    </row>
    <row r="1094" spans="1:6">
      <c r="A1094" s="109"/>
      <c r="B1094" s="107"/>
      <c r="C1094" s="121"/>
      <c r="D1094" s="110"/>
      <c r="E1094" s="111"/>
      <c r="F1094" s="112"/>
    </row>
    <row r="1095" spans="1:6">
      <c r="A1095" s="109"/>
      <c r="B1095" s="107"/>
      <c r="C1095" s="121"/>
      <c r="D1095" s="110"/>
      <c r="E1095" s="111"/>
      <c r="F1095" s="112"/>
    </row>
    <row r="1096" spans="1:6">
      <c r="A1096" s="109"/>
      <c r="B1096" s="107"/>
      <c r="C1096" s="121"/>
      <c r="D1096" s="110"/>
      <c r="E1096" s="111"/>
      <c r="F1096" s="112"/>
    </row>
    <row r="1097" spans="1:6">
      <c r="A1097" s="109"/>
      <c r="B1097" s="107"/>
      <c r="C1097" s="121"/>
      <c r="D1097" s="110"/>
      <c r="E1097" s="111"/>
      <c r="F1097" s="112"/>
    </row>
    <row r="1098" spans="1:6">
      <c r="A1098" s="109"/>
      <c r="B1098" s="107"/>
      <c r="C1098" s="121"/>
      <c r="D1098" s="110"/>
      <c r="E1098" s="111"/>
      <c r="F1098" s="112"/>
    </row>
    <row r="1099" spans="1:6">
      <c r="A1099" s="109"/>
      <c r="B1099" s="107"/>
      <c r="C1099" s="121"/>
      <c r="D1099" s="110"/>
      <c r="E1099" s="111"/>
      <c r="F1099" s="112"/>
    </row>
    <row r="1100" spans="1:6">
      <c r="A1100" s="109"/>
      <c r="B1100" s="107"/>
      <c r="C1100" s="121"/>
      <c r="D1100" s="110"/>
      <c r="E1100" s="111"/>
      <c r="F1100" s="112"/>
    </row>
    <row r="1101" spans="1:6">
      <c r="A1101" s="109"/>
      <c r="B1101" s="107"/>
      <c r="C1101" s="121"/>
      <c r="D1101" s="110"/>
      <c r="E1101" s="111"/>
      <c r="F1101" s="112"/>
    </row>
    <row r="1102" spans="1:6">
      <c r="A1102" s="109"/>
      <c r="B1102" s="107"/>
      <c r="C1102" s="121"/>
      <c r="D1102" s="110"/>
      <c r="E1102" s="111"/>
      <c r="F1102" s="112"/>
    </row>
    <row r="1103" spans="1:6">
      <c r="A1103" s="109"/>
      <c r="B1103" s="107"/>
      <c r="C1103" s="121"/>
      <c r="D1103" s="110"/>
      <c r="E1103" s="111"/>
      <c r="F1103" s="112"/>
    </row>
    <row r="1104" spans="1:6">
      <c r="A1104" s="109"/>
      <c r="B1104" s="107"/>
      <c r="C1104" s="121"/>
      <c r="D1104" s="110"/>
      <c r="E1104" s="111"/>
      <c r="F1104" s="112"/>
    </row>
    <row r="1105" spans="1:6">
      <c r="A1105" s="109"/>
      <c r="B1105" s="107"/>
      <c r="C1105" s="121"/>
      <c r="D1105" s="110"/>
      <c r="E1105" s="111"/>
      <c r="F1105" s="112"/>
    </row>
    <row r="1106" spans="1:6">
      <c r="A1106" s="109"/>
      <c r="B1106" s="107"/>
      <c r="C1106" s="121"/>
      <c r="D1106" s="110"/>
      <c r="E1106" s="111"/>
      <c r="F1106" s="112"/>
    </row>
    <row r="1107" spans="1:6">
      <c r="A1107" s="109"/>
      <c r="B1107" s="107"/>
      <c r="C1107" s="121"/>
      <c r="D1107" s="110"/>
      <c r="E1107" s="111"/>
      <c r="F1107" s="112"/>
    </row>
    <row r="1108" spans="1:6">
      <c r="A1108" s="109"/>
      <c r="B1108" s="107"/>
      <c r="C1108" s="121"/>
      <c r="D1108" s="110"/>
      <c r="E1108" s="111"/>
      <c r="F1108" s="112"/>
    </row>
    <row r="1109" spans="1:6">
      <c r="A1109" s="109"/>
      <c r="B1109" s="107"/>
      <c r="C1109" s="121"/>
      <c r="D1109" s="110"/>
      <c r="E1109" s="111"/>
      <c r="F1109" s="112"/>
    </row>
    <row r="1110" spans="1:6">
      <c r="A1110" s="109"/>
      <c r="B1110" s="107"/>
      <c r="C1110" s="121"/>
      <c r="D1110" s="110"/>
      <c r="E1110" s="111"/>
      <c r="F1110" s="112"/>
    </row>
    <row r="1111" spans="1:6">
      <c r="A1111" s="109"/>
      <c r="B1111" s="107"/>
      <c r="C1111" s="121"/>
      <c r="D1111" s="110"/>
      <c r="E1111" s="111"/>
      <c r="F1111" s="112"/>
    </row>
    <row r="1112" spans="1:6">
      <c r="A1112" s="109"/>
      <c r="B1112" s="107"/>
      <c r="C1112" s="121"/>
      <c r="D1112" s="110"/>
      <c r="E1112" s="111"/>
      <c r="F1112" s="112"/>
    </row>
    <row r="1113" spans="1:6">
      <c r="A1113" s="109"/>
      <c r="B1113" s="107"/>
      <c r="C1113" s="121"/>
      <c r="D1113" s="110"/>
      <c r="E1113" s="111"/>
      <c r="F1113" s="112"/>
    </row>
    <row r="1114" spans="1:6">
      <c r="A1114" s="109"/>
      <c r="B1114" s="107"/>
      <c r="C1114" s="121"/>
      <c r="D1114" s="110"/>
      <c r="E1114" s="111"/>
      <c r="F1114" s="112"/>
    </row>
    <row r="1115" spans="1:6">
      <c r="A1115" s="109"/>
      <c r="B1115" s="107"/>
      <c r="C1115" s="121"/>
      <c r="D1115" s="110"/>
      <c r="E1115" s="111"/>
      <c r="F1115" s="112"/>
    </row>
    <row r="1116" spans="1:6">
      <c r="A1116" s="109"/>
      <c r="B1116" s="107"/>
      <c r="C1116" s="121"/>
      <c r="D1116" s="110"/>
      <c r="E1116" s="111"/>
      <c r="F1116" s="112"/>
    </row>
    <row r="1117" spans="1:6">
      <c r="A1117" s="109"/>
      <c r="B1117" s="107"/>
      <c r="C1117" s="121"/>
      <c r="D1117" s="110"/>
      <c r="E1117" s="111"/>
      <c r="F1117" s="112"/>
    </row>
    <row r="1118" spans="1:6">
      <c r="A1118" s="109"/>
      <c r="B1118" s="107"/>
      <c r="C1118" s="121"/>
      <c r="D1118" s="110"/>
      <c r="E1118" s="111"/>
      <c r="F1118" s="112"/>
    </row>
    <row r="1119" spans="1:6">
      <c r="A1119" s="109"/>
      <c r="B1119" s="107"/>
      <c r="C1119" s="121"/>
      <c r="D1119" s="110"/>
      <c r="E1119" s="111"/>
      <c r="F1119" s="112"/>
    </row>
    <row r="1120" spans="1:6">
      <c r="A1120" s="109"/>
      <c r="B1120" s="107"/>
      <c r="C1120" s="121"/>
      <c r="D1120" s="110"/>
      <c r="E1120" s="111"/>
      <c r="F1120" s="112"/>
    </row>
    <row r="1121" spans="1:6">
      <c r="A1121" s="109"/>
      <c r="B1121" s="107"/>
      <c r="C1121" s="121"/>
      <c r="D1121" s="110"/>
      <c r="E1121" s="111"/>
      <c r="F1121" s="112"/>
    </row>
    <row r="1122" spans="1:6">
      <c r="A1122" s="109"/>
      <c r="B1122" s="107"/>
      <c r="C1122" s="121"/>
      <c r="D1122" s="110"/>
      <c r="E1122" s="111"/>
      <c r="F1122" s="112"/>
    </row>
    <row r="1123" spans="1:6">
      <c r="A1123" s="109"/>
      <c r="B1123" s="107"/>
      <c r="C1123" s="121"/>
      <c r="D1123" s="110"/>
      <c r="E1123" s="111"/>
      <c r="F1123" s="112"/>
    </row>
    <row r="1124" spans="1:6">
      <c r="A1124" s="109"/>
      <c r="B1124" s="107"/>
      <c r="C1124" s="121"/>
      <c r="D1124" s="110"/>
      <c r="E1124" s="111"/>
      <c r="F1124" s="112"/>
    </row>
    <row r="1125" spans="1:6">
      <c r="A1125" s="109"/>
      <c r="B1125" s="107"/>
      <c r="C1125" s="121"/>
      <c r="D1125" s="110"/>
      <c r="E1125" s="111"/>
      <c r="F1125" s="112"/>
    </row>
    <row r="1126" spans="1:6">
      <c r="A1126" s="109"/>
      <c r="B1126" s="107"/>
      <c r="C1126" s="121"/>
      <c r="D1126" s="110"/>
      <c r="E1126" s="111"/>
      <c r="F1126" s="112"/>
    </row>
    <row r="1127" spans="1:6">
      <c r="A1127" s="109"/>
      <c r="B1127" s="107"/>
      <c r="C1127" s="121"/>
      <c r="D1127" s="110"/>
      <c r="E1127" s="111"/>
      <c r="F1127" s="112"/>
    </row>
    <row r="1128" spans="1:6">
      <c r="A1128" s="109"/>
      <c r="B1128" s="107"/>
      <c r="C1128" s="121"/>
      <c r="D1128" s="110"/>
      <c r="E1128" s="111"/>
      <c r="F1128" s="112"/>
    </row>
    <row r="1129" spans="1:6">
      <c r="A1129" s="109"/>
      <c r="B1129" s="107"/>
      <c r="C1129" s="121"/>
      <c r="D1129" s="110"/>
      <c r="E1129" s="111"/>
      <c r="F1129" s="112"/>
    </row>
    <row r="1130" spans="1:6">
      <c r="A1130" s="109"/>
      <c r="B1130" s="107"/>
      <c r="C1130" s="121"/>
      <c r="D1130" s="110"/>
      <c r="E1130" s="111"/>
      <c r="F1130" s="112"/>
    </row>
    <row r="1131" spans="1:6">
      <c r="A1131" s="109"/>
      <c r="B1131" s="107"/>
      <c r="C1131" s="121"/>
      <c r="D1131" s="110"/>
      <c r="E1131" s="111"/>
      <c r="F1131" s="112"/>
    </row>
    <row r="1132" spans="1:6">
      <c r="A1132" s="109"/>
      <c r="B1132" s="107"/>
      <c r="C1132" s="121"/>
      <c r="D1132" s="110"/>
      <c r="E1132" s="111"/>
      <c r="F1132" s="112"/>
    </row>
    <row r="1133" spans="1:6">
      <c r="A1133" s="109"/>
      <c r="B1133" s="107"/>
      <c r="C1133" s="121"/>
      <c r="D1133" s="110"/>
      <c r="E1133" s="111"/>
      <c r="F1133" s="112"/>
    </row>
    <row r="1134" spans="1:6">
      <c r="A1134" s="109"/>
      <c r="B1134" s="107"/>
      <c r="C1134" s="121"/>
      <c r="D1134" s="110"/>
      <c r="E1134" s="111"/>
      <c r="F1134" s="112"/>
    </row>
    <row r="1135" spans="1:6">
      <c r="A1135" s="109"/>
      <c r="B1135" s="107"/>
      <c r="C1135" s="121"/>
      <c r="D1135" s="110"/>
      <c r="E1135" s="111"/>
      <c r="F1135" s="112"/>
    </row>
    <row r="1136" spans="1:6">
      <c r="A1136" s="109"/>
      <c r="B1136" s="107"/>
      <c r="C1136" s="121"/>
      <c r="D1136" s="110"/>
      <c r="E1136" s="111"/>
      <c r="F1136" s="112"/>
    </row>
    <row r="1137" spans="1:6">
      <c r="A1137" s="109"/>
      <c r="B1137" s="107"/>
      <c r="C1137" s="121"/>
      <c r="D1137" s="110"/>
      <c r="E1137" s="111"/>
      <c r="F1137" s="112"/>
    </row>
    <row r="1138" spans="1:6">
      <c r="A1138" s="109"/>
      <c r="B1138" s="107"/>
      <c r="C1138" s="121"/>
      <c r="D1138" s="110"/>
      <c r="E1138" s="111"/>
      <c r="F1138" s="112"/>
    </row>
    <row r="1139" spans="1:6">
      <c r="A1139" s="109"/>
      <c r="B1139" s="107"/>
      <c r="C1139" s="121"/>
      <c r="D1139" s="110"/>
      <c r="E1139" s="111"/>
      <c r="F1139" s="112"/>
    </row>
    <row r="1140" spans="1:6">
      <c r="A1140" s="109"/>
      <c r="B1140" s="107"/>
      <c r="C1140" s="121"/>
      <c r="D1140" s="110"/>
      <c r="E1140" s="111"/>
      <c r="F1140" s="112"/>
    </row>
    <row r="1141" spans="1:6">
      <c r="A1141" s="109"/>
      <c r="B1141" s="107"/>
      <c r="C1141" s="121"/>
      <c r="D1141" s="110"/>
      <c r="E1141" s="111"/>
      <c r="F1141" s="112"/>
    </row>
    <row r="1142" spans="1:6">
      <c r="A1142" s="109"/>
      <c r="B1142" s="107"/>
      <c r="C1142" s="121"/>
      <c r="D1142" s="110"/>
      <c r="E1142" s="111"/>
      <c r="F1142" s="112"/>
    </row>
    <row r="1143" spans="1:6">
      <c r="A1143" s="109"/>
      <c r="B1143" s="107"/>
      <c r="C1143" s="121"/>
      <c r="D1143" s="110"/>
      <c r="E1143" s="111"/>
      <c r="F1143" s="112"/>
    </row>
    <row r="1144" spans="1:6">
      <c r="A1144" s="109"/>
      <c r="B1144" s="107"/>
      <c r="C1144" s="121"/>
      <c r="D1144" s="110"/>
      <c r="E1144" s="111"/>
      <c r="F1144" s="112"/>
    </row>
    <row r="1145" spans="1:6">
      <c r="A1145" s="109"/>
      <c r="B1145" s="107"/>
      <c r="C1145" s="121"/>
      <c r="D1145" s="110"/>
      <c r="E1145" s="111"/>
      <c r="F1145" s="112"/>
    </row>
    <row r="1146" spans="1:6">
      <c r="A1146" s="109"/>
      <c r="B1146" s="107"/>
      <c r="C1146" s="121"/>
      <c r="D1146" s="110"/>
      <c r="E1146" s="111"/>
      <c r="F1146" s="112"/>
    </row>
    <row r="1147" spans="1:6">
      <c r="A1147" s="109"/>
      <c r="B1147" s="107"/>
      <c r="C1147" s="121"/>
      <c r="D1147" s="110"/>
      <c r="E1147" s="111"/>
      <c r="F1147" s="112"/>
    </row>
    <row r="1148" spans="1:6">
      <c r="A1148" s="109"/>
      <c r="B1148" s="107"/>
      <c r="C1148" s="121"/>
      <c r="D1148" s="110"/>
      <c r="E1148" s="111"/>
      <c r="F1148" s="112"/>
    </row>
    <row r="1149" spans="1:6">
      <c r="A1149" s="109"/>
      <c r="B1149" s="107"/>
      <c r="C1149" s="121"/>
      <c r="D1149" s="110"/>
      <c r="E1149" s="111"/>
      <c r="F1149" s="112"/>
    </row>
    <row r="1150" spans="1:6">
      <c r="A1150" s="109"/>
      <c r="B1150" s="107"/>
      <c r="C1150" s="121"/>
      <c r="D1150" s="110"/>
      <c r="E1150" s="111"/>
      <c r="F1150" s="112"/>
    </row>
    <row r="1151" spans="1:6">
      <c r="A1151" s="109"/>
      <c r="B1151" s="107"/>
      <c r="C1151" s="121"/>
      <c r="D1151" s="110"/>
      <c r="E1151" s="111"/>
      <c r="F1151" s="112"/>
    </row>
    <row r="1152" spans="1:6">
      <c r="A1152" s="109"/>
      <c r="B1152" s="107"/>
      <c r="C1152" s="121"/>
      <c r="D1152" s="110"/>
      <c r="E1152" s="111"/>
      <c r="F1152" s="112"/>
    </row>
    <row r="1153" spans="1:6">
      <c r="A1153" s="109"/>
      <c r="B1153" s="107"/>
      <c r="C1153" s="121"/>
      <c r="D1153" s="110"/>
      <c r="E1153" s="111"/>
      <c r="F1153" s="112"/>
    </row>
    <row r="1154" spans="1:6">
      <c r="A1154" s="109"/>
      <c r="B1154" s="107"/>
      <c r="C1154" s="121"/>
      <c r="D1154" s="110"/>
      <c r="E1154" s="111"/>
      <c r="F1154" s="112"/>
    </row>
    <row r="1155" spans="1:6">
      <c r="A1155" s="109"/>
      <c r="B1155" s="107"/>
      <c r="C1155" s="121"/>
      <c r="D1155" s="110"/>
      <c r="E1155" s="111"/>
      <c r="F1155" s="112"/>
    </row>
    <row r="1156" spans="1:6">
      <c r="A1156" s="109"/>
      <c r="B1156" s="107"/>
      <c r="C1156" s="121"/>
      <c r="D1156" s="110"/>
      <c r="E1156" s="111"/>
      <c r="F1156" s="112"/>
    </row>
    <row r="1157" spans="1:6">
      <c r="A1157" s="109"/>
      <c r="B1157" s="107"/>
      <c r="C1157" s="121"/>
      <c r="D1157" s="110"/>
      <c r="E1157" s="111"/>
      <c r="F1157" s="112"/>
    </row>
    <row r="1158" spans="1:6">
      <c r="A1158" s="109"/>
      <c r="B1158" s="107"/>
      <c r="C1158" s="121"/>
      <c r="D1158" s="110"/>
      <c r="E1158" s="111"/>
      <c r="F1158" s="112"/>
    </row>
    <row r="1159" spans="1:6">
      <c r="A1159" s="109"/>
      <c r="B1159" s="107"/>
      <c r="C1159" s="121"/>
      <c r="D1159" s="110"/>
      <c r="E1159" s="111"/>
      <c r="F1159" s="112"/>
    </row>
    <row r="1160" spans="1:6">
      <c r="A1160" s="109"/>
      <c r="B1160" s="107"/>
      <c r="C1160" s="121"/>
      <c r="D1160" s="110"/>
      <c r="E1160" s="111"/>
      <c r="F1160" s="112"/>
    </row>
    <row r="1161" spans="1:6">
      <c r="A1161" s="109"/>
      <c r="B1161" s="107"/>
      <c r="C1161" s="121"/>
      <c r="D1161" s="110"/>
      <c r="E1161" s="111"/>
      <c r="F1161" s="112"/>
    </row>
    <row r="1162" spans="1:6">
      <c r="A1162" s="109"/>
      <c r="B1162" s="107"/>
      <c r="C1162" s="121"/>
      <c r="D1162" s="110"/>
      <c r="E1162" s="111"/>
      <c r="F1162" s="112"/>
    </row>
    <row r="1163" spans="1:6">
      <c r="A1163" s="109"/>
      <c r="B1163" s="107"/>
      <c r="C1163" s="121"/>
      <c r="D1163" s="110"/>
      <c r="E1163" s="111"/>
      <c r="F1163" s="112"/>
    </row>
    <row r="1164" spans="1:6">
      <c r="A1164" s="109"/>
      <c r="B1164" s="107"/>
      <c r="C1164" s="121"/>
      <c r="D1164" s="110"/>
      <c r="E1164" s="111"/>
      <c r="F1164" s="112"/>
    </row>
    <row r="1165" spans="1:6">
      <c r="A1165" s="109"/>
      <c r="B1165" s="107"/>
      <c r="C1165" s="121"/>
      <c r="D1165" s="110"/>
      <c r="E1165" s="111"/>
      <c r="F1165" s="112"/>
    </row>
    <row r="1166" spans="1:6">
      <c r="A1166" s="109"/>
      <c r="B1166" s="107"/>
      <c r="C1166" s="121"/>
      <c r="D1166" s="110"/>
      <c r="E1166" s="111"/>
      <c r="F1166" s="112"/>
    </row>
    <row r="1167" spans="1:6">
      <c r="A1167" s="109"/>
      <c r="B1167" s="107"/>
      <c r="C1167" s="121"/>
      <c r="D1167" s="110"/>
      <c r="E1167" s="111"/>
      <c r="F1167" s="112"/>
    </row>
    <row r="1168" spans="1:6">
      <c r="A1168" s="109"/>
      <c r="B1168" s="107"/>
      <c r="C1168" s="121"/>
      <c r="D1168" s="110"/>
      <c r="E1168" s="111"/>
      <c r="F1168" s="112"/>
    </row>
    <row r="1169" spans="1:6">
      <c r="A1169" s="109"/>
      <c r="B1169" s="107"/>
      <c r="C1169" s="121"/>
      <c r="D1169" s="110"/>
      <c r="E1169" s="111"/>
      <c r="F1169" s="112"/>
    </row>
    <row r="1170" spans="1:6">
      <c r="A1170" s="109"/>
      <c r="B1170" s="107"/>
      <c r="C1170" s="121"/>
      <c r="D1170" s="110"/>
      <c r="E1170" s="111"/>
      <c r="F1170" s="112"/>
    </row>
    <row r="1171" spans="1:6">
      <c r="A1171" s="109"/>
      <c r="B1171" s="107"/>
      <c r="C1171" s="121"/>
      <c r="D1171" s="110"/>
      <c r="E1171" s="111"/>
      <c r="F1171" s="112"/>
    </row>
    <row r="1172" spans="1:6">
      <c r="A1172" s="109"/>
      <c r="B1172" s="107"/>
      <c r="C1172" s="121"/>
      <c r="D1172" s="110"/>
      <c r="E1172" s="111"/>
      <c r="F1172" s="112"/>
    </row>
    <row r="1173" spans="1:6">
      <c r="A1173" s="109"/>
      <c r="B1173" s="107"/>
      <c r="C1173" s="121"/>
      <c r="D1173" s="110"/>
      <c r="E1173" s="111"/>
      <c r="F1173" s="112"/>
    </row>
    <row r="1174" spans="1:6">
      <c r="A1174" s="109"/>
      <c r="B1174" s="107"/>
      <c r="C1174" s="121"/>
      <c r="D1174" s="110"/>
      <c r="E1174" s="111"/>
      <c r="F1174" s="112"/>
    </row>
    <row r="1175" spans="1:6">
      <c r="A1175" s="109"/>
      <c r="B1175" s="107"/>
      <c r="C1175" s="121"/>
      <c r="D1175" s="110"/>
      <c r="E1175" s="111"/>
      <c r="F1175" s="112"/>
    </row>
    <row r="1176" spans="1:6">
      <c r="A1176" s="109"/>
      <c r="B1176" s="107"/>
      <c r="C1176" s="121"/>
      <c r="D1176" s="110"/>
      <c r="E1176" s="111"/>
      <c r="F1176" s="112"/>
    </row>
    <row r="1177" spans="1:6">
      <c r="A1177" s="109"/>
      <c r="B1177" s="107"/>
      <c r="C1177" s="121"/>
      <c r="D1177" s="110"/>
      <c r="E1177" s="111"/>
      <c r="F1177" s="112"/>
    </row>
    <row r="1178" spans="1:6">
      <c r="A1178" s="109"/>
      <c r="B1178" s="107"/>
      <c r="C1178" s="121"/>
      <c r="D1178" s="110"/>
      <c r="E1178" s="111"/>
      <c r="F1178" s="112"/>
    </row>
    <row r="1179" spans="1:6">
      <c r="A1179" s="109"/>
      <c r="B1179" s="107"/>
      <c r="C1179" s="121"/>
      <c r="D1179" s="110"/>
      <c r="E1179" s="111"/>
      <c r="F1179" s="112"/>
    </row>
    <row r="1180" spans="1:6">
      <c r="A1180" s="109"/>
      <c r="B1180" s="107"/>
      <c r="C1180" s="121"/>
      <c r="D1180" s="110"/>
      <c r="E1180" s="111"/>
      <c r="F1180" s="112"/>
    </row>
    <row r="1181" spans="1:6">
      <c r="A1181" s="109"/>
      <c r="B1181" s="107"/>
      <c r="C1181" s="121"/>
      <c r="D1181" s="110"/>
      <c r="E1181" s="111"/>
      <c r="F1181" s="112"/>
    </row>
    <row r="1182" spans="1:6">
      <c r="A1182" s="109"/>
      <c r="B1182" s="107"/>
      <c r="C1182" s="121"/>
      <c r="D1182" s="110"/>
      <c r="E1182" s="111"/>
      <c r="F1182" s="112"/>
    </row>
    <row r="1183" spans="1:6">
      <c r="A1183" s="109"/>
      <c r="B1183" s="107"/>
      <c r="C1183" s="121"/>
      <c r="D1183" s="110"/>
      <c r="E1183" s="111"/>
      <c r="F1183" s="112"/>
    </row>
    <row r="1184" spans="1:6">
      <c r="A1184" s="109"/>
      <c r="B1184" s="107"/>
      <c r="C1184" s="121"/>
      <c r="D1184" s="110"/>
      <c r="E1184" s="111"/>
      <c r="F1184" s="112"/>
    </row>
    <row r="1185" spans="1:6">
      <c r="A1185" s="109"/>
      <c r="B1185" s="107"/>
      <c r="C1185" s="121"/>
      <c r="D1185" s="110"/>
      <c r="E1185" s="111"/>
      <c r="F1185" s="112"/>
    </row>
    <row r="1186" spans="1:6">
      <c r="A1186" s="109"/>
      <c r="B1186" s="107"/>
      <c r="C1186" s="121"/>
      <c r="D1186" s="110"/>
      <c r="E1186" s="111"/>
      <c r="F1186" s="112"/>
    </row>
    <row r="1187" spans="1:6">
      <c r="A1187" s="109"/>
      <c r="B1187" s="107"/>
      <c r="C1187" s="121"/>
      <c r="D1187" s="110"/>
      <c r="E1187" s="111"/>
      <c r="F1187" s="112"/>
    </row>
    <row r="1188" spans="1:6">
      <c r="A1188" s="109"/>
      <c r="B1188" s="107"/>
      <c r="C1188" s="121"/>
      <c r="D1188" s="110"/>
      <c r="E1188" s="111"/>
      <c r="F1188" s="112"/>
    </row>
    <row r="1189" spans="1:6">
      <c r="A1189" s="109"/>
      <c r="B1189" s="107"/>
      <c r="C1189" s="121"/>
      <c r="D1189" s="110"/>
      <c r="E1189" s="111"/>
      <c r="F1189" s="112"/>
    </row>
    <row r="1190" spans="1:6">
      <c r="A1190" s="109"/>
      <c r="B1190" s="107"/>
      <c r="C1190" s="121"/>
      <c r="D1190" s="110"/>
      <c r="E1190" s="111"/>
      <c r="F1190" s="112"/>
    </row>
    <row r="1191" spans="1:6">
      <c r="A1191" s="109"/>
      <c r="B1191" s="107"/>
      <c r="C1191" s="121"/>
      <c r="D1191" s="110"/>
      <c r="E1191" s="111"/>
      <c r="F1191" s="112"/>
    </row>
    <row r="1192" spans="1:6">
      <c r="A1192" s="109"/>
      <c r="B1192" s="107"/>
      <c r="C1192" s="121"/>
      <c r="D1192" s="110"/>
      <c r="E1192" s="111"/>
      <c r="F1192" s="112"/>
    </row>
    <row r="1193" spans="1:6">
      <c r="A1193" s="109"/>
      <c r="B1193" s="107"/>
      <c r="C1193" s="121"/>
      <c r="D1193" s="110"/>
      <c r="E1193" s="111"/>
      <c r="F1193" s="112"/>
    </row>
    <row r="1194" spans="1:6">
      <c r="A1194" s="109"/>
      <c r="B1194" s="107"/>
      <c r="C1194" s="121"/>
      <c r="D1194" s="110"/>
      <c r="E1194" s="111"/>
      <c r="F1194" s="112"/>
    </row>
    <row r="1195" spans="1:6">
      <c r="A1195" s="109"/>
      <c r="B1195" s="107"/>
      <c r="C1195" s="121"/>
      <c r="D1195" s="110"/>
      <c r="E1195" s="111"/>
      <c r="F1195" s="112"/>
    </row>
    <row r="1196" spans="1:6">
      <c r="A1196" s="109"/>
      <c r="B1196" s="107"/>
      <c r="C1196" s="121"/>
      <c r="D1196" s="110"/>
      <c r="E1196" s="111"/>
      <c r="F1196" s="112"/>
    </row>
    <row r="1197" spans="1:6">
      <c r="A1197" s="109"/>
      <c r="B1197" s="107"/>
      <c r="C1197" s="121"/>
      <c r="D1197" s="110"/>
      <c r="E1197" s="111"/>
      <c r="F1197" s="112"/>
    </row>
    <row r="1198" spans="1:6">
      <c r="A1198" s="109"/>
      <c r="B1198" s="107"/>
      <c r="C1198" s="121"/>
      <c r="D1198" s="110"/>
      <c r="E1198" s="111"/>
      <c r="F1198" s="112"/>
    </row>
    <row r="1199" spans="1:6">
      <c r="A1199" s="109"/>
      <c r="B1199" s="107"/>
      <c r="C1199" s="121"/>
      <c r="D1199" s="110"/>
      <c r="E1199" s="111"/>
      <c r="F1199" s="112"/>
    </row>
    <row r="1200" spans="1:6">
      <c r="A1200" s="109"/>
      <c r="B1200" s="107"/>
      <c r="C1200" s="121"/>
      <c r="D1200" s="110"/>
      <c r="E1200" s="111"/>
      <c r="F1200" s="112"/>
    </row>
    <row r="1201" spans="1:6">
      <c r="A1201" s="109"/>
      <c r="B1201" s="107"/>
      <c r="C1201" s="121"/>
      <c r="D1201" s="110"/>
      <c r="E1201" s="111"/>
      <c r="F1201" s="112"/>
    </row>
    <row r="1202" spans="1:6">
      <c r="A1202" s="109"/>
      <c r="B1202" s="107"/>
      <c r="C1202" s="121"/>
      <c r="D1202" s="110"/>
      <c r="E1202" s="111"/>
      <c r="F1202" s="112"/>
    </row>
    <row r="1203" spans="1:6">
      <c r="A1203" s="109"/>
      <c r="B1203" s="107"/>
      <c r="C1203" s="121"/>
      <c r="D1203" s="110"/>
      <c r="E1203" s="111"/>
      <c r="F1203" s="112"/>
    </row>
    <row r="1204" spans="1:6">
      <c r="A1204" s="109"/>
      <c r="B1204" s="107"/>
      <c r="C1204" s="121"/>
      <c r="D1204" s="110"/>
      <c r="E1204" s="111"/>
      <c r="F1204" s="112"/>
    </row>
    <row r="1205" spans="1:6">
      <c r="A1205" s="109"/>
      <c r="B1205" s="107"/>
      <c r="C1205" s="121"/>
      <c r="D1205" s="110"/>
      <c r="E1205" s="111"/>
      <c r="F1205" s="112"/>
    </row>
    <row r="1206" spans="1:6">
      <c r="A1206" s="109"/>
      <c r="B1206" s="107"/>
      <c r="C1206" s="121"/>
      <c r="D1206" s="110"/>
      <c r="E1206" s="111"/>
      <c r="F1206" s="112"/>
    </row>
    <row r="1207" spans="1:6">
      <c r="A1207" s="109"/>
      <c r="B1207" s="107"/>
      <c r="C1207" s="121"/>
      <c r="D1207" s="110"/>
      <c r="E1207" s="111"/>
      <c r="F1207" s="112"/>
    </row>
    <row r="1208" spans="1:6">
      <c r="A1208" s="109"/>
      <c r="B1208" s="107"/>
      <c r="C1208" s="121"/>
      <c r="D1208" s="110"/>
      <c r="E1208" s="111"/>
      <c r="F1208" s="112"/>
    </row>
    <row r="1209" spans="1:6">
      <c r="A1209" s="109"/>
      <c r="B1209" s="107"/>
      <c r="C1209" s="121"/>
      <c r="D1209" s="110"/>
      <c r="E1209" s="111"/>
      <c r="F1209" s="112"/>
    </row>
    <row r="1210" spans="1:6">
      <c r="A1210" s="109"/>
      <c r="B1210" s="107"/>
      <c r="C1210" s="121"/>
      <c r="D1210" s="110"/>
      <c r="E1210" s="111"/>
      <c r="F1210" s="112"/>
    </row>
    <row r="1211" spans="1:6">
      <c r="A1211" s="109"/>
      <c r="B1211" s="107"/>
      <c r="C1211" s="121"/>
      <c r="D1211" s="110"/>
      <c r="E1211" s="111"/>
      <c r="F1211" s="112"/>
    </row>
    <row r="1212" spans="1:6">
      <c r="A1212" s="109"/>
      <c r="B1212" s="107"/>
      <c r="C1212" s="121"/>
      <c r="D1212" s="110"/>
      <c r="E1212" s="111"/>
      <c r="F1212" s="112"/>
    </row>
    <row r="1213" spans="1:6">
      <c r="A1213" s="109"/>
      <c r="B1213" s="107"/>
      <c r="C1213" s="121"/>
      <c r="D1213" s="110"/>
      <c r="E1213" s="111"/>
      <c r="F1213" s="112"/>
    </row>
    <row r="1214" spans="1:6">
      <c r="A1214" s="109"/>
      <c r="B1214" s="107"/>
      <c r="C1214" s="121"/>
      <c r="D1214" s="110"/>
      <c r="E1214" s="111"/>
      <c r="F1214" s="112"/>
    </row>
    <row r="1215" spans="1:6">
      <c r="A1215" s="109"/>
      <c r="B1215" s="107"/>
      <c r="C1215" s="121"/>
      <c r="D1215" s="110"/>
      <c r="E1215" s="111"/>
      <c r="F1215" s="112"/>
    </row>
    <row r="1216" spans="1:6">
      <c r="A1216" s="109"/>
      <c r="B1216" s="107"/>
      <c r="C1216" s="121"/>
      <c r="D1216" s="110"/>
      <c r="E1216" s="111"/>
      <c r="F1216" s="112"/>
    </row>
    <row r="1217" spans="1:6">
      <c r="A1217" s="109"/>
      <c r="B1217" s="107"/>
      <c r="C1217" s="121"/>
      <c r="D1217" s="110"/>
      <c r="E1217" s="111"/>
      <c r="F1217" s="112"/>
    </row>
    <row r="1218" spans="1:6">
      <c r="A1218" s="109"/>
      <c r="B1218" s="107"/>
      <c r="C1218" s="121"/>
      <c r="D1218" s="110"/>
      <c r="E1218" s="111"/>
      <c r="F1218" s="112"/>
    </row>
    <row r="1219" spans="1:6">
      <c r="A1219" s="109"/>
      <c r="B1219" s="107"/>
      <c r="C1219" s="121"/>
      <c r="D1219" s="110"/>
      <c r="E1219" s="111"/>
      <c r="F1219" s="112"/>
    </row>
    <row r="1220" spans="1:6">
      <c r="A1220" s="109"/>
      <c r="B1220" s="107"/>
      <c r="C1220" s="121"/>
      <c r="D1220" s="110"/>
      <c r="E1220" s="111"/>
      <c r="F1220" s="112"/>
    </row>
    <row r="1221" spans="1:6">
      <c r="A1221" s="109"/>
      <c r="B1221" s="107"/>
      <c r="C1221" s="121"/>
      <c r="D1221" s="110"/>
      <c r="E1221" s="111"/>
      <c r="F1221" s="112"/>
    </row>
    <row r="1222" spans="1:6">
      <c r="A1222" s="109"/>
      <c r="B1222" s="107"/>
      <c r="C1222" s="121"/>
      <c r="D1222" s="110"/>
      <c r="E1222" s="111"/>
      <c r="F1222" s="112"/>
    </row>
    <row r="1223" spans="1:6">
      <c r="A1223" s="109"/>
      <c r="B1223" s="107"/>
      <c r="C1223" s="121"/>
      <c r="D1223" s="110"/>
      <c r="E1223" s="111"/>
      <c r="F1223" s="112"/>
    </row>
    <row r="1224" spans="1:6">
      <c r="A1224" s="109"/>
      <c r="B1224" s="107"/>
      <c r="C1224" s="121"/>
      <c r="D1224" s="110"/>
      <c r="E1224" s="111"/>
      <c r="F1224" s="112"/>
    </row>
    <row r="1225" spans="1:6">
      <c r="A1225" s="109"/>
      <c r="B1225" s="107"/>
      <c r="C1225" s="121"/>
      <c r="D1225" s="110"/>
      <c r="E1225" s="111"/>
      <c r="F1225" s="112"/>
    </row>
    <row r="1226" spans="1:6">
      <c r="A1226" s="109"/>
      <c r="B1226" s="107"/>
      <c r="C1226" s="121"/>
      <c r="D1226" s="110"/>
      <c r="E1226" s="111"/>
      <c r="F1226" s="112"/>
    </row>
    <row r="1227" spans="1:6">
      <c r="A1227" s="109"/>
      <c r="B1227" s="107"/>
      <c r="C1227" s="121"/>
      <c r="D1227" s="110"/>
      <c r="E1227" s="111"/>
      <c r="F1227" s="112"/>
    </row>
    <row r="1228" spans="1:6">
      <c r="A1228" s="109"/>
      <c r="B1228" s="107"/>
      <c r="C1228" s="121"/>
      <c r="D1228" s="110"/>
      <c r="E1228" s="111"/>
      <c r="F1228" s="112"/>
    </row>
    <row r="1229" spans="1:6">
      <c r="A1229" s="109"/>
      <c r="B1229" s="107"/>
      <c r="C1229" s="121"/>
      <c r="D1229" s="110"/>
      <c r="E1229" s="111"/>
      <c r="F1229" s="112"/>
    </row>
    <row r="1230" spans="1:6">
      <c r="A1230" s="109"/>
      <c r="B1230" s="107"/>
      <c r="C1230" s="121"/>
      <c r="D1230" s="110"/>
      <c r="E1230" s="111"/>
      <c r="F1230" s="112"/>
    </row>
    <row r="1231" spans="1:6">
      <c r="A1231" s="109"/>
      <c r="B1231" s="107"/>
      <c r="C1231" s="121"/>
      <c r="D1231" s="110"/>
      <c r="E1231" s="111"/>
      <c r="F1231" s="112"/>
    </row>
    <row r="1232" spans="1:6">
      <c r="A1232" s="109"/>
      <c r="B1232" s="107"/>
      <c r="C1232" s="121"/>
      <c r="D1232" s="110"/>
      <c r="E1232" s="111"/>
      <c r="F1232" s="112"/>
    </row>
    <row r="1233" spans="1:6">
      <c r="A1233" s="109"/>
      <c r="B1233" s="107"/>
      <c r="C1233" s="121"/>
      <c r="D1233" s="110"/>
      <c r="E1233" s="111"/>
      <c r="F1233" s="112"/>
    </row>
    <row r="1234" spans="1:6">
      <c r="A1234" s="109"/>
      <c r="B1234" s="107"/>
      <c r="C1234" s="121"/>
      <c r="D1234" s="110"/>
      <c r="E1234" s="111"/>
      <c r="F1234" s="112"/>
    </row>
    <row r="1235" spans="1:6">
      <c r="A1235" s="109"/>
      <c r="B1235" s="107"/>
      <c r="C1235" s="121"/>
      <c r="D1235" s="110"/>
      <c r="E1235" s="111"/>
      <c r="F1235" s="112"/>
    </row>
    <row r="1236" spans="1:6">
      <c r="A1236" s="109"/>
      <c r="B1236" s="107"/>
      <c r="C1236" s="121"/>
      <c r="D1236" s="110"/>
      <c r="E1236" s="111"/>
      <c r="F1236" s="112"/>
    </row>
    <row r="1237" spans="1:6">
      <c r="A1237" s="109"/>
      <c r="B1237" s="107"/>
      <c r="C1237" s="121"/>
      <c r="D1237" s="110"/>
      <c r="E1237" s="111"/>
      <c r="F1237" s="112"/>
    </row>
    <row r="1238" spans="1:6">
      <c r="A1238" s="109"/>
      <c r="B1238" s="107"/>
      <c r="C1238" s="121"/>
      <c r="D1238" s="110"/>
      <c r="E1238" s="111"/>
      <c r="F1238" s="112"/>
    </row>
    <row r="1239" spans="1:6">
      <c r="A1239" s="109"/>
      <c r="B1239" s="107"/>
      <c r="C1239" s="121"/>
      <c r="D1239" s="110"/>
      <c r="E1239" s="111"/>
      <c r="F1239" s="112"/>
    </row>
    <row r="1240" spans="1:6">
      <c r="A1240" s="109"/>
      <c r="B1240" s="107"/>
      <c r="C1240" s="121"/>
      <c r="D1240" s="110"/>
      <c r="E1240" s="111"/>
      <c r="F1240" s="112"/>
    </row>
    <row r="1241" spans="1:6">
      <c r="A1241" s="109"/>
      <c r="B1241" s="107"/>
      <c r="C1241" s="121"/>
      <c r="D1241" s="110"/>
      <c r="E1241" s="111"/>
      <c r="F1241" s="112"/>
    </row>
    <row r="1242" spans="1:6">
      <c r="A1242" s="109"/>
      <c r="B1242" s="107"/>
      <c r="C1242" s="121"/>
      <c r="D1242" s="110"/>
      <c r="E1242" s="111"/>
      <c r="F1242" s="112"/>
    </row>
    <row r="1243" spans="1:6">
      <c r="A1243" s="109"/>
      <c r="B1243" s="107"/>
      <c r="C1243" s="121"/>
      <c r="D1243" s="110"/>
      <c r="E1243" s="111"/>
      <c r="F1243" s="112"/>
    </row>
    <row r="1244" spans="1:6">
      <c r="A1244" s="109"/>
      <c r="B1244" s="107"/>
      <c r="C1244" s="121"/>
      <c r="D1244" s="110"/>
      <c r="E1244" s="111"/>
      <c r="F1244" s="112"/>
    </row>
    <row r="1245" spans="1:6">
      <c r="A1245" s="109"/>
      <c r="B1245" s="107"/>
      <c r="C1245" s="121"/>
      <c r="D1245" s="110"/>
      <c r="E1245" s="111"/>
      <c r="F1245" s="112"/>
    </row>
    <row r="1246" spans="1:6">
      <c r="A1246" s="109"/>
      <c r="B1246" s="107"/>
      <c r="C1246" s="121"/>
      <c r="D1246" s="110"/>
      <c r="E1246" s="111"/>
      <c r="F1246" s="112"/>
    </row>
    <row r="1247" spans="1:6">
      <c r="A1247" s="109"/>
      <c r="B1247" s="107"/>
      <c r="C1247" s="121"/>
      <c r="D1247" s="110"/>
      <c r="E1247" s="111"/>
      <c r="F1247" s="112"/>
    </row>
    <row r="1248" spans="1:6">
      <c r="A1248" s="109"/>
      <c r="B1248" s="107"/>
      <c r="C1248" s="121"/>
      <c r="D1248" s="110"/>
      <c r="E1248" s="111"/>
      <c r="F1248" s="112"/>
    </row>
    <row r="1249" spans="1:6">
      <c r="A1249" s="109"/>
      <c r="B1249" s="107"/>
      <c r="C1249" s="121"/>
      <c r="D1249" s="110"/>
      <c r="E1249" s="111"/>
      <c r="F1249" s="112"/>
    </row>
    <row r="1250" spans="1:6">
      <c r="A1250" s="109"/>
      <c r="B1250" s="107"/>
      <c r="C1250" s="121"/>
      <c r="D1250" s="110"/>
      <c r="E1250" s="111"/>
      <c r="F1250" s="112"/>
    </row>
    <row r="1251" spans="1:6">
      <c r="A1251" s="109"/>
      <c r="B1251" s="107"/>
      <c r="C1251" s="121"/>
      <c r="D1251" s="110"/>
      <c r="E1251" s="111"/>
      <c r="F1251" s="112"/>
    </row>
    <row r="1252" spans="1:6">
      <c r="A1252" s="109"/>
      <c r="B1252" s="107"/>
      <c r="C1252" s="121"/>
      <c r="D1252" s="110"/>
      <c r="E1252" s="111"/>
      <c r="F1252" s="112"/>
    </row>
    <row r="1253" spans="1:6">
      <c r="A1253" s="109"/>
      <c r="B1253" s="107"/>
      <c r="C1253" s="121"/>
      <c r="D1253" s="110"/>
      <c r="E1253" s="111"/>
      <c r="F1253" s="112"/>
    </row>
    <row r="1254" spans="1:6">
      <c r="A1254" s="109"/>
      <c r="B1254" s="107"/>
      <c r="C1254" s="121"/>
      <c r="D1254" s="110"/>
      <c r="E1254" s="111"/>
      <c r="F1254" s="112"/>
    </row>
    <row r="1255" spans="1:6">
      <c r="A1255" s="109"/>
      <c r="B1255" s="107"/>
      <c r="C1255" s="121"/>
      <c r="D1255" s="110"/>
      <c r="E1255" s="111"/>
      <c r="F1255" s="112"/>
    </row>
    <row r="1256" spans="1:6">
      <c r="A1256" s="109"/>
      <c r="B1256" s="107"/>
      <c r="C1256" s="121"/>
      <c r="D1256" s="110"/>
      <c r="E1256" s="111"/>
      <c r="F1256" s="112"/>
    </row>
    <row r="1257" spans="1:6">
      <c r="A1257" s="109"/>
      <c r="B1257" s="107"/>
      <c r="C1257" s="121"/>
      <c r="D1257" s="110"/>
      <c r="E1257" s="111"/>
      <c r="F1257" s="112"/>
    </row>
    <row r="1258" spans="1:6">
      <c r="A1258" s="109"/>
      <c r="B1258" s="107"/>
      <c r="C1258" s="121"/>
      <c r="D1258" s="110"/>
      <c r="E1258" s="111"/>
      <c r="F1258" s="112"/>
    </row>
    <row r="1259" spans="1:6">
      <c r="A1259" s="109"/>
      <c r="B1259" s="107"/>
      <c r="C1259" s="121"/>
      <c r="D1259" s="110"/>
      <c r="E1259" s="111"/>
      <c r="F1259" s="112"/>
    </row>
    <row r="1260" spans="1:6">
      <c r="A1260" s="109"/>
      <c r="B1260" s="107"/>
      <c r="C1260" s="121"/>
      <c r="D1260" s="110"/>
      <c r="E1260" s="111"/>
      <c r="F1260" s="112"/>
    </row>
    <row r="1261" spans="1:6">
      <c r="A1261" s="109"/>
      <c r="B1261" s="107"/>
      <c r="C1261" s="121"/>
      <c r="D1261" s="110"/>
      <c r="E1261" s="111"/>
      <c r="F1261" s="112"/>
    </row>
    <row r="1262" spans="1:6">
      <c r="A1262" s="109"/>
      <c r="B1262" s="107"/>
      <c r="C1262" s="121"/>
      <c r="D1262" s="110"/>
      <c r="E1262" s="111"/>
      <c r="F1262" s="112"/>
    </row>
    <row r="1263" spans="1:6">
      <c r="A1263" s="109"/>
      <c r="B1263" s="107"/>
      <c r="C1263" s="121"/>
      <c r="D1263" s="110"/>
      <c r="E1263" s="111"/>
      <c r="F1263" s="112"/>
    </row>
    <row r="1264" spans="1:6">
      <c r="A1264" s="109"/>
      <c r="B1264" s="107"/>
      <c r="C1264" s="121"/>
      <c r="D1264" s="110"/>
      <c r="E1264" s="111"/>
      <c r="F1264" s="112"/>
    </row>
    <row r="1265" spans="1:6">
      <c r="A1265" s="109"/>
      <c r="B1265" s="107"/>
      <c r="C1265" s="121"/>
      <c r="D1265" s="110"/>
      <c r="E1265" s="111"/>
      <c r="F1265" s="112"/>
    </row>
    <row r="1266" spans="1:6">
      <c r="A1266" s="109"/>
      <c r="B1266" s="107"/>
      <c r="C1266" s="121"/>
      <c r="D1266" s="110"/>
      <c r="E1266" s="111"/>
      <c r="F1266" s="112"/>
    </row>
    <row r="1267" spans="1:6">
      <c r="A1267" s="109"/>
      <c r="B1267" s="107"/>
      <c r="C1267" s="121"/>
      <c r="D1267" s="110"/>
      <c r="E1267" s="111"/>
      <c r="F1267" s="112"/>
    </row>
    <row r="1268" spans="1:6">
      <c r="A1268" s="109"/>
      <c r="B1268" s="107"/>
      <c r="C1268" s="121"/>
      <c r="D1268" s="110"/>
      <c r="E1268" s="111"/>
      <c r="F1268" s="112"/>
    </row>
    <row r="1269" spans="1:6">
      <c r="A1269" s="109"/>
      <c r="B1269" s="107"/>
      <c r="C1269" s="121"/>
      <c r="D1269" s="110"/>
      <c r="E1269" s="111"/>
      <c r="F1269" s="112"/>
    </row>
    <row r="1270" spans="1:6">
      <c r="A1270" s="109"/>
      <c r="B1270" s="107"/>
      <c r="C1270" s="121"/>
      <c r="D1270" s="110"/>
      <c r="E1270" s="111"/>
      <c r="F1270" s="112"/>
    </row>
    <row r="1271" spans="1:6">
      <c r="A1271" s="109"/>
      <c r="B1271" s="107"/>
      <c r="C1271" s="121"/>
      <c r="D1271" s="110"/>
      <c r="E1271" s="111"/>
      <c r="F1271" s="112"/>
    </row>
    <row r="1272" spans="1:6">
      <c r="A1272" s="109"/>
      <c r="B1272" s="107"/>
      <c r="C1272" s="121"/>
      <c r="D1272" s="110"/>
      <c r="E1272" s="111"/>
      <c r="F1272" s="112"/>
    </row>
    <row r="1273" spans="1:6">
      <c r="A1273" s="109"/>
      <c r="B1273" s="107"/>
      <c r="C1273" s="121"/>
      <c r="D1273" s="110"/>
      <c r="E1273" s="111"/>
      <c r="F1273" s="112"/>
    </row>
    <row r="1274" spans="1:6">
      <c r="A1274" s="109"/>
      <c r="B1274" s="107"/>
      <c r="C1274" s="121"/>
      <c r="D1274" s="110"/>
      <c r="E1274" s="111"/>
      <c r="F1274" s="112"/>
    </row>
    <row r="1275" spans="1:6">
      <c r="A1275" s="109"/>
      <c r="B1275" s="107"/>
      <c r="C1275" s="121"/>
      <c r="D1275" s="110"/>
      <c r="E1275" s="111"/>
      <c r="F1275" s="112"/>
    </row>
    <row r="1276" spans="1:6">
      <c r="A1276" s="109"/>
      <c r="B1276" s="107"/>
      <c r="C1276" s="121"/>
      <c r="D1276" s="110"/>
      <c r="E1276" s="111"/>
      <c r="F1276" s="112"/>
    </row>
    <row r="1277" spans="1:6">
      <c r="A1277" s="109"/>
      <c r="B1277" s="107"/>
      <c r="C1277" s="121"/>
      <c r="D1277" s="110"/>
      <c r="E1277" s="111"/>
      <c r="F1277" s="112"/>
    </row>
    <row r="1278" spans="1:6">
      <c r="A1278" s="109"/>
      <c r="B1278" s="107"/>
      <c r="C1278" s="121"/>
      <c r="D1278" s="110"/>
      <c r="E1278" s="111"/>
      <c r="F1278" s="112"/>
    </row>
    <row r="1279" spans="1:6">
      <c r="A1279" s="109"/>
      <c r="B1279" s="107"/>
      <c r="C1279" s="121"/>
      <c r="D1279" s="110"/>
      <c r="E1279" s="111"/>
      <c r="F1279" s="112"/>
    </row>
    <row r="1280" spans="1:6">
      <c r="A1280" s="109"/>
      <c r="B1280" s="107"/>
      <c r="C1280" s="121"/>
      <c r="D1280" s="110"/>
      <c r="E1280" s="111"/>
      <c r="F1280" s="112"/>
    </row>
    <row r="1281" spans="1:6">
      <c r="A1281" s="109"/>
      <c r="B1281" s="107"/>
      <c r="C1281" s="121"/>
      <c r="D1281" s="110"/>
      <c r="E1281" s="111"/>
      <c r="F1281" s="112"/>
    </row>
    <row r="1282" spans="1:6">
      <c r="A1282" s="109"/>
      <c r="B1282" s="107"/>
      <c r="C1282" s="121"/>
      <c r="D1282" s="110"/>
      <c r="E1282" s="111"/>
      <c r="F1282" s="112"/>
    </row>
    <row r="1283" spans="1:6">
      <c r="A1283" s="109"/>
      <c r="B1283" s="107"/>
      <c r="C1283" s="121"/>
      <c r="D1283" s="110"/>
      <c r="E1283" s="111"/>
      <c r="F1283" s="112"/>
    </row>
    <row r="1284" spans="1:6">
      <c r="A1284" s="109"/>
      <c r="B1284" s="107"/>
      <c r="C1284" s="121"/>
      <c r="D1284" s="110"/>
      <c r="E1284" s="111"/>
      <c r="F1284" s="112"/>
    </row>
    <row r="1285" spans="1:6">
      <c r="A1285" s="109"/>
      <c r="B1285" s="107"/>
      <c r="C1285" s="121"/>
      <c r="D1285" s="110"/>
      <c r="E1285" s="111"/>
      <c r="F1285" s="112"/>
    </row>
    <row r="1286" spans="1:6">
      <c r="A1286" s="109"/>
      <c r="B1286" s="107"/>
      <c r="C1286" s="121"/>
      <c r="D1286" s="110"/>
      <c r="E1286" s="111"/>
      <c r="F1286" s="112"/>
    </row>
    <row r="1287" spans="1:6">
      <c r="A1287" s="109"/>
      <c r="B1287" s="107"/>
      <c r="C1287" s="121"/>
      <c r="D1287" s="110"/>
      <c r="E1287" s="111"/>
      <c r="F1287" s="112"/>
    </row>
    <row r="1288" spans="1:6">
      <c r="A1288" s="109"/>
      <c r="B1288" s="107"/>
      <c r="C1288" s="121"/>
      <c r="D1288" s="110"/>
      <c r="E1288" s="111"/>
      <c r="F1288" s="112"/>
    </row>
    <row r="1289" spans="1:6">
      <c r="A1289" s="109"/>
      <c r="B1289" s="107"/>
      <c r="C1289" s="121"/>
      <c r="D1289" s="110"/>
      <c r="E1289" s="111"/>
      <c r="F1289" s="112"/>
    </row>
    <row r="1290" spans="1:6">
      <c r="A1290" s="109"/>
      <c r="B1290" s="107"/>
      <c r="C1290" s="121"/>
      <c r="D1290" s="110"/>
      <c r="E1290" s="111"/>
      <c r="F1290" s="112"/>
    </row>
    <row r="1291" spans="1:6">
      <c r="A1291" s="109"/>
      <c r="B1291" s="107"/>
      <c r="C1291" s="121"/>
      <c r="D1291" s="110"/>
      <c r="E1291" s="111"/>
      <c r="F1291" s="112"/>
    </row>
    <row r="1292" spans="1:6">
      <c r="A1292" s="109"/>
      <c r="B1292" s="107"/>
      <c r="C1292" s="121"/>
      <c r="D1292" s="110"/>
      <c r="E1292" s="111"/>
      <c r="F1292" s="112"/>
    </row>
    <row r="1293" spans="1:6">
      <c r="A1293" s="109"/>
      <c r="B1293" s="107"/>
      <c r="C1293" s="121"/>
      <c r="D1293" s="110"/>
      <c r="E1293" s="111"/>
      <c r="F1293" s="112"/>
    </row>
    <row r="1294" spans="1:6">
      <c r="A1294" s="109"/>
      <c r="B1294" s="107"/>
      <c r="C1294" s="121"/>
      <c r="D1294" s="110"/>
      <c r="E1294" s="111"/>
      <c r="F1294" s="112"/>
    </row>
    <row r="1295" spans="1:6">
      <c r="A1295" s="109"/>
      <c r="B1295" s="107"/>
      <c r="C1295" s="121"/>
      <c r="D1295" s="110"/>
      <c r="E1295" s="111"/>
      <c r="F1295" s="112"/>
    </row>
    <row r="1296" spans="1:6">
      <c r="A1296" s="109"/>
      <c r="B1296" s="107"/>
      <c r="C1296" s="121"/>
      <c r="D1296" s="110"/>
      <c r="E1296" s="111"/>
      <c r="F1296" s="112"/>
    </row>
    <row r="1297" spans="1:6">
      <c r="A1297" s="109"/>
      <c r="B1297" s="107"/>
      <c r="C1297" s="121"/>
      <c r="D1297" s="110"/>
      <c r="E1297" s="111"/>
      <c r="F1297" s="112"/>
    </row>
    <row r="1298" spans="1:6">
      <c r="A1298" s="109"/>
      <c r="B1298" s="107"/>
      <c r="C1298" s="121"/>
      <c r="D1298" s="110"/>
      <c r="E1298" s="111"/>
      <c r="F1298" s="112"/>
    </row>
    <row r="1299" spans="1:6">
      <c r="A1299" s="109"/>
      <c r="B1299" s="107"/>
      <c r="C1299" s="121"/>
      <c r="D1299" s="110"/>
      <c r="E1299" s="111"/>
      <c r="F1299" s="112"/>
    </row>
    <row r="1300" spans="1:6">
      <c r="A1300" s="109"/>
      <c r="B1300" s="107"/>
      <c r="C1300" s="121"/>
      <c r="D1300" s="110"/>
      <c r="E1300" s="111"/>
      <c r="F1300" s="112"/>
    </row>
    <row r="1301" spans="1:6">
      <c r="A1301" s="109"/>
      <c r="B1301" s="107"/>
      <c r="C1301" s="121"/>
      <c r="D1301" s="110"/>
      <c r="E1301" s="111"/>
      <c r="F1301" s="112"/>
    </row>
    <row r="1302" spans="1:6">
      <c r="A1302" s="109"/>
      <c r="B1302" s="107"/>
      <c r="C1302" s="121"/>
      <c r="D1302" s="110"/>
      <c r="E1302" s="111"/>
      <c r="F1302" s="112"/>
    </row>
    <row r="1303" spans="1:6">
      <c r="A1303" s="109"/>
      <c r="B1303" s="107"/>
      <c r="C1303" s="121"/>
      <c r="D1303" s="110"/>
      <c r="E1303" s="111"/>
      <c r="F1303" s="112"/>
    </row>
    <row r="1304" spans="1:6">
      <c r="A1304" s="109"/>
      <c r="B1304" s="107"/>
      <c r="C1304" s="121"/>
      <c r="D1304" s="110"/>
      <c r="E1304" s="111"/>
      <c r="F1304" s="112"/>
    </row>
    <row r="1305" spans="1:6">
      <c r="A1305" s="109"/>
      <c r="B1305" s="107"/>
      <c r="C1305" s="121"/>
      <c r="D1305" s="110"/>
      <c r="E1305" s="111"/>
      <c r="F1305" s="112"/>
    </row>
    <row r="1306" spans="1:6">
      <c r="A1306" s="109"/>
      <c r="B1306" s="107"/>
      <c r="C1306" s="121"/>
      <c r="D1306" s="110"/>
      <c r="E1306" s="111"/>
      <c r="F1306" s="112"/>
    </row>
    <row r="1307" spans="1:6">
      <c r="A1307" s="109"/>
      <c r="B1307" s="107"/>
      <c r="C1307" s="121"/>
      <c r="D1307" s="110"/>
      <c r="E1307" s="111"/>
      <c r="F1307" s="112"/>
    </row>
    <row r="1308" spans="1:6">
      <c r="A1308" s="109"/>
      <c r="B1308" s="107"/>
      <c r="C1308" s="121"/>
      <c r="D1308" s="110"/>
      <c r="E1308" s="111"/>
      <c r="F1308" s="112"/>
    </row>
    <row r="1309" spans="1:6">
      <c r="A1309" s="109"/>
      <c r="B1309" s="107"/>
      <c r="C1309" s="121"/>
      <c r="D1309" s="110"/>
      <c r="E1309" s="111"/>
      <c r="F1309" s="112"/>
    </row>
    <row r="1310" spans="1:6">
      <c r="A1310" s="109"/>
      <c r="B1310" s="107"/>
      <c r="C1310" s="121"/>
      <c r="D1310" s="110"/>
      <c r="E1310" s="111"/>
      <c r="F1310" s="112"/>
    </row>
    <row r="1311" spans="1:6">
      <c r="A1311" s="109"/>
      <c r="B1311" s="107"/>
      <c r="C1311" s="121"/>
      <c r="D1311" s="110"/>
      <c r="E1311" s="111"/>
      <c r="F1311" s="112"/>
    </row>
    <row r="1312" spans="1:6">
      <c r="A1312" s="109"/>
      <c r="B1312" s="107"/>
      <c r="C1312" s="121"/>
      <c r="D1312" s="110"/>
      <c r="E1312" s="111"/>
      <c r="F1312" s="112"/>
    </row>
    <row r="1313" spans="1:6">
      <c r="A1313" s="109"/>
      <c r="B1313" s="107"/>
      <c r="C1313" s="121"/>
      <c r="D1313" s="110"/>
      <c r="E1313" s="111"/>
      <c r="F1313" s="112"/>
    </row>
    <row r="1314" spans="1:6">
      <c r="A1314" s="109"/>
      <c r="B1314" s="107"/>
      <c r="C1314" s="121"/>
      <c r="D1314" s="110"/>
      <c r="E1314" s="111"/>
      <c r="F1314" s="112"/>
    </row>
    <row r="1315" spans="1:6">
      <c r="A1315" s="109"/>
      <c r="B1315" s="107"/>
      <c r="C1315" s="121"/>
      <c r="D1315" s="110"/>
      <c r="E1315" s="111"/>
      <c r="F1315" s="112"/>
    </row>
    <row r="1316" spans="1:6">
      <c r="A1316" s="109"/>
      <c r="B1316" s="107"/>
      <c r="C1316" s="121"/>
      <c r="D1316" s="110"/>
      <c r="E1316" s="111"/>
      <c r="F1316" s="112"/>
    </row>
    <row r="1317" spans="1:6">
      <c r="A1317" s="109"/>
      <c r="B1317" s="107"/>
      <c r="C1317" s="121"/>
      <c r="D1317" s="110"/>
      <c r="E1317" s="111"/>
      <c r="F1317" s="112"/>
    </row>
    <row r="1318" spans="1:6">
      <c r="A1318" s="109"/>
      <c r="B1318" s="107"/>
      <c r="C1318" s="121"/>
      <c r="D1318" s="110"/>
      <c r="E1318" s="111"/>
      <c r="F1318" s="112"/>
    </row>
    <row r="1319" spans="1:6">
      <c r="A1319" s="109"/>
      <c r="B1319" s="107"/>
      <c r="C1319" s="121"/>
      <c r="D1319" s="110"/>
      <c r="E1319" s="111"/>
      <c r="F1319" s="112"/>
    </row>
    <row r="1320" spans="1:6">
      <c r="A1320" s="109"/>
      <c r="B1320" s="107"/>
      <c r="C1320" s="121"/>
      <c r="D1320" s="110"/>
      <c r="E1320" s="111"/>
      <c r="F1320" s="112"/>
    </row>
    <row r="1321" spans="1:6">
      <c r="A1321" s="109"/>
      <c r="B1321" s="107"/>
      <c r="C1321" s="121"/>
      <c r="D1321" s="110"/>
      <c r="E1321" s="111"/>
      <c r="F1321" s="112"/>
    </row>
    <row r="1322" spans="1:6">
      <c r="A1322" s="109"/>
      <c r="B1322" s="107"/>
      <c r="C1322" s="121"/>
      <c r="D1322" s="110"/>
      <c r="E1322" s="111"/>
      <c r="F1322" s="112"/>
    </row>
    <row r="1323" spans="1:6">
      <c r="A1323" s="109"/>
      <c r="B1323" s="107"/>
      <c r="C1323" s="121"/>
      <c r="D1323" s="110"/>
      <c r="E1323" s="111"/>
      <c r="F1323" s="112"/>
    </row>
    <row r="1324" spans="1:6">
      <c r="A1324" s="109"/>
      <c r="B1324" s="107"/>
      <c r="C1324" s="121"/>
      <c r="D1324" s="110"/>
      <c r="E1324" s="111"/>
      <c r="F1324" s="112"/>
    </row>
    <row r="1325" spans="1:6">
      <c r="A1325" s="109"/>
      <c r="B1325" s="107"/>
      <c r="C1325" s="121"/>
      <c r="D1325" s="110"/>
      <c r="E1325" s="111"/>
      <c r="F1325" s="112"/>
    </row>
    <row r="1326" spans="1:6">
      <c r="A1326" s="109"/>
      <c r="B1326" s="107"/>
      <c r="C1326" s="121"/>
      <c r="D1326" s="110"/>
      <c r="E1326" s="111"/>
      <c r="F1326" s="112"/>
    </row>
    <row r="1327" spans="1:6">
      <c r="A1327" s="109"/>
      <c r="B1327" s="107"/>
      <c r="C1327" s="121"/>
      <c r="D1327" s="110"/>
      <c r="E1327" s="111"/>
      <c r="F1327" s="112"/>
    </row>
    <row r="1328" spans="1:6">
      <c r="A1328" s="109"/>
      <c r="B1328" s="107"/>
      <c r="C1328" s="121"/>
      <c r="D1328" s="110"/>
      <c r="E1328" s="111"/>
      <c r="F1328" s="112"/>
    </row>
    <row r="1329" spans="1:6">
      <c r="A1329" s="109"/>
      <c r="B1329" s="107"/>
      <c r="C1329" s="121"/>
      <c r="D1329" s="110"/>
      <c r="E1329" s="111"/>
      <c r="F1329" s="112"/>
    </row>
    <row r="1330" spans="1:6">
      <c r="A1330" s="109"/>
      <c r="B1330" s="107"/>
      <c r="C1330" s="121"/>
      <c r="D1330" s="110"/>
      <c r="E1330" s="111"/>
      <c r="F1330" s="112"/>
    </row>
    <row r="1331" spans="1:6">
      <c r="A1331" s="109"/>
      <c r="B1331" s="107"/>
      <c r="C1331" s="121"/>
      <c r="D1331" s="110"/>
      <c r="E1331" s="111"/>
      <c r="F1331" s="112"/>
    </row>
    <row r="1332" spans="1:6">
      <c r="A1332" s="109"/>
      <c r="B1332" s="107"/>
      <c r="C1332" s="121"/>
      <c r="D1332" s="110"/>
      <c r="E1332" s="111"/>
      <c r="F1332" s="112"/>
    </row>
    <row r="1333" spans="1:6">
      <c r="A1333" s="109"/>
      <c r="B1333" s="107"/>
      <c r="C1333" s="121"/>
      <c r="D1333" s="110"/>
      <c r="E1333" s="111"/>
      <c r="F1333" s="112"/>
    </row>
    <row r="1334" spans="1:6">
      <c r="A1334" s="109"/>
      <c r="B1334" s="107"/>
      <c r="C1334" s="121"/>
      <c r="D1334" s="110"/>
      <c r="E1334" s="111"/>
      <c r="F1334" s="112"/>
    </row>
    <row r="1335" spans="1:6">
      <c r="A1335" s="109"/>
      <c r="B1335" s="107"/>
      <c r="C1335" s="121"/>
      <c r="D1335" s="110"/>
      <c r="E1335" s="111"/>
      <c r="F1335" s="112"/>
    </row>
    <row r="1336" spans="1:6">
      <c r="A1336" s="109"/>
      <c r="B1336" s="107"/>
      <c r="C1336" s="121"/>
      <c r="D1336" s="110"/>
      <c r="E1336" s="111"/>
      <c r="F1336" s="112"/>
    </row>
    <row r="1337" spans="1:6">
      <c r="A1337" s="109"/>
      <c r="B1337" s="107"/>
      <c r="C1337" s="121"/>
      <c r="D1337" s="110"/>
      <c r="E1337" s="111"/>
      <c r="F1337" s="112"/>
    </row>
    <row r="1338" spans="1:6">
      <c r="A1338" s="109"/>
      <c r="B1338" s="107"/>
      <c r="C1338" s="121"/>
      <c r="D1338" s="110"/>
      <c r="E1338" s="111"/>
      <c r="F1338" s="112"/>
    </row>
    <row r="1339" spans="1:6">
      <c r="A1339" s="109"/>
      <c r="B1339" s="107"/>
      <c r="C1339" s="121"/>
      <c r="D1339" s="110"/>
      <c r="E1339" s="111"/>
      <c r="F1339" s="112"/>
    </row>
    <row r="1340" spans="1:6">
      <c r="A1340" s="109"/>
      <c r="B1340" s="107"/>
      <c r="C1340" s="121"/>
      <c r="D1340" s="110"/>
      <c r="E1340" s="111"/>
      <c r="F1340" s="112"/>
    </row>
    <row r="1341" spans="1:6">
      <c r="A1341" s="109"/>
      <c r="B1341" s="107"/>
      <c r="C1341" s="121"/>
      <c r="D1341" s="110"/>
      <c r="E1341" s="111"/>
      <c r="F1341" s="112"/>
    </row>
    <row r="1342" spans="1:6">
      <c r="A1342" s="109"/>
      <c r="B1342" s="107"/>
      <c r="C1342" s="121"/>
      <c r="D1342" s="110"/>
      <c r="E1342" s="111"/>
      <c r="F1342" s="112"/>
    </row>
    <row r="1343" spans="1:6">
      <c r="A1343" s="109"/>
      <c r="B1343" s="107"/>
      <c r="C1343" s="121"/>
      <c r="D1343" s="110"/>
      <c r="E1343" s="111"/>
      <c r="F1343" s="112"/>
    </row>
    <row r="1344" spans="1:6">
      <c r="A1344" s="109"/>
      <c r="B1344" s="107"/>
      <c r="C1344" s="121"/>
      <c r="D1344" s="110"/>
      <c r="E1344" s="111"/>
      <c r="F1344" s="112"/>
    </row>
    <row r="1345" spans="1:6">
      <c r="A1345" s="109"/>
      <c r="B1345" s="107"/>
      <c r="C1345" s="121"/>
      <c r="D1345" s="110"/>
      <c r="E1345" s="111"/>
      <c r="F1345" s="112"/>
    </row>
    <row r="1346" spans="1:6">
      <c r="A1346" s="109"/>
      <c r="B1346" s="107"/>
      <c r="C1346" s="121"/>
      <c r="D1346" s="110"/>
      <c r="E1346" s="111"/>
      <c r="F1346" s="112"/>
    </row>
    <row r="1347" spans="1:6">
      <c r="A1347" s="109"/>
      <c r="B1347" s="107"/>
      <c r="C1347" s="121"/>
      <c r="D1347" s="110"/>
      <c r="E1347" s="111"/>
      <c r="F1347" s="112"/>
    </row>
    <row r="1348" spans="1:6">
      <c r="A1348" s="109"/>
      <c r="B1348" s="107"/>
      <c r="C1348" s="121"/>
      <c r="D1348" s="110"/>
      <c r="E1348" s="111"/>
      <c r="F1348" s="112"/>
    </row>
    <row r="1349" spans="1:6">
      <c r="A1349" s="109"/>
      <c r="B1349" s="107"/>
      <c r="C1349" s="121"/>
      <c r="D1349" s="110"/>
      <c r="E1349" s="111"/>
      <c r="F1349" s="112"/>
    </row>
    <row r="1350" spans="1:6">
      <c r="A1350" s="109"/>
      <c r="B1350" s="107"/>
      <c r="C1350" s="121"/>
      <c r="D1350" s="110"/>
      <c r="E1350" s="111"/>
      <c r="F1350" s="112"/>
    </row>
    <row r="1351" spans="1:6">
      <c r="A1351" s="109"/>
      <c r="B1351" s="107"/>
      <c r="C1351" s="121"/>
      <c r="D1351" s="110"/>
      <c r="E1351" s="111"/>
      <c r="F1351" s="112"/>
    </row>
    <row r="1352" spans="1:6">
      <c r="A1352" s="109"/>
      <c r="B1352" s="107"/>
      <c r="C1352" s="121"/>
      <c r="D1352" s="110"/>
      <c r="E1352" s="111"/>
      <c r="F1352" s="112"/>
    </row>
    <row r="1353" spans="1:6">
      <c r="A1353" s="109"/>
      <c r="B1353" s="107"/>
      <c r="C1353" s="121"/>
      <c r="D1353" s="110"/>
      <c r="E1353" s="111"/>
      <c r="F1353" s="112"/>
    </row>
    <row r="1354" spans="1:6">
      <c r="A1354" s="109"/>
      <c r="B1354" s="107"/>
      <c r="C1354" s="121"/>
      <c r="D1354" s="110"/>
      <c r="E1354" s="111"/>
      <c r="F1354" s="112"/>
    </row>
    <row r="1355" spans="1:6">
      <c r="A1355" s="109"/>
      <c r="B1355" s="107"/>
      <c r="C1355" s="121"/>
      <c r="D1355" s="110"/>
      <c r="E1355" s="111"/>
      <c r="F1355" s="112"/>
    </row>
    <row r="1356" spans="1:6">
      <c r="A1356" s="109"/>
      <c r="B1356" s="107"/>
      <c r="C1356" s="121"/>
      <c r="D1356" s="110"/>
      <c r="E1356" s="111"/>
      <c r="F1356" s="112"/>
    </row>
    <row r="1357" spans="1:6">
      <c r="A1357" s="109"/>
      <c r="B1357" s="107"/>
      <c r="C1357" s="121"/>
      <c r="D1357" s="110"/>
      <c r="E1357" s="111"/>
      <c r="F1357" s="112"/>
    </row>
    <row r="1358" spans="1:6">
      <c r="A1358" s="109"/>
      <c r="B1358" s="107"/>
      <c r="C1358" s="121"/>
      <c r="D1358" s="110"/>
      <c r="E1358" s="111"/>
      <c r="F1358" s="112"/>
    </row>
    <row r="1359" spans="1:6">
      <c r="A1359" s="109"/>
      <c r="B1359" s="107"/>
      <c r="C1359" s="121"/>
      <c r="D1359" s="110"/>
      <c r="E1359" s="111"/>
      <c r="F1359" s="112"/>
    </row>
    <row r="1360" spans="1:6">
      <c r="A1360" s="109"/>
      <c r="B1360" s="107"/>
      <c r="C1360" s="121"/>
      <c r="D1360" s="110"/>
      <c r="E1360" s="111"/>
      <c r="F1360" s="112"/>
    </row>
    <row r="1361" spans="1:6">
      <c r="A1361" s="109"/>
      <c r="B1361" s="107"/>
      <c r="C1361" s="121"/>
      <c r="D1361" s="110"/>
      <c r="E1361" s="111"/>
      <c r="F1361" s="112"/>
    </row>
    <row r="1362" spans="1:6">
      <c r="A1362" s="109"/>
      <c r="B1362" s="107"/>
      <c r="C1362" s="121"/>
      <c r="D1362" s="110"/>
      <c r="E1362" s="111"/>
      <c r="F1362" s="112"/>
    </row>
    <row r="1363" spans="1:6">
      <c r="A1363" s="109"/>
      <c r="B1363" s="107"/>
      <c r="C1363" s="121"/>
      <c r="D1363" s="110"/>
      <c r="E1363" s="111"/>
      <c r="F1363" s="112"/>
    </row>
    <row r="1364" spans="1:6">
      <c r="A1364" s="109"/>
      <c r="B1364" s="107"/>
      <c r="C1364" s="121"/>
      <c r="D1364" s="110"/>
      <c r="E1364" s="111"/>
      <c r="F1364" s="112"/>
    </row>
    <row r="1365" spans="1:6">
      <c r="A1365" s="109"/>
      <c r="B1365" s="107"/>
      <c r="C1365" s="121"/>
      <c r="D1365" s="110"/>
      <c r="E1365" s="111"/>
      <c r="F1365" s="112"/>
    </row>
    <row r="1366" spans="1:6">
      <c r="A1366" s="109"/>
      <c r="B1366" s="107"/>
      <c r="C1366" s="121"/>
      <c r="D1366" s="110"/>
      <c r="E1366" s="111"/>
      <c r="F1366" s="112"/>
    </row>
    <row r="1367" spans="1:6">
      <c r="A1367" s="109"/>
      <c r="B1367" s="107"/>
      <c r="C1367" s="121"/>
      <c r="D1367" s="110"/>
      <c r="E1367" s="111"/>
      <c r="F1367" s="112"/>
    </row>
    <row r="1368" spans="1:6">
      <c r="A1368" s="109"/>
      <c r="B1368" s="107"/>
      <c r="C1368" s="121"/>
      <c r="D1368" s="110"/>
      <c r="E1368" s="111"/>
      <c r="F1368" s="112"/>
    </row>
    <row r="1369" spans="1:6">
      <c r="A1369" s="109"/>
      <c r="B1369" s="107"/>
      <c r="C1369" s="121"/>
      <c r="D1369" s="110"/>
      <c r="E1369" s="111"/>
      <c r="F1369" s="112"/>
    </row>
    <row r="1370" spans="1:6">
      <c r="A1370" s="109"/>
      <c r="B1370" s="107"/>
      <c r="C1370" s="121"/>
      <c r="D1370" s="110"/>
      <c r="E1370" s="111"/>
      <c r="F1370" s="112"/>
    </row>
    <row r="1371" spans="1:6">
      <c r="A1371" s="109"/>
      <c r="B1371" s="107"/>
      <c r="C1371" s="121"/>
      <c r="D1371" s="110"/>
      <c r="E1371" s="111"/>
      <c r="F1371" s="112"/>
    </row>
    <row r="1372" spans="1:6">
      <c r="A1372" s="109"/>
      <c r="B1372" s="107"/>
      <c r="C1372" s="121"/>
      <c r="D1372" s="110"/>
      <c r="E1372" s="111"/>
      <c r="F1372" s="112"/>
    </row>
    <row r="1373" spans="1:6">
      <c r="A1373" s="109"/>
      <c r="B1373" s="107"/>
      <c r="C1373" s="121"/>
      <c r="D1373" s="110"/>
      <c r="E1373" s="111"/>
      <c r="F1373" s="112"/>
    </row>
    <row r="1374" spans="1:6">
      <c r="A1374" s="109"/>
      <c r="B1374" s="107"/>
      <c r="C1374" s="121"/>
      <c r="D1374" s="110"/>
      <c r="E1374" s="111"/>
      <c r="F1374" s="112"/>
    </row>
    <row r="1375" spans="1:6">
      <c r="A1375" s="109"/>
      <c r="B1375" s="107"/>
      <c r="C1375" s="121"/>
      <c r="D1375" s="110"/>
      <c r="E1375" s="111"/>
      <c r="F1375" s="112"/>
    </row>
    <row r="1376" spans="1:6">
      <c r="A1376" s="109"/>
      <c r="B1376" s="107"/>
      <c r="C1376" s="121"/>
      <c r="D1376" s="110"/>
      <c r="E1376" s="111"/>
      <c r="F1376" s="112"/>
    </row>
    <row r="1377" spans="1:6">
      <c r="A1377" s="109"/>
      <c r="B1377" s="107"/>
      <c r="C1377" s="121"/>
      <c r="D1377" s="110"/>
      <c r="E1377" s="111"/>
      <c r="F1377" s="112"/>
    </row>
    <row r="1378" spans="1:6">
      <c r="A1378" s="109"/>
      <c r="B1378" s="107"/>
      <c r="C1378" s="121"/>
      <c r="D1378" s="110"/>
      <c r="E1378" s="111"/>
      <c r="F1378" s="112"/>
    </row>
    <row r="1379" spans="1:6">
      <c r="A1379" s="109"/>
      <c r="B1379" s="107"/>
      <c r="C1379" s="121"/>
      <c r="D1379" s="110"/>
      <c r="E1379" s="111"/>
      <c r="F1379" s="112"/>
    </row>
    <row r="1380" spans="1:6">
      <c r="A1380" s="109"/>
      <c r="B1380" s="107"/>
      <c r="C1380" s="121"/>
      <c r="D1380" s="110"/>
      <c r="E1380" s="111"/>
      <c r="F1380" s="112"/>
    </row>
    <row r="1381" spans="1:6">
      <c r="A1381" s="109"/>
      <c r="B1381" s="107"/>
      <c r="C1381" s="121"/>
      <c r="D1381" s="110"/>
      <c r="E1381" s="111"/>
      <c r="F1381" s="112"/>
    </row>
    <row r="1382" spans="1:6">
      <c r="A1382" s="109"/>
      <c r="B1382" s="107"/>
      <c r="C1382" s="121"/>
      <c r="D1382" s="110"/>
      <c r="E1382" s="111"/>
      <c r="F1382" s="112"/>
    </row>
    <row r="1383" spans="1:6">
      <c r="A1383" s="109"/>
      <c r="B1383" s="107"/>
      <c r="C1383" s="121"/>
      <c r="D1383" s="110"/>
      <c r="E1383" s="111"/>
      <c r="F1383" s="112"/>
    </row>
    <row r="1384" spans="1:6">
      <c r="A1384" s="109"/>
      <c r="B1384" s="107"/>
      <c r="C1384" s="121"/>
      <c r="D1384" s="110"/>
      <c r="E1384" s="111"/>
      <c r="F1384" s="112"/>
    </row>
    <row r="1385" spans="1:6">
      <c r="A1385" s="109"/>
      <c r="B1385" s="107"/>
      <c r="C1385" s="121"/>
      <c r="D1385" s="110"/>
      <c r="E1385" s="111"/>
      <c r="F1385" s="112"/>
    </row>
    <row r="1386" spans="1:6">
      <c r="A1386" s="109"/>
      <c r="B1386" s="107"/>
      <c r="C1386" s="121"/>
      <c r="D1386" s="110"/>
      <c r="E1386" s="111"/>
      <c r="F1386" s="112"/>
    </row>
    <row r="1387" spans="1:6">
      <c r="A1387" s="109"/>
      <c r="B1387" s="107"/>
      <c r="C1387" s="121"/>
      <c r="D1387" s="110"/>
      <c r="E1387" s="111"/>
      <c r="F1387" s="112"/>
    </row>
    <row r="1388" spans="1:6">
      <c r="A1388" s="109"/>
      <c r="B1388" s="107"/>
      <c r="C1388" s="121"/>
      <c r="D1388" s="110"/>
      <c r="E1388" s="111"/>
      <c r="F1388" s="112"/>
    </row>
    <row r="1389" spans="1:6">
      <c r="A1389" s="109"/>
      <c r="B1389" s="107"/>
      <c r="C1389" s="121"/>
      <c r="D1389" s="110"/>
      <c r="E1389" s="111"/>
      <c r="F1389" s="112"/>
    </row>
    <row r="1390" spans="1:6">
      <c r="A1390" s="109"/>
      <c r="B1390" s="107"/>
      <c r="C1390" s="121"/>
      <c r="D1390" s="110"/>
      <c r="E1390" s="111"/>
      <c r="F1390" s="112"/>
    </row>
    <row r="1391" spans="1:6">
      <c r="A1391" s="109"/>
      <c r="B1391" s="107"/>
      <c r="C1391" s="121"/>
      <c r="D1391" s="110"/>
      <c r="E1391" s="111"/>
      <c r="F1391" s="112"/>
    </row>
    <row r="1392" spans="1:6">
      <c r="A1392" s="109"/>
      <c r="B1392" s="107"/>
      <c r="C1392" s="121"/>
      <c r="D1392" s="110"/>
      <c r="E1392" s="111"/>
      <c r="F1392" s="112"/>
    </row>
    <row r="1393" spans="1:6">
      <c r="A1393" s="109"/>
      <c r="B1393" s="107"/>
      <c r="C1393" s="121"/>
      <c r="D1393" s="110"/>
      <c r="E1393" s="111"/>
      <c r="F1393" s="112"/>
    </row>
    <row r="1394" spans="1:6">
      <c r="A1394" s="109"/>
      <c r="B1394" s="107"/>
      <c r="C1394" s="121"/>
      <c r="D1394" s="110"/>
      <c r="E1394" s="111"/>
      <c r="F1394" s="112"/>
    </row>
    <row r="1395" spans="1:6">
      <c r="A1395" s="109"/>
      <c r="B1395" s="107"/>
      <c r="C1395" s="121"/>
      <c r="D1395" s="110"/>
      <c r="E1395" s="111"/>
      <c r="F1395" s="112"/>
    </row>
    <row r="1396" spans="1:6">
      <c r="A1396" s="109"/>
      <c r="B1396" s="107"/>
      <c r="C1396" s="121"/>
      <c r="D1396" s="110"/>
      <c r="E1396" s="111"/>
      <c r="F1396" s="112"/>
    </row>
    <row r="1397" spans="1:6">
      <c r="A1397" s="109"/>
      <c r="B1397" s="107"/>
      <c r="C1397" s="121"/>
      <c r="D1397" s="110"/>
      <c r="E1397" s="111"/>
      <c r="F1397" s="112"/>
    </row>
    <row r="1398" spans="1:6">
      <c r="A1398" s="109"/>
      <c r="B1398" s="107"/>
      <c r="C1398" s="121"/>
      <c r="D1398" s="110"/>
      <c r="E1398" s="111"/>
      <c r="F1398" s="112"/>
    </row>
    <row r="1399" spans="1:6">
      <c r="A1399" s="109"/>
      <c r="B1399" s="107"/>
      <c r="C1399" s="121"/>
      <c r="D1399" s="110"/>
      <c r="E1399" s="111"/>
      <c r="F1399" s="112"/>
    </row>
    <row r="1400" spans="1:6">
      <c r="A1400" s="109"/>
      <c r="B1400" s="107"/>
      <c r="C1400" s="121"/>
      <c r="D1400" s="110"/>
      <c r="E1400" s="111"/>
      <c r="F1400" s="112"/>
    </row>
    <row r="1401" spans="1:6">
      <c r="A1401" s="109"/>
      <c r="B1401" s="107"/>
      <c r="C1401" s="121"/>
      <c r="D1401" s="110"/>
      <c r="E1401" s="111"/>
      <c r="F1401" s="112"/>
    </row>
    <row r="1402" spans="1:6">
      <c r="A1402" s="109"/>
      <c r="B1402" s="107"/>
      <c r="C1402" s="121"/>
      <c r="D1402" s="110"/>
      <c r="E1402" s="111"/>
      <c r="F1402" s="112"/>
    </row>
    <row r="1403" spans="1:6">
      <c r="A1403" s="109"/>
      <c r="B1403" s="107"/>
      <c r="C1403" s="121"/>
      <c r="D1403" s="110"/>
      <c r="E1403" s="111"/>
      <c r="F1403" s="112"/>
    </row>
    <row r="1404" spans="1:6">
      <c r="A1404" s="109"/>
      <c r="B1404" s="107"/>
      <c r="C1404" s="121"/>
      <c r="D1404" s="110"/>
      <c r="E1404" s="111"/>
      <c r="F1404" s="112"/>
    </row>
    <row r="1405" spans="1:6">
      <c r="A1405" s="109"/>
      <c r="B1405" s="107"/>
      <c r="C1405" s="121"/>
      <c r="D1405" s="110"/>
      <c r="E1405" s="111"/>
      <c r="F1405" s="112"/>
    </row>
    <row r="1406" spans="1:6">
      <c r="A1406" s="109"/>
      <c r="B1406" s="107"/>
      <c r="C1406" s="121"/>
      <c r="D1406" s="110"/>
      <c r="E1406" s="111"/>
      <c r="F1406" s="112"/>
    </row>
    <row r="1407" spans="1:6">
      <c r="A1407" s="109"/>
      <c r="B1407" s="107"/>
      <c r="C1407" s="121"/>
      <c r="D1407" s="110"/>
      <c r="E1407" s="111"/>
      <c r="F1407" s="112"/>
    </row>
    <row r="1408" spans="1:6">
      <c r="A1408" s="109"/>
      <c r="B1408" s="107"/>
      <c r="C1408" s="121"/>
      <c r="D1408" s="110"/>
      <c r="E1408" s="111"/>
      <c r="F1408" s="112"/>
    </row>
    <row r="1409" spans="1:6">
      <c r="A1409" s="109"/>
      <c r="B1409" s="107"/>
      <c r="C1409" s="121"/>
      <c r="D1409" s="110"/>
      <c r="E1409" s="111"/>
      <c r="F1409" s="112"/>
    </row>
    <row r="1410" spans="1:6">
      <c r="A1410" s="109"/>
      <c r="B1410" s="107"/>
      <c r="C1410" s="121"/>
      <c r="D1410" s="110"/>
      <c r="E1410" s="111"/>
      <c r="F1410" s="112"/>
    </row>
    <row r="1411" spans="1:6">
      <c r="A1411" s="109"/>
      <c r="B1411" s="107"/>
      <c r="C1411" s="121"/>
      <c r="D1411" s="110"/>
      <c r="E1411" s="111"/>
      <c r="F1411" s="112"/>
    </row>
    <row r="1412" spans="1:6">
      <c r="A1412" s="109"/>
      <c r="B1412" s="107"/>
      <c r="C1412" s="121"/>
      <c r="D1412" s="110"/>
      <c r="E1412" s="111"/>
      <c r="F1412" s="112"/>
    </row>
    <row r="1413" spans="1:6">
      <c r="A1413" s="109"/>
      <c r="B1413" s="107"/>
      <c r="C1413" s="121"/>
      <c r="D1413" s="110"/>
      <c r="E1413" s="111"/>
      <c r="F1413" s="112"/>
    </row>
    <row r="1414" spans="1:6">
      <c r="A1414" s="109"/>
      <c r="B1414" s="107"/>
      <c r="C1414" s="121"/>
      <c r="D1414" s="110"/>
      <c r="E1414" s="111"/>
      <c r="F1414" s="112"/>
    </row>
    <row r="1415" spans="1:6">
      <c r="A1415" s="109"/>
      <c r="B1415" s="107"/>
      <c r="C1415" s="121"/>
      <c r="D1415" s="110"/>
      <c r="E1415" s="111"/>
      <c r="F1415" s="112"/>
    </row>
    <row r="1416" spans="1:6">
      <c r="A1416" s="109"/>
      <c r="B1416" s="107"/>
      <c r="C1416" s="121"/>
      <c r="D1416" s="110"/>
      <c r="E1416" s="111"/>
      <c r="F1416" s="112"/>
    </row>
    <row r="1417" spans="1:6">
      <c r="A1417" s="109"/>
      <c r="B1417" s="107"/>
      <c r="C1417" s="121"/>
      <c r="D1417" s="110"/>
      <c r="E1417" s="111"/>
      <c r="F1417" s="112"/>
    </row>
    <row r="1418" spans="1:6">
      <c r="A1418" s="109"/>
      <c r="B1418" s="107"/>
      <c r="C1418" s="121"/>
      <c r="D1418" s="110"/>
      <c r="E1418" s="111"/>
      <c r="F1418" s="112"/>
    </row>
    <row r="1419" spans="1:6">
      <c r="A1419" s="109"/>
      <c r="B1419" s="107"/>
      <c r="C1419" s="121"/>
      <c r="D1419" s="110"/>
      <c r="E1419" s="111"/>
      <c r="F1419" s="112"/>
    </row>
    <row r="1420" spans="1:6">
      <c r="A1420" s="109"/>
      <c r="B1420" s="107"/>
      <c r="C1420" s="121"/>
      <c r="D1420" s="110"/>
      <c r="E1420" s="111"/>
      <c r="F1420" s="112"/>
    </row>
    <row r="1421" spans="1:6">
      <c r="A1421" s="109"/>
      <c r="B1421" s="107"/>
      <c r="C1421" s="121"/>
      <c r="D1421" s="110"/>
      <c r="E1421" s="111"/>
      <c r="F1421" s="112"/>
    </row>
    <row r="1422" spans="1:6">
      <c r="A1422" s="109"/>
      <c r="B1422" s="107"/>
      <c r="C1422" s="121"/>
      <c r="D1422" s="110"/>
      <c r="E1422" s="111"/>
      <c r="F1422" s="112"/>
    </row>
    <row r="1423" spans="1:6">
      <c r="A1423" s="109"/>
      <c r="B1423" s="107"/>
      <c r="C1423" s="121"/>
      <c r="D1423" s="110"/>
      <c r="E1423" s="111"/>
      <c r="F1423" s="112"/>
    </row>
    <row r="1424" spans="1:6">
      <c r="A1424" s="109"/>
      <c r="B1424" s="107"/>
      <c r="C1424" s="121"/>
      <c r="D1424" s="110"/>
      <c r="E1424" s="111"/>
      <c r="F1424" s="112"/>
    </row>
    <row r="1425" spans="1:6">
      <c r="A1425" s="109"/>
      <c r="B1425" s="107"/>
      <c r="C1425" s="121"/>
      <c r="D1425" s="110"/>
      <c r="E1425" s="111"/>
      <c r="F1425" s="112"/>
    </row>
    <row r="1426" spans="1:6">
      <c r="A1426" s="109"/>
      <c r="B1426" s="107"/>
      <c r="C1426" s="121"/>
      <c r="D1426" s="110"/>
      <c r="E1426" s="111"/>
      <c r="F1426" s="112"/>
    </row>
    <row r="1427" spans="1:6">
      <c r="A1427" s="109"/>
      <c r="B1427" s="107"/>
      <c r="C1427" s="121"/>
      <c r="D1427" s="110"/>
      <c r="E1427" s="111"/>
      <c r="F1427" s="112"/>
    </row>
    <row r="1428" spans="1:6">
      <c r="A1428" s="109"/>
      <c r="B1428" s="107"/>
      <c r="C1428" s="121"/>
      <c r="D1428" s="110"/>
      <c r="E1428" s="111"/>
      <c r="F1428" s="112"/>
    </row>
    <row r="1429" spans="1:6">
      <c r="A1429" s="109"/>
      <c r="B1429" s="107"/>
      <c r="C1429" s="121"/>
      <c r="D1429" s="110"/>
      <c r="E1429" s="111"/>
      <c r="F1429" s="112"/>
    </row>
    <row r="1430" spans="1:6">
      <c r="A1430" s="109"/>
      <c r="B1430" s="107"/>
      <c r="C1430" s="121"/>
      <c r="D1430" s="110"/>
      <c r="E1430" s="111"/>
      <c r="F1430" s="112"/>
    </row>
    <row r="1431" spans="1:6">
      <c r="A1431" s="109"/>
      <c r="B1431" s="107"/>
      <c r="C1431" s="121"/>
      <c r="D1431" s="110"/>
      <c r="E1431" s="111"/>
      <c r="F1431" s="112"/>
    </row>
    <row r="1432" spans="1:6">
      <c r="A1432" s="109"/>
      <c r="B1432" s="107"/>
      <c r="C1432" s="121"/>
      <c r="D1432" s="110"/>
      <c r="E1432" s="111"/>
      <c r="F1432" s="112"/>
    </row>
    <row r="1433" spans="1:6">
      <c r="A1433" s="109"/>
      <c r="B1433" s="107"/>
      <c r="C1433" s="121"/>
      <c r="D1433" s="110"/>
      <c r="E1433" s="111"/>
      <c r="F1433" s="112"/>
    </row>
    <row r="1434" spans="1:6">
      <c r="A1434" s="109"/>
      <c r="B1434" s="107"/>
      <c r="C1434" s="121"/>
      <c r="D1434" s="110"/>
      <c r="E1434" s="111"/>
      <c r="F1434" s="112"/>
    </row>
    <row r="1435" spans="1:6">
      <c r="A1435" s="109"/>
      <c r="B1435" s="107"/>
      <c r="C1435" s="121"/>
      <c r="D1435" s="110"/>
      <c r="E1435" s="111"/>
      <c r="F1435" s="112"/>
    </row>
    <row r="1436" spans="1:6">
      <c r="A1436" s="109"/>
      <c r="B1436" s="107"/>
      <c r="C1436" s="121"/>
      <c r="D1436" s="110"/>
      <c r="E1436" s="111"/>
      <c r="F1436" s="112"/>
    </row>
    <row r="1437" spans="1:6">
      <c r="A1437" s="109"/>
      <c r="B1437" s="107"/>
      <c r="C1437" s="121"/>
      <c r="D1437" s="110"/>
      <c r="E1437" s="111"/>
      <c r="F1437" s="112"/>
    </row>
    <row r="1438" spans="1:6">
      <c r="A1438" s="109"/>
      <c r="B1438" s="107"/>
      <c r="C1438" s="121"/>
      <c r="D1438" s="110"/>
      <c r="E1438" s="111"/>
      <c r="F1438" s="112"/>
    </row>
    <row r="1439" spans="1:6">
      <c r="A1439" s="109"/>
      <c r="B1439" s="107"/>
      <c r="C1439" s="121"/>
      <c r="D1439" s="110"/>
      <c r="E1439" s="111"/>
      <c r="F1439" s="112"/>
    </row>
    <row r="1440" spans="1:6">
      <c r="A1440" s="109"/>
      <c r="B1440" s="107"/>
      <c r="C1440" s="121"/>
      <c r="D1440" s="110"/>
      <c r="E1440" s="111"/>
      <c r="F1440" s="112"/>
    </row>
    <row r="1441" spans="1:6">
      <c r="A1441" s="109"/>
      <c r="B1441" s="107"/>
      <c r="C1441" s="121"/>
      <c r="D1441" s="110"/>
      <c r="E1441" s="111"/>
      <c r="F1441" s="112"/>
    </row>
    <row r="1442" spans="1:6">
      <c r="A1442" s="109"/>
      <c r="B1442" s="107"/>
      <c r="C1442" s="121"/>
      <c r="D1442" s="110"/>
      <c r="E1442" s="111"/>
      <c r="F1442" s="112"/>
    </row>
    <row r="1443" spans="1:6">
      <c r="A1443" s="109"/>
      <c r="B1443" s="107"/>
      <c r="C1443" s="121"/>
      <c r="D1443" s="110"/>
      <c r="E1443" s="111"/>
      <c r="F1443" s="112"/>
    </row>
    <row r="1444" spans="1:6">
      <c r="A1444" s="109"/>
      <c r="B1444" s="107"/>
      <c r="C1444" s="121"/>
      <c r="D1444" s="110"/>
      <c r="E1444" s="111"/>
      <c r="F1444" s="112"/>
    </row>
    <row r="1445" spans="1:6">
      <c r="A1445" s="109"/>
      <c r="B1445" s="107"/>
      <c r="C1445" s="121"/>
      <c r="D1445" s="110"/>
      <c r="E1445" s="111"/>
      <c r="F1445" s="112"/>
    </row>
    <row r="1446" spans="1:6">
      <c r="A1446" s="109"/>
      <c r="B1446" s="107"/>
      <c r="C1446" s="121"/>
      <c r="D1446" s="110"/>
      <c r="E1446" s="111"/>
      <c r="F1446" s="112"/>
    </row>
    <row r="1447" spans="1:6">
      <c r="A1447" s="109"/>
      <c r="B1447" s="107"/>
      <c r="C1447" s="121"/>
      <c r="D1447" s="110"/>
      <c r="E1447" s="111"/>
      <c r="F1447" s="112"/>
    </row>
    <row r="1448" spans="1:6">
      <c r="A1448" s="109"/>
      <c r="B1448" s="107"/>
      <c r="C1448" s="121"/>
      <c r="D1448" s="110"/>
      <c r="E1448" s="111"/>
      <c r="F1448" s="112"/>
    </row>
    <row r="1449" spans="1:6">
      <c r="A1449" s="109"/>
      <c r="B1449" s="107"/>
      <c r="C1449" s="121"/>
      <c r="D1449" s="110"/>
      <c r="E1449" s="111"/>
      <c r="F1449" s="112"/>
    </row>
    <row r="1450" spans="1:6">
      <c r="A1450" s="109"/>
      <c r="B1450" s="107"/>
      <c r="C1450" s="121"/>
      <c r="D1450" s="110"/>
      <c r="E1450" s="111"/>
      <c r="F1450" s="112"/>
    </row>
    <row r="1451" spans="1:6">
      <c r="A1451" s="109"/>
      <c r="B1451" s="107"/>
      <c r="C1451" s="121"/>
      <c r="D1451" s="110"/>
      <c r="E1451" s="111"/>
      <c r="F1451" s="112"/>
    </row>
    <row r="1452" spans="1:6">
      <c r="A1452" s="109"/>
      <c r="B1452" s="107"/>
      <c r="C1452" s="121"/>
      <c r="D1452" s="110"/>
      <c r="E1452" s="111"/>
      <c r="F1452" s="112"/>
    </row>
    <row r="1453" spans="1:6">
      <c r="A1453" s="109"/>
      <c r="B1453" s="107"/>
      <c r="C1453" s="121"/>
      <c r="D1453" s="110"/>
      <c r="E1453" s="111"/>
      <c r="F1453" s="112"/>
    </row>
    <row r="1454" spans="1:6">
      <c r="A1454" s="109"/>
      <c r="B1454" s="107"/>
      <c r="C1454" s="121"/>
      <c r="D1454" s="110"/>
      <c r="E1454" s="111"/>
      <c r="F1454" s="112"/>
    </row>
    <row r="1455" spans="1:6">
      <c r="A1455" s="109"/>
      <c r="B1455" s="107"/>
      <c r="C1455" s="121"/>
      <c r="D1455" s="110"/>
      <c r="E1455" s="111"/>
      <c r="F1455" s="112"/>
    </row>
    <row r="1456" spans="1:6">
      <c r="A1456" s="109"/>
      <c r="B1456" s="107"/>
      <c r="C1456" s="121"/>
      <c r="D1456" s="110"/>
      <c r="E1456" s="111"/>
      <c r="F1456" s="112"/>
    </row>
    <row r="1457" spans="1:6">
      <c r="A1457" s="109"/>
      <c r="B1457" s="107"/>
      <c r="C1457" s="121"/>
      <c r="D1457" s="110"/>
      <c r="E1457" s="111"/>
      <c r="F1457" s="112"/>
    </row>
    <row r="1458" spans="1:6">
      <c r="A1458" s="109"/>
      <c r="B1458" s="107"/>
      <c r="C1458" s="121"/>
      <c r="D1458" s="110"/>
      <c r="E1458" s="111"/>
      <c r="F1458" s="112"/>
    </row>
    <row r="1459" spans="1:6">
      <c r="A1459" s="109"/>
      <c r="B1459" s="107"/>
      <c r="C1459" s="121"/>
      <c r="D1459" s="110"/>
      <c r="E1459" s="111"/>
      <c r="F1459" s="112"/>
    </row>
    <row r="1460" spans="1:6">
      <c r="A1460" s="109"/>
      <c r="B1460" s="107"/>
      <c r="C1460" s="121"/>
      <c r="D1460" s="110"/>
      <c r="E1460" s="111"/>
      <c r="F1460" s="112"/>
    </row>
    <row r="1461" spans="1:6">
      <c r="A1461" s="109"/>
      <c r="B1461" s="107"/>
      <c r="C1461" s="121"/>
      <c r="D1461" s="110"/>
      <c r="E1461" s="111"/>
      <c r="F1461" s="112"/>
    </row>
    <row r="1462" spans="1:6">
      <c r="A1462" s="109"/>
      <c r="B1462" s="107"/>
      <c r="C1462" s="121"/>
      <c r="D1462" s="110"/>
      <c r="E1462" s="111"/>
      <c r="F1462" s="112"/>
    </row>
    <row r="1463" spans="1:6">
      <c r="A1463" s="109"/>
      <c r="B1463" s="107"/>
      <c r="C1463" s="121"/>
      <c r="D1463" s="110"/>
      <c r="E1463" s="111"/>
      <c r="F1463" s="112"/>
    </row>
    <row r="1464" spans="1:6">
      <c r="A1464" s="109"/>
      <c r="B1464" s="107"/>
      <c r="C1464" s="121"/>
      <c r="D1464" s="110"/>
      <c r="E1464" s="111"/>
      <c r="F1464" s="112"/>
    </row>
    <row r="1465" spans="1:6">
      <c r="A1465" s="109"/>
      <c r="B1465" s="107"/>
      <c r="C1465" s="121"/>
      <c r="D1465" s="110"/>
      <c r="E1465" s="111"/>
      <c r="F1465" s="112"/>
    </row>
    <row r="1466" spans="1:6">
      <c r="A1466" s="109"/>
      <c r="B1466" s="107"/>
      <c r="C1466" s="121"/>
      <c r="D1466" s="110"/>
      <c r="E1466" s="111"/>
      <c r="F1466" s="112"/>
    </row>
    <row r="1467" spans="1:6">
      <c r="A1467" s="109"/>
      <c r="B1467" s="107"/>
      <c r="C1467" s="121"/>
      <c r="D1467" s="110"/>
      <c r="E1467" s="111"/>
      <c r="F1467" s="112"/>
    </row>
    <row r="1468" spans="1:6">
      <c r="A1468" s="109"/>
      <c r="B1468" s="107"/>
      <c r="C1468" s="121"/>
      <c r="D1468" s="110"/>
      <c r="E1468" s="111"/>
      <c r="F1468" s="112"/>
    </row>
    <row r="1469" spans="1:6">
      <c r="A1469" s="109"/>
      <c r="B1469" s="107"/>
      <c r="C1469" s="121"/>
      <c r="D1469" s="110"/>
      <c r="E1469" s="111"/>
      <c r="F1469" s="112"/>
    </row>
    <row r="1470" spans="1:6">
      <c r="A1470" s="109"/>
      <c r="B1470" s="107"/>
      <c r="C1470" s="121"/>
      <c r="D1470" s="110"/>
      <c r="E1470" s="111"/>
      <c r="F1470" s="112"/>
    </row>
    <row r="1471" spans="1:6">
      <c r="A1471" s="109"/>
      <c r="B1471" s="107"/>
      <c r="C1471" s="121"/>
      <c r="D1471" s="110"/>
      <c r="E1471" s="111"/>
      <c r="F1471" s="112"/>
    </row>
    <row r="1472" spans="1:6">
      <c r="A1472" s="109"/>
      <c r="B1472" s="107"/>
      <c r="C1472" s="121"/>
      <c r="D1472" s="110"/>
      <c r="E1472" s="111"/>
      <c r="F1472" s="112"/>
    </row>
    <row r="1473" spans="1:6">
      <c r="A1473" s="109"/>
      <c r="B1473" s="107"/>
      <c r="C1473" s="121"/>
      <c r="D1473" s="110"/>
      <c r="E1473" s="111"/>
      <c r="F1473" s="112"/>
    </row>
    <row r="1474" spans="1:6">
      <c r="A1474" s="109"/>
      <c r="B1474" s="107"/>
      <c r="C1474" s="121"/>
      <c r="D1474" s="110"/>
      <c r="E1474" s="111"/>
      <c r="F1474" s="112"/>
    </row>
    <row r="1475" spans="1:6">
      <c r="A1475" s="109"/>
      <c r="B1475" s="107"/>
      <c r="C1475" s="121"/>
      <c r="D1475" s="110"/>
      <c r="E1475" s="111"/>
      <c r="F1475" s="112"/>
    </row>
    <row r="1476" spans="1:6">
      <c r="A1476" s="109"/>
      <c r="B1476" s="107"/>
      <c r="C1476" s="121"/>
      <c r="D1476" s="110"/>
      <c r="E1476" s="111"/>
      <c r="F1476" s="112"/>
    </row>
    <row r="1477" spans="1:6">
      <c r="A1477" s="109"/>
      <c r="B1477" s="107"/>
      <c r="C1477" s="121"/>
      <c r="D1477" s="110"/>
      <c r="E1477" s="111"/>
      <c r="F1477" s="112"/>
    </row>
    <row r="1478" spans="1:6">
      <c r="A1478" s="109"/>
      <c r="B1478" s="107"/>
      <c r="C1478" s="121"/>
      <c r="D1478" s="110"/>
      <c r="E1478" s="111"/>
      <c r="F1478" s="112"/>
    </row>
    <row r="1479" spans="1:6">
      <c r="A1479" s="109"/>
      <c r="B1479" s="107"/>
      <c r="C1479" s="121"/>
      <c r="D1479" s="110"/>
      <c r="E1479" s="111"/>
      <c r="F1479" s="112"/>
    </row>
    <row r="1480" spans="1:6">
      <c r="A1480" s="109"/>
      <c r="B1480" s="107"/>
      <c r="C1480" s="121"/>
      <c r="D1480" s="110"/>
      <c r="E1480" s="111"/>
      <c r="F1480" s="112"/>
    </row>
    <row r="1481" spans="1:6">
      <c r="A1481" s="109"/>
      <c r="B1481" s="107"/>
      <c r="C1481" s="121"/>
      <c r="D1481" s="110"/>
      <c r="E1481" s="111"/>
      <c r="F1481" s="112"/>
    </row>
    <row r="1482" spans="1:6">
      <c r="A1482" s="109"/>
      <c r="B1482" s="107"/>
      <c r="C1482" s="121"/>
      <c r="D1482" s="110"/>
      <c r="E1482" s="111"/>
      <c r="F1482" s="112"/>
    </row>
    <row r="1483" spans="1:6">
      <c r="A1483" s="109"/>
      <c r="B1483" s="107"/>
      <c r="C1483" s="121"/>
      <c r="D1483" s="110"/>
      <c r="E1483" s="111"/>
      <c r="F1483" s="112"/>
    </row>
    <row r="1484" spans="1:6">
      <c r="A1484" s="109"/>
      <c r="B1484" s="107"/>
      <c r="C1484" s="121"/>
      <c r="D1484" s="110"/>
      <c r="E1484" s="111"/>
      <c r="F1484" s="112"/>
    </row>
    <row r="1485" spans="1:6">
      <c r="A1485" s="109"/>
      <c r="B1485" s="107"/>
      <c r="C1485" s="121"/>
      <c r="D1485" s="110"/>
      <c r="E1485" s="111"/>
      <c r="F1485" s="112"/>
    </row>
    <row r="1486" spans="1:6">
      <c r="A1486" s="109"/>
      <c r="B1486" s="107"/>
      <c r="C1486" s="121"/>
      <c r="D1486" s="110"/>
      <c r="E1486" s="111"/>
      <c r="F1486" s="112"/>
    </row>
    <row r="1487" spans="1:6">
      <c r="A1487" s="109"/>
      <c r="B1487" s="107"/>
      <c r="C1487" s="121"/>
      <c r="D1487" s="110"/>
      <c r="E1487" s="111"/>
      <c r="F1487" s="112"/>
    </row>
    <row r="1488" spans="1:6">
      <c r="A1488" s="109"/>
      <c r="B1488" s="107"/>
      <c r="C1488" s="121"/>
      <c r="D1488" s="110"/>
      <c r="E1488" s="111"/>
      <c r="F1488" s="112"/>
    </row>
    <row r="1489" spans="1:6">
      <c r="A1489" s="109"/>
      <c r="B1489" s="107"/>
      <c r="C1489" s="121"/>
      <c r="D1489" s="110"/>
      <c r="E1489" s="111"/>
      <c r="F1489" s="112"/>
    </row>
    <row r="1490" spans="1:6">
      <c r="A1490" s="109"/>
      <c r="B1490" s="107"/>
      <c r="C1490" s="121"/>
      <c r="D1490" s="110"/>
      <c r="E1490" s="111"/>
      <c r="F1490" s="112"/>
    </row>
    <row r="1491" spans="1:6">
      <c r="A1491" s="109"/>
      <c r="B1491" s="107"/>
      <c r="C1491" s="121"/>
      <c r="D1491" s="110"/>
      <c r="E1491" s="111"/>
      <c r="F1491" s="112"/>
    </row>
    <row r="1492" spans="1:6">
      <c r="A1492" s="109"/>
      <c r="B1492" s="107"/>
      <c r="C1492" s="121"/>
      <c r="D1492" s="110"/>
      <c r="E1492" s="111"/>
      <c r="F1492" s="112"/>
    </row>
    <row r="1493" spans="1:6">
      <c r="A1493" s="109"/>
      <c r="B1493" s="107"/>
      <c r="C1493" s="121"/>
      <c r="D1493" s="110"/>
      <c r="E1493" s="111"/>
      <c r="F1493" s="112"/>
    </row>
    <row r="1494" spans="1:6">
      <c r="A1494" s="109"/>
      <c r="B1494" s="107"/>
      <c r="C1494" s="121"/>
      <c r="D1494" s="110"/>
      <c r="E1494" s="111"/>
      <c r="F1494" s="112"/>
    </row>
    <row r="1495" spans="1:6">
      <c r="A1495" s="109"/>
      <c r="B1495" s="107"/>
      <c r="C1495" s="121"/>
      <c r="D1495" s="110"/>
      <c r="E1495" s="111"/>
      <c r="F1495" s="112"/>
    </row>
    <row r="1496" spans="1:6">
      <c r="A1496" s="109"/>
      <c r="B1496" s="107"/>
      <c r="C1496" s="121"/>
      <c r="D1496" s="110"/>
      <c r="E1496" s="111"/>
      <c r="F1496" s="112"/>
    </row>
    <row r="1497" spans="1:6">
      <c r="A1497" s="109"/>
      <c r="B1497" s="107"/>
      <c r="C1497" s="121"/>
      <c r="D1497" s="110"/>
      <c r="E1497" s="111"/>
      <c r="F1497" s="112"/>
    </row>
    <row r="1498" spans="1:6">
      <c r="A1498" s="109"/>
      <c r="B1498" s="107"/>
      <c r="C1498" s="121"/>
      <c r="D1498" s="110"/>
      <c r="E1498" s="111"/>
      <c r="F1498" s="112"/>
    </row>
    <row r="1499" spans="1:6">
      <c r="A1499" s="109"/>
      <c r="B1499" s="107"/>
      <c r="C1499" s="121"/>
      <c r="D1499" s="110"/>
      <c r="E1499" s="111"/>
      <c r="F1499" s="112"/>
    </row>
    <row r="1500" spans="1:6">
      <c r="A1500" s="109"/>
      <c r="B1500" s="107"/>
      <c r="C1500" s="121"/>
      <c r="D1500" s="110"/>
      <c r="E1500" s="111"/>
      <c r="F1500" s="112"/>
    </row>
    <row r="1501" spans="1:6">
      <c r="A1501" s="109"/>
      <c r="B1501" s="107"/>
      <c r="C1501" s="121"/>
      <c r="D1501" s="110"/>
      <c r="E1501" s="111"/>
      <c r="F1501" s="112"/>
    </row>
    <row r="1502" spans="1:6">
      <c r="A1502" s="109"/>
      <c r="B1502" s="107"/>
      <c r="C1502" s="121"/>
      <c r="D1502" s="110"/>
      <c r="E1502" s="111"/>
      <c r="F1502" s="112"/>
    </row>
    <row r="1503" spans="1:6">
      <c r="A1503" s="109"/>
      <c r="B1503" s="107"/>
      <c r="C1503" s="121"/>
      <c r="D1503" s="110"/>
      <c r="E1503" s="111"/>
      <c r="F1503" s="112"/>
    </row>
    <row r="1504" spans="1:6">
      <c r="A1504" s="109"/>
      <c r="B1504" s="107"/>
      <c r="C1504" s="121"/>
      <c r="D1504" s="110"/>
      <c r="E1504" s="111"/>
      <c r="F1504" s="112"/>
    </row>
    <row r="1505" spans="1:6">
      <c r="A1505" s="109"/>
      <c r="B1505" s="107"/>
      <c r="C1505" s="121"/>
      <c r="D1505" s="110"/>
      <c r="E1505" s="111"/>
      <c r="F1505" s="112"/>
    </row>
    <row r="1506" spans="1:6">
      <c r="A1506" s="109"/>
      <c r="B1506" s="107"/>
      <c r="C1506" s="121"/>
      <c r="D1506" s="110"/>
      <c r="E1506" s="111"/>
      <c r="F1506" s="112"/>
    </row>
    <row r="1507" spans="1:6">
      <c r="A1507" s="109"/>
      <c r="B1507" s="107"/>
      <c r="C1507" s="121"/>
      <c r="D1507" s="110"/>
      <c r="E1507" s="111"/>
      <c r="F1507" s="112"/>
    </row>
    <row r="1508" spans="1:6">
      <c r="A1508" s="109"/>
      <c r="B1508" s="107"/>
      <c r="C1508" s="121"/>
      <c r="D1508" s="110"/>
      <c r="E1508" s="111"/>
      <c r="F1508" s="112"/>
    </row>
    <row r="1509" spans="1:6">
      <c r="A1509" s="109"/>
      <c r="B1509" s="107"/>
      <c r="C1509" s="121"/>
      <c r="D1509" s="110"/>
      <c r="E1509" s="111"/>
      <c r="F1509" s="112"/>
    </row>
    <row r="1510" spans="1:6">
      <c r="A1510" s="109"/>
      <c r="B1510" s="107"/>
      <c r="C1510" s="121"/>
      <c r="D1510" s="110"/>
      <c r="E1510" s="111"/>
      <c r="F1510" s="112"/>
    </row>
    <row r="1511" spans="1:6">
      <c r="A1511" s="109"/>
      <c r="B1511" s="107"/>
      <c r="C1511" s="121"/>
      <c r="D1511" s="110"/>
      <c r="E1511" s="111"/>
      <c r="F1511" s="112"/>
    </row>
    <row r="1512" spans="1:6">
      <c r="A1512" s="109"/>
      <c r="B1512" s="107"/>
      <c r="C1512" s="121"/>
      <c r="D1512" s="110"/>
      <c r="E1512" s="111"/>
      <c r="F1512" s="112"/>
    </row>
    <row r="1513" spans="1:6">
      <c r="A1513" s="109"/>
      <c r="B1513" s="107"/>
      <c r="C1513" s="121"/>
      <c r="D1513" s="110"/>
      <c r="E1513" s="111"/>
      <c r="F1513" s="112"/>
    </row>
    <row r="1514" spans="1:6">
      <c r="A1514" s="109"/>
      <c r="B1514" s="107"/>
      <c r="C1514" s="121"/>
      <c r="D1514" s="110"/>
      <c r="E1514" s="111"/>
      <c r="F1514" s="112"/>
    </row>
    <row r="1515" spans="1:6">
      <c r="A1515" s="109"/>
      <c r="B1515" s="107"/>
      <c r="C1515" s="121"/>
      <c r="D1515" s="110"/>
      <c r="E1515" s="111"/>
      <c r="F1515" s="112"/>
    </row>
    <row r="1516" spans="1:6">
      <c r="A1516" s="109"/>
      <c r="B1516" s="107"/>
      <c r="C1516" s="121"/>
      <c r="D1516" s="110"/>
      <c r="E1516" s="111"/>
      <c r="F1516" s="112"/>
    </row>
    <row r="1517" spans="1:6">
      <c r="A1517" s="109"/>
      <c r="B1517" s="107"/>
      <c r="C1517" s="121"/>
      <c r="D1517" s="110"/>
      <c r="E1517" s="111"/>
      <c r="F1517" s="112"/>
    </row>
    <row r="1518" spans="1:6">
      <c r="A1518" s="109"/>
      <c r="B1518" s="107"/>
      <c r="C1518" s="121"/>
      <c r="D1518" s="110"/>
      <c r="E1518" s="111"/>
      <c r="F1518" s="112"/>
    </row>
    <row r="1519" spans="1:6">
      <c r="A1519" s="109"/>
      <c r="B1519" s="107"/>
      <c r="C1519" s="121"/>
      <c r="D1519" s="110"/>
      <c r="E1519" s="111"/>
      <c r="F1519" s="112"/>
    </row>
    <row r="1520" spans="1:6">
      <c r="A1520" s="109"/>
      <c r="B1520" s="107"/>
      <c r="C1520" s="121"/>
      <c r="D1520" s="110"/>
      <c r="E1520" s="111"/>
      <c r="F1520" s="112"/>
    </row>
    <row r="1521" spans="1:6">
      <c r="A1521" s="109"/>
      <c r="B1521" s="107"/>
      <c r="C1521" s="121"/>
      <c r="D1521" s="110"/>
      <c r="E1521" s="111"/>
      <c r="F1521" s="112"/>
    </row>
    <row r="1522" spans="1:6">
      <c r="A1522" s="109"/>
      <c r="B1522" s="107"/>
      <c r="C1522" s="121"/>
      <c r="D1522" s="110"/>
      <c r="E1522" s="111"/>
      <c r="F1522" s="112"/>
    </row>
    <row r="1523" spans="1:6">
      <c r="A1523" s="109"/>
      <c r="B1523" s="107"/>
      <c r="C1523" s="121"/>
      <c r="D1523" s="110"/>
      <c r="E1523" s="111"/>
      <c r="F1523" s="112"/>
    </row>
    <row r="1524" spans="1:6">
      <c r="A1524" s="109"/>
      <c r="B1524" s="107"/>
      <c r="C1524" s="121"/>
      <c r="D1524" s="110"/>
      <c r="E1524" s="111"/>
      <c r="F1524" s="112"/>
    </row>
    <row r="1525" spans="1:6">
      <c r="A1525" s="109"/>
      <c r="B1525" s="107"/>
      <c r="C1525" s="121"/>
      <c r="D1525" s="110"/>
      <c r="E1525" s="111"/>
      <c r="F1525" s="112"/>
    </row>
    <row r="1526" spans="1:6">
      <c r="A1526" s="109"/>
      <c r="B1526" s="107"/>
      <c r="C1526" s="121"/>
      <c r="D1526" s="110"/>
      <c r="E1526" s="111"/>
      <c r="F1526" s="112"/>
    </row>
    <row r="1527" spans="1:6">
      <c r="A1527" s="109"/>
      <c r="B1527" s="107"/>
      <c r="C1527" s="121"/>
      <c r="D1527" s="110"/>
      <c r="E1527" s="111"/>
      <c r="F1527" s="112"/>
    </row>
    <row r="1528" spans="1:6">
      <c r="A1528" s="109"/>
      <c r="B1528" s="107"/>
      <c r="C1528" s="121"/>
      <c r="D1528" s="110"/>
      <c r="E1528" s="111"/>
      <c r="F1528" s="112"/>
    </row>
    <row r="1529" spans="1:6">
      <c r="A1529" s="109"/>
      <c r="B1529" s="107"/>
      <c r="C1529" s="121"/>
      <c r="D1529" s="110"/>
      <c r="E1529" s="111"/>
      <c r="F1529" s="112"/>
    </row>
    <row r="1530" spans="1:6">
      <c r="A1530" s="109"/>
      <c r="B1530" s="107"/>
      <c r="C1530" s="121"/>
      <c r="D1530" s="110"/>
      <c r="E1530" s="111"/>
      <c r="F1530" s="112"/>
    </row>
    <row r="1531" spans="1:6">
      <c r="A1531" s="109"/>
      <c r="B1531" s="107"/>
      <c r="C1531" s="121"/>
      <c r="D1531" s="110"/>
      <c r="E1531" s="111"/>
      <c r="F1531" s="112"/>
    </row>
    <row r="1532" spans="1:6">
      <c r="A1532" s="109"/>
      <c r="B1532" s="107"/>
      <c r="C1532" s="121"/>
      <c r="D1532" s="110"/>
      <c r="E1532" s="111"/>
      <c r="F1532" s="112"/>
    </row>
    <row r="1533" spans="1:6">
      <c r="A1533" s="109"/>
      <c r="B1533" s="107"/>
      <c r="C1533" s="121"/>
      <c r="D1533" s="110"/>
      <c r="E1533" s="111"/>
      <c r="F1533" s="112"/>
    </row>
    <row r="1534" spans="1:6">
      <c r="A1534" s="109"/>
      <c r="B1534" s="107"/>
      <c r="C1534" s="121"/>
      <c r="D1534" s="110"/>
      <c r="E1534" s="111"/>
      <c r="F1534" s="112"/>
    </row>
    <row r="1535" spans="1:6">
      <c r="A1535" s="109"/>
      <c r="B1535" s="107"/>
      <c r="C1535" s="121"/>
      <c r="D1535" s="110"/>
      <c r="E1535" s="111"/>
      <c r="F1535" s="112"/>
    </row>
    <row r="1536" spans="1:6">
      <c r="A1536" s="109"/>
      <c r="B1536" s="107"/>
      <c r="C1536" s="121"/>
      <c r="D1536" s="110"/>
      <c r="E1536" s="111"/>
      <c r="F1536" s="112"/>
    </row>
    <row r="1537" spans="1:6">
      <c r="A1537" s="109"/>
      <c r="B1537" s="107"/>
      <c r="C1537" s="121"/>
      <c r="D1537" s="110"/>
      <c r="E1537" s="111"/>
      <c r="F1537" s="112"/>
    </row>
    <row r="1538" spans="1:6">
      <c r="A1538" s="109"/>
      <c r="B1538" s="107"/>
      <c r="C1538" s="121"/>
      <c r="D1538" s="110"/>
      <c r="E1538" s="111"/>
      <c r="F1538" s="112"/>
    </row>
    <row r="1539" spans="1:6">
      <c r="A1539" s="109"/>
      <c r="B1539" s="107"/>
      <c r="C1539" s="121"/>
      <c r="D1539" s="110"/>
      <c r="E1539" s="111"/>
      <c r="F1539" s="112"/>
    </row>
    <row r="1540" spans="1:6">
      <c r="A1540" s="109"/>
      <c r="B1540" s="107"/>
      <c r="C1540" s="121"/>
      <c r="D1540" s="110"/>
      <c r="E1540" s="111"/>
      <c r="F1540" s="112"/>
    </row>
    <row r="1541" spans="1:6">
      <c r="A1541" s="109"/>
      <c r="B1541" s="107"/>
      <c r="C1541" s="121"/>
      <c r="D1541" s="110"/>
      <c r="E1541" s="111"/>
      <c r="F1541" s="112"/>
    </row>
    <row r="1542" spans="1:6">
      <c r="A1542" s="109"/>
      <c r="B1542" s="107"/>
      <c r="C1542" s="121"/>
      <c r="D1542" s="110"/>
      <c r="E1542" s="111"/>
      <c r="F1542" s="112"/>
    </row>
    <row r="1543" spans="1:6">
      <c r="A1543" s="109"/>
      <c r="B1543" s="107"/>
      <c r="C1543" s="121"/>
      <c r="D1543" s="110"/>
      <c r="E1543" s="111"/>
      <c r="F1543" s="112"/>
    </row>
    <row r="1544" spans="1:6">
      <c r="A1544" s="109"/>
      <c r="B1544" s="107"/>
      <c r="C1544" s="121"/>
      <c r="D1544" s="110"/>
      <c r="E1544" s="111"/>
      <c r="F1544" s="112"/>
    </row>
    <row r="1545" spans="1:6">
      <c r="A1545" s="109"/>
      <c r="B1545" s="107"/>
      <c r="C1545" s="121"/>
      <c r="D1545" s="110"/>
      <c r="E1545" s="111"/>
      <c r="F1545" s="112"/>
    </row>
    <row r="1546" spans="1:6">
      <c r="A1546" s="109"/>
      <c r="B1546" s="107"/>
      <c r="C1546" s="121"/>
      <c r="D1546" s="110"/>
      <c r="E1546" s="111"/>
      <c r="F1546" s="112"/>
    </row>
    <row r="1547" spans="1:6">
      <c r="A1547" s="109"/>
      <c r="B1547" s="107"/>
      <c r="C1547" s="121"/>
      <c r="D1547" s="110"/>
      <c r="E1547" s="111"/>
      <c r="F1547" s="112"/>
    </row>
    <row r="1548" spans="1:6">
      <c r="A1548" s="109"/>
      <c r="B1548" s="107"/>
      <c r="C1548" s="121"/>
      <c r="D1548" s="110"/>
      <c r="E1548" s="111"/>
      <c r="F1548" s="112"/>
    </row>
    <row r="1549" spans="1:6">
      <c r="A1549" s="109"/>
      <c r="B1549" s="107"/>
      <c r="C1549" s="121"/>
      <c r="D1549" s="110"/>
      <c r="E1549" s="111"/>
      <c r="F1549" s="112"/>
    </row>
    <row r="1550" spans="1:6">
      <c r="A1550" s="109"/>
      <c r="B1550" s="107"/>
      <c r="C1550" s="121"/>
      <c r="D1550" s="110"/>
      <c r="E1550" s="111"/>
      <c r="F1550" s="112"/>
    </row>
    <row r="1551" spans="1:6">
      <c r="A1551" s="109"/>
      <c r="B1551" s="107"/>
      <c r="C1551" s="121"/>
      <c r="D1551" s="110"/>
      <c r="E1551" s="111"/>
      <c r="F1551" s="112"/>
    </row>
    <row r="1552" spans="1:6">
      <c r="A1552" s="109"/>
      <c r="B1552" s="107"/>
      <c r="C1552" s="121"/>
      <c r="D1552" s="110"/>
      <c r="E1552" s="111"/>
      <c r="F1552" s="112"/>
    </row>
    <row r="1553" spans="1:6">
      <c r="A1553" s="109"/>
      <c r="B1553" s="107"/>
      <c r="C1553" s="121"/>
      <c r="D1553" s="110"/>
      <c r="E1553" s="111"/>
      <c r="F1553" s="112"/>
    </row>
    <row r="1554" spans="1:6">
      <c r="A1554" s="109"/>
      <c r="B1554" s="107"/>
      <c r="C1554" s="121"/>
      <c r="D1554" s="110"/>
      <c r="E1554" s="111"/>
      <c r="F1554" s="112"/>
    </row>
    <row r="1555" spans="1:6">
      <c r="A1555" s="109"/>
      <c r="B1555" s="107"/>
      <c r="C1555" s="121"/>
      <c r="D1555" s="110"/>
      <c r="E1555" s="111"/>
      <c r="F1555" s="112"/>
    </row>
    <row r="1556" spans="1:6">
      <c r="A1556" s="109"/>
      <c r="B1556" s="107"/>
      <c r="C1556" s="121"/>
      <c r="D1556" s="110"/>
      <c r="E1556" s="111"/>
      <c r="F1556" s="112"/>
    </row>
    <row r="1557" spans="1:6">
      <c r="A1557" s="109"/>
      <c r="B1557" s="107"/>
      <c r="C1557" s="121"/>
      <c r="D1557" s="110"/>
      <c r="E1557" s="111"/>
      <c r="F1557" s="112"/>
    </row>
    <row r="1558" spans="1:6">
      <c r="A1558" s="109"/>
      <c r="B1558" s="107"/>
      <c r="C1558" s="121"/>
      <c r="D1558" s="110"/>
      <c r="E1558" s="111"/>
      <c r="F1558" s="112"/>
    </row>
    <row r="1559" spans="1:6">
      <c r="A1559" s="109"/>
      <c r="B1559" s="107"/>
      <c r="C1559" s="121"/>
      <c r="D1559" s="110"/>
      <c r="E1559" s="111"/>
      <c r="F1559" s="112"/>
    </row>
    <row r="1560" spans="1:6">
      <c r="A1560" s="109"/>
      <c r="B1560" s="107"/>
      <c r="C1560" s="121"/>
      <c r="D1560" s="110"/>
      <c r="E1560" s="111"/>
      <c r="F1560" s="112"/>
    </row>
    <row r="1561" spans="1:6">
      <c r="A1561" s="109"/>
      <c r="B1561" s="107"/>
      <c r="C1561" s="121"/>
      <c r="D1561" s="110"/>
      <c r="E1561" s="111"/>
      <c r="F1561" s="112"/>
    </row>
    <row r="1562" spans="1:6">
      <c r="A1562" s="109"/>
      <c r="B1562" s="107"/>
      <c r="C1562" s="121"/>
      <c r="D1562" s="110"/>
      <c r="E1562" s="111"/>
      <c r="F1562" s="112"/>
    </row>
    <row r="1563" spans="1:6">
      <c r="A1563" s="109"/>
      <c r="B1563" s="107"/>
      <c r="C1563" s="121"/>
      <c r="D1563" s="110"/>
      <c r="E1563" s="111"/>
      <c r="F1563" s="112"/>
    </row>
    <row r="1564" spans="1:6">
      <c r="A1564" s="109"/>
      <c r="B1564" s="107"/>
      <c r="C1564" s="121"/>
      <c r="D1564" s="110"/>
      <c r="E1564" s="111"/>
      <c r="F1564" s="112"/>
    </row>
    <row r="1565" spans="1:6">
      <c r="A1565" s="109"/>
      <c r="B1565" s="107"/>
      <c r="C1565" s="121"/>
      <c r="D1565" s="110"/>
      <c r="E1565" s="111"/>
      <c r="F1565" s="112"/>
    </row>
    <row r="1566" spans="1:6">
      <c r="A1566" s="109"/>
      <c r="B1566" s="107"/>
      <c r="C1566" s="121"/>
      <c r="D1566" s="110"/>
      <c r="E1566" s="111"/>
      <c r="F1566" s="112"/>
    </row>
    <row r="1567" spans="1:6">
      <c r="A1567" s="109"/>
      <c r="B1567" s="107"/>
      <c r="C1567" s="121"/>
      <c r="D1567" s="110"/>
      <c r="E1567" s="111"/>
      <c r="F1567" s="112"/>
    </row>
    <row r="1568" spans="1:6">
      <c r="A1568" s="109"/>
      <c r="B1568" s="107"/>
      <c r="C1568" s="121"/>
      <c r="D1568" s="110"/>
      <c r="E1568" s="111"/>
      <c r="F1568" s="112"/>
    </row>
    <row r="1569" spans="1:6">
      <c r="A1569" s="109"/>
      <c r="B1569" s="107"/>
      <c r="C1569" s="121"/>
      <c r="D1569" s="110"/>
      <c r="E1569" s="111"/>
      <c r="F1569" s="112"/>
    </row>
    <row r="1570" spans="1:6">
      <c r="A1570" s="109"/>
      <c r="B1570" s="107"/>
      <c r="C1570" s="121"/>
      <c r="D1570" s="110"/>
      <c r="E1570" s="111"/>
      <c r="F1570" s="112"/>
    </row>
    <row r="1571" spans="1:6">
      <c r="A1571" s="109"/>
      <c r="B1571" s="107"/>
      <c r="C1571" s="121"/>
      <c r="D1571" s="110"/>
      <c r="E1571" s="111"/>
      <c r="F1571" s="112"/>
    </row>
    <row r="1572" spans="1:6">
      <c r="A1572" s="109"/>
      <c r="B1572" s="107"/>
      <c r="C1572" s="121"/>
      <c r="D1572" s="110"/>
      <c r="E1572" s="111"/>
      <c r="F1572" s="112"/>
    </row>
    <row r="1573" spans="1:6">
      <c r="A1573" s="109"/>
      <c r="B1573" s="107"/>
      <c r="C1573" s="121"/>
      <c r="D1573" s="110"/>
      <c r="E1573" s="111"/>
      <c r="F1573" s="112"/>
    </row>
    <row r="1574" spans="1:6">
      <c r="A1574" s="109"/>
      <c r="B1574" s="107"/>
      <c r="C1574" s="121"/>
      <c r="D1574" s="110"/>
      <c r="E1574" s="111"/>
      <c r="F1574" s="112"/>
    </row>
    <row r="1575" spans="1:6">
      <c r="A1575" s="109"/>
      <c r="B1575" s="107"/>
      <c r="C1575" s="121"/>
      <c r="D1575" s="110"/>
      <c r="E1575" s="111"/>
      <c r="F1575" s="112"/>
    </row>
    <row r="1576" spans="1:6">
      <c r="A1576" s="109"/>
      <c r="B1576" s="107"/>
      <c r="C1576" s="121"/>
      <c r="D1576" s="110"/>
      <c r="E1576" s="111"/>
      <c r="F1576" s="112"/>
    </row>
    <row r="1577" spans="1:6">
      <c r="A1577" s="109"/>
      <c r="B1577" s="107"/>
      <c r="C1577" s="121"/>
      <c r="D1577" s="110"/>
      <c r="E1577" s="111"/>
      <c r="F1577" s="112"/>
    </row>
    <row r="1578" spans="1:6">
      <c r="A1578" s="109"/>
      <c r="B1578" s="107"/>
      <c r="C1578" s="121"/>
      <c r="D1578" s="110"/>
      <c r="E1578" s="111"/>
      <c r="F1578" s="112"/>
    </row>
    <row r="1579" spans="1:6">
      <c r="A1579" s="109"/>
      <c r="B1579" s="107"/>
      <c r="C1579" s="121"/>
      <c r="D1579" s="110"/>
      <c r="E1579" s="111"/>
      <c r="F1579" s="112"/>
    </row>
    <row r="1580" spans="1:6">
      <c r="A1580" s="109"/>
      <c r="B1580" s="107"/>
      <c r="C1580" s="121"/>
      <c r="D1580" s="110"/>
      <c r="E1580" s="111"/>
      <c r="F1580" s="112"/>
    </row>
    <row r="1581" spans="1:6">
      <c r="A1581" s="109"/>
      <c r="B1581" s="107"/>
      <c r="C1581" s="121"/>
      <c r="D1581" s="110"/>
      <c r="E1581" s="111"/>
      <c r="F1581" s="112"/>
    </row>
    <row r="1582" spans="1:6">
      <c r="A1582" s="109"/>
      <c r="B1582" s="107"/>
      <c r="C1582" s="121"/>
      <c r="D1582" s="110"/>
      <c r="E1582" s="111"/>
      <c r="F1582" s="112"/>
    </row>
    <row r="1583" spans="1:6">
      <c r="A1583" s="109"/>
      <c r="B1583" s="107"/>
      <c r="C1583" s="121"/>
      <c r="D1583" s="110"/>
      <c r="E1583" s="111"/>
      <c r="F1583" s="112"/>
    </row>
    <row r="1584" spans="1:6">
      <c r="A1584" s="109"/>
      <c r="B1584" s="107"/>
      <c r="C1584" s="121"/>
      <c r="D1584" s="110"/>
      <c r="E1584" s="111"/>
      <c r="F1584" s="112"/>
    </row>
    <row r="1585" spans="1:6">
      <c r="A1585" s="109"/>
      <c r="B1585" s="107"/>
      <c r="C1585" s="121"/>
      <c r="D1585" s="110"/>
      <c r="E1585" s="111"/>
      <c r="F1585" s="112"/>
    </row>
    <row r="1586" spans="1:6">
      <c r="A1586" s="109"/>
      <c r="B1586" s="107"/>
      <c r="C1586" s="121"/>
      <c r="D1586" s="110"/>
      <c r="E1586" s="111"/>
      <c r="F1586" s="112"/>
    </row>
    <row r="1587" spans="1:6">
      <c r="A1587" s="109"/>
      <c r="B1587" s="107"/>
      <c r="C1587" s="121"/>
      <c r="D1587" s="110"/>
      <c r="E1587" s="111"/>
      <c r="F1587" s="112"/>
    </row>
    <row r="1588" spans="1:6">
      <c r="A1588" s="109"/>
      <c r="B1588" s="107"/>
      <c r="C1588" s="121"/>
      <c r="D1588" s="110"/>
      <c r="E1588" s="111"/>
      <c r="F1588" s="112"/>
    </row>
    <row r="1589" spans="1:6">
      <c r="A1589" s="109"/>
      <c r="B1589" s="107"/>
      <c r="C1589" s="121"/>
      <c r="D1589" s="110"/>
      <c r="E1589" s="111"/>
      <c r="F1589" s="112"/>
    </row>
    <row r="1590" spans="1:6">
      <c r="A1590" s="109"/>
      <c r="B1590" s="107"/>
      <c r="C1590" s="121"/>
      <c r="D1590" s="110"/>
      <c r="E1590" s="111"/>
      <c r="F1590" s="112"/>
    </row>
    <row r="1591" spans="1:6">
      <c r="A1591" s="109"/>
      <c r="B1591" s="107"/>
      <c r="C1591" s="121"/>
      <c r="D1591" s="110"/>
      <c r="E1591" s="111"/>
      <c r="F1591" s="112"/>
    </row>
    <row r="1592" spans="1:6">
      <c r="A1592" s="109"/>
      <c r="B1592" s="107"/>
      <c r="C1592" s="121"/>
      <c r="D1592" s="110"/>
      <c r="E1592" s="111"/>
      <c r="F1592" s="112"/>
    </row>
    <row r="1593" spans="1:6">
      <c r="A1593" s="109"/>
      <c r="B1593" s="107"/>
      <c r="C1593" s="121"/>
      <c r="D1593" s="110"/>
      <c r="E1593" s="111"/>
      <c r="F1593" s="112"/>
    </row>
    <row r="1594" spans="1:6">
      <c r="A1594" s="109"/>
      <c r="B1594" s="107"/>
      <c r="C1594" s="121"/>
      <c r="D1594" s="110"/>
      <c r="E1594" s="111"/>
      <c r="F1594" s="112"/>
    </row>
    <row r="1595" spans="1:6">
      <c r="A1595" s="109"/>
      <c r="B1595" s="107"/>
      <c r="C1595" s="121"/>
      <c r="D1595" s="110"/>
      <c r="E1595" s="111"/>
      <c r="F1595" s="112"/>
    </row>
    <row r="1596" spans="1:6">
      <c r="A1596" s="109"/>
      <c r="B1596" s="107"/>
      <c r="C1596" s="121"/>
      <c r="D1596" s="110"/>
      <c r="E1596" s="111"/>
      <c r="F1596" s="112"/>
    </row>
    <row r="1597" spans="1:6">
      <c r="A1597" s="109"/>
      <c r="B1597" s="107"/>
      <c r="C1597" s="121"/>
      <c r="D1597" s="110"/>
      <c r="E1597" s="111"/>
      <c r="F1597" s="112"/>
    </row>
    <row r="1598" spans="1:6">
      <c r="A1598" s="109"/>
      <c r="B1598" s="107"/>
      <c r="C1598" s="121"/>
      <c r="D1598" s="110"/>
      <c r="E1598" s="111"/>
      <c r="F1598" s="112"/>
    </row>
    <row r="1599" spans="1:6">
      <c r="A1599" s="109"/>
      <c r="B1599" s="107"/>
      <c r="C1599" s="121"/>
      <c r="D1599" s="110"/>
      <c r="E1599" s="111"/>
      <c r="F1599" s="112"/>
    </row>
    <row r="1600" spans="1:6">
      <c r="A1600" s="109"/>
      <c r="B1600" s="107"/>
      <c r="C1600" s="121"/>
      <c r="D1600" s="110"/>
      <c r="E1600" s="111"/>
      <c r="F1600" s="112"/>
    </row>
    <row r="1601" spans="1:6">
      <c r="A1601" s="109"/>
      <c r="B1601" s="107"/>
      <c r="C1601" s="121"/>
      <c r="D1601" s="110"/>
      <c r="E1601" s="111"/>
      <c r="F1601" s="112"/>
    </row>
    <row r="1602" spans="1:6">
      <c r="A1602" s="109"/>
      <c r="B1602" s="107"/>
      <c r="C1602" s="121"/>
      <c r="D1602" s="110"/>
      <c r="E1602" s="111"/>
      <c r="F1602" s="112"/>
    </row>
    <row r="1603" spans="1:6">
      <c r="A1603" s="109"/>
      <c r="B1603" s="107"/>
      <c r="C1603" s="121"/>
      <c r="D1603" s="110"/>
      <c r="E1603" s="111"/>
      <c r="F1603" s="112"/>
    </row>
    <row r="1604" spans="1:6">
      <c r="A1604" s="109"/>
      <c r="B1604" s="107"/>
      <c r="C1604" s="121"/>
      <c r="D1604" s="110"/>
      <c r="E1604" s="111"/>
      <c r="F1604" s="112"/>
    </row>
    <row r="1605" spans="1:6">
      <c r="A1605" s="109"/>
      <c r="B1605" s="107"/>
      <c r="C1605" s="121"/>
      <c r="D1605" s="110"/>
      <c r="E1605" s="111"/>
      <c r="F1605" s="112"/>
    </row>
    <row r="1606" spans="1:6">
      <c r="A1606" s="109"/>
      <c r="B1606" s="107"/>
      <c r="C1606" s="121"/>
      <c r="D1606" s="110"/>
      <c r="E1606" s="111"/>
      <c r="F1606" s="112"/>
    </row>
    <row r="1607" spans="1:6">
      <c r="A1607" s="109"/>
      <c r="B1607" s="107"/>
      <c r="C1607" s="121"/>
      <c r="D1607" s="110"/>
      <c r="E1607" s="111"/>
      <c r="F1607" s="112"/>
    </row>
    <row r="1608" spans="1:6">
      <c r="A1608" s="109"/>
      <c r="B1608" s="107"/>
      <c r="C1608" s="121"/>
      <c r="D1608" s="110"/>
      <c r="E1608" s="111"/>
      <c r="F1608" s="112"/>
    </row>
    <row r="1609" spans="1:6">
      <c r="A1609" s="109"/>
      <c r="B1609" s="107"/>
      <c r="C1609" s="121"/>
      <c r="D1609" s="110"/>
      <c r="E1609" s="111"/>
      <c r="F1609" s="112"/>
    </row>
    <row r="1610" spans="1:6">
      <c r="A1610" s="109"/>
      <c r="B1610" s="107"/>
      <c r="C1610" s="121"/>
      <c r="D1610" s="110"/>
      <c r="E1610" s="111"/>
      <c r="F1610" s="112"/>
    </row>
    <row r="1611" spans="1:6">
      <c r="A1611" s="109"/>
      <c r="B1611" s="107"/>
      <c r="C1611" s="121"/>
      <c r="D1611" s="110"/>
      <c r="E1611" s="111"/>
      <c r="F1611" s="112"/>
    </row>
    <row r="1612" spans="1:6">
      <c r="A1612" s="109"/>
      <c r="B1612" s="107"/>
      <c r="C1612" s="121"/>
      <c r="D1612" s="110"/>
      <c r="E1612" s="111"/>
      <c r="F1612" s="112"/>
    </row>
    <row r="1613" spans="1:6">
      <c r="A1613" s="109"/>
      <c r="B1613" s="107"/>
      <c r="C1613" s="121"/>
      <c r="D1613" s="110"/>
      <c r="E1613" s="111"/>
      <c r="F1613" s="112"/>
    </row>
    <row r="1614" spans="1:6">
      <c r="A1614" s="109"/>
      <c r="B1614" s="107"/>
      <c r="C1614" s="121"/>
      <c r="D1614" s="110"/>
      <c r="E1614" s="111"/>
      <c r="F1614" s="112"/>
    </row>
    <row r="1615" spans="1:6">
      <c r="A1615" s="109"/>
      <c r="B1615" s="107"/>
      <c r="C1615" s="121"/>
      <c r="D1615" s="110"/>
      <c r="E1615" s="111"/>
      <c r="F1615" s="112"/>
    </row>
    <row r="1616" spans="1:6">
      <c r="A1616" s="109"/>
      <c r="B1616" s="107"/>
      <c r="C1616" s="121"/>
      <c r="D1616" s="110"/>
      <c r="E1616" s="111"/>
      <c r="F1616" s="112"/>
    </row>
    <row r="1617" spans="1:6">
      <c r="A1617" s="109"/>
      <c r="B1617" s="107"/>
      <c r="C1617" s="121"/>
      <c r="D1617" s="110"/>
      <c r="E1617" s="111"/>
      <c r="F1617" s="112"/>
    </row>
    <row r="1618" spans="1:6">
      <c r="A1618" s="109"/>
      <c r="B1618" s="107"/>
      <c r="C1618" s="121"/>
      <c r="D1618" s="110"/>
      <c r="E1618" s="111"/>
      <c r="F1618" s="112"/>
    </row>
    <row r="1619" spans="1:6">
      <c r="A1619" s="109"/>
      <c r="B1619" s="107"/>
      <c r="C1619" s="121"/>
      <c r="D1619" s="110"/>
      <c r="E1619" s="111"/>
      <c r="F1619" s="112"/>
    </row>
    <row r="1620" spans="1:6">
      <c r="A1620" s="109"/>
      <c r="B1620" s="107"/>
      <c r="C1620" s="121"/>
      <c r="D1620" s="110"/>
      <c r="E1620" s="111"/>
      <c r="F1620" s="112"/>
    </row>
    <row r="1621" spans="1:6">
      <c r="A1621" s="109"/>
      <c r="B1621" s="107"/>
      <c r="C1621" s="121"/>
      <c r="D1621" s="110"/>
      <c r="E1621" s="111"/>
      <c r="F1621" s="112"/>
    </row>
    <row r="1622" spans="1:6">
      <c r="A1622" s="109"/>
      <c r="B1622" s="107"/>
      <c r="C1622" s="121"/>
      <c r="D1622" s="110"/>
      <c r="E1622" s="111"/>
      <c r="F1622" s="112"/>
    </row>
    <row r="1623" spans="1:6">
      <c r="A1623" s="109"/>
      <c r="B1623" s="107"/>
      <c r="C1623" s="121"/>
      <c r="D1623" s="110"/>
      <c r="E1623" s="111"/>
      <c r="F1623" s="112"/>
    </row>
    <row r="1624" spans="1:6">
      <c r="A1624" s="109"/>
      <c r="B1624" s="107"/>
      <c r="C1624" s="121"/>
      <c r="D1624" s="110"/>
      <c r="E1624" s="111"/>
      <c r="F1624" s="112"/>
    </row>
    <row r="1625" spans="1:6">
      <c r="A1625" s="109"/>
      <c r="B1625" s="107"/>
      <c r="C1625" s="121"/>
      <c r="D1625" s="110"/>
      <c r="E1625" s="111"/>
      <c r="F1625" s="112"/>
    </row>
    <row r="1626" spans="1:6">
      <c r="A1626" s="109"/>
      <c r="B1626" s="107"/>
      <c r="C1626" s="121"/>
      <c r="D1626" s="110"/>
      <c r="E1626" s="111"/>
      <c r="F1626" s="112"/>
    </row>
    <row r="1627" spans="1:6">
      <c r="A1627" s="109"/>
      <c r="B1627" s="107"/>
      <c r="C1627" s="121"/>
      <c r="D1627" s="110"/>
      <c r="E1627" s="111"/>
      <c r="F1627" s="112"/>
    </row>
    <row r="1628" spans="1:6">
      <c r="A1628" s="109"/>
      <c r="B1628" s="107"/>
      <c r="C1628" s="121"/>
      <c r="D1628" s="110"/>
      <c r="E1628" s="111"/>
      <c r="F1628" s="112"/>
    </row>
    <row r="1629" spans="1:6">
      <c r="A1629" s="109"/>
      <c r="B1629" s="107"/>
      <c r="C1629" s="121"/>
      <c r="D1629" s="110"/>
      <c r="E1629" s="111"/>
      <c r="F1629" s="112"/>
    </row>
    <row r="1630" spans="1:6">
      <c r="A1630" s="109"/>
      <c r="B1630" s="107"/>
      <c r="C1630" s="121"/>
      <c r="D1630" s="110"/>
      <c r="E1630" s="111"/>
      <c r="F1630" s="112"/>
    </row>
    <row r="1631" spans="1:6">
      <c r="A1631" s="109"/>
      <c r="B1631" s="107"/>
      <c r="C1631" s="121"/>
      <c r="D1631" s="110"/>
      <c r="E1631" s="111"/>
      <c r="F1631" s="112"/>
    </row>
    <row r="1632" spans="1:6">
      <c r="A1632" s="109"/>
      <c r="B1632" s="107"/>
      <c r="C1632" s="121"/>
      <c r="D1632" s="110"/>
      <c r="E1632" s="111"/>
      <c r="F1632" s="112"/>
    </row>
    <row r="1633" spans="1:6">
      <c r="A1633" s="109"/>
      <c r="B1633" s="107"/>
      <c r="C1633" s="121"/>
      <c r="D1633" s="110"/>
      <c r="E1633" s="111"/>
      <c r="F1633" s="112"/>
    </row>
    <row r="1634" spans="1:6">
      <c r="A1634" s="109"/>
      <c r="B1634" s="107"/>
      <c r="C1634" s="121"/>
      <c r="D1634" s="110"/>
      <c r="E1634" s="111"/>
      <c r="F1634" s="112"/>
    </row>
    <row r="1635" spans="1:6">
      <c r="A1635" s="109"/>
      <c r="B1635" s="107"/>
      <c r="C1635" s="121"/>
      <c r="D1635" s="110"/>
      <c r="E1635" s="111"/>
      <c r="F1635" s="112"/>
    </row>
    <row r="1636" spans="1:6">
      <c r="A1636" s="109"/>
      <c r="B1636" s="107"/>
      <c r="C1636" s="121"/>
      <c r="D1636" s="110"/>
      <c r="E1636" s="111"/>
      <c r="F1636" s="112"/>
    </row>
    <row r="1637" spans="1:6">
      <c r="A1637" s="109"/>
      <c r="B1637" s="107"/>
      <c r="C1637" s="121"/>
      <c r="D1637" s="110"/>
      <c r="E1637" s="111"/>
      <c r="F1637" s="112"/>
    </row>
    <row r="1638" spans="1:6">
      <c r="A1638" s="109"/>
      <c r="B1638" s="107"/>
      <c r="C1638" s="121"/>
      <c r="D1638" s="110"/>
      <c r="E1638" s="111"/>
      <c r="F1638" s="112"/>
    </row>
    <row r="1639" spans="1:6">
      <c r="A1639" s="109"/>
      <c r="B1639" s="107"/>
      <c r="C1639" s="121"/>
      <c r="D1639" s="110"/>
      <c r="E1639" s="111"/>
      <c r="F1639" s="112"/>
    </row>
    <row r="1640" spans="1:6">
      <c r="A1640" s="109"/>
      <c r="B1640" s="107"/>
      <c r="C1640" s="121"/>
      <c r="D1640" s="110"/>
      <c r="E1640" s="111"/>
      <c r="F1640" s="112"/>
    </row>
    <row r="1641" spans="1:6">
      <c r="A1641" s="109"/>
      <c r="B1641" s="107"/>
      <c r="C1641" s="121"/>
      <c r="D1641" s="110"/>
      <c r="E1641" s="111"/>
      <c r="F1641" s="112"/>
    </row>
    <row r="1642" spans="1:6">
      <c r="A1642" s="109"/>
      <c r="B1642" s="107"/>
      <c r="C1642" s="121"/>
      <c r="D1642" s="110"/>
      <c r="E1642" s="111"/>
      <c r="F1642" s="112"/>
    </row>
    <row r="1643" spans="1:6">
      <c r="A1643" s="109"/>
      <c r="B1643" s="107"/>
      <c r="C1643" s="121"/>
      <c r="D1643" s="110"/>
      <c r="E1643" s="111"/>
      <c r="F1643" s="112"/>
    </row>
    <row r="1644" spans="1:6">
      <c r="A1644" s="109"/>
      <c r="B1644" s="107"/>
      <c r="C1644" s="121"/>
      <c r="D1644" s="110"/>
      <c r="E1644" s="111"/>
      <c r="F1644" s="112"/>
    </row>
    <row r="1645" spans="1:6">
      <c r="A1645" s="109"/>
      <c r="B1645" s="107"/>
      <c r="C1645" s="121"/>
      <c r="D1645" s="110"/>
      <c r="E1645" s="111"/>
      <c r="F1645" s="112"/>
    </row>
    <row r="1646" spans="1:6">
      <c r="A1646" s="109"/>
      <c r="B1646" s="107"/>
      <c r="C1646" s="121"/>
      <c r="D1646" s="110"/>
      <c r="E1646" s="111"/>
      <c r="F1646" s="112"/>
    </row>
    <row r="1647" spans="1:6">
      <c r="A1647" s="109"/>
      <c r="B1647" s="107"/>
      <c r="C1647" s="121"/>
      <c r="D1647" s="110"/>
      <c r="E1647" s="111"/>
      <c r="F1647" s="112"/>
    </row>
    <row r="1648" spans="1:6">
      <c r="A1648" s="109"/>
      <c r="B1648" s="107"/>
      <c r="C1648" s="121"/>
      <c r="D1648" s="110"/>
      <c r="E1648" s="111"/>
      <c r="F1648" s="112"/>
    </row>
    <row r="1649" spans="1:6">
      <c r="A1649" s="109"/>
      <c r="B1649" s="107"/>
      <c r="C1649" s="121"/>
      <c r="D1649" s="110"/>
      <c r="E1649" s="111"/>
      <c r="F1649" s="112"/>
    </row>
    <row r="1650" spans="1:6">
      <c r="A1650" s="109"/>
      <c r="B1650" s="107"/>
      <c r="C1650" s="121"/>
      <c r="D1650" s="110"/>
      <c r="E1650" s="111"/>
      <c r="F1650" s="112"/>
    </row>
    <row r="1651" spans="1:6">
      <c r="A1651" s="109"/>
      <c r="B1651" s="107"/>
      <c r="C1651" s="121"/>
      <c r="D1651" s="110"/>
      <c r="E1651" s="111"/>
      <c r="F1651" s="112"/>
    </row>
    <row r="1652" spans="1:6">
      <c r="A1652" s="109"/>
      <c r="B1652" s="107"/>
      <c r="C1652" s="121"/>
      <c r="D1652" s="110"/>
      <c r="E1652" s="111"/>
      <c r="F1652" s="112"/>
    </row>
    <row r="1653" spans="1:6">
      <c r="A1653" s="109"/>
      <c r="B1653" s="107"/>
      <c r="C1653" s="121"/>
      <c r="D1653" s="110"/>
      <c r="E1653" s="111"/>
      <c r="F1653" s="112"/>
    </row>
    <row r="1654" spans="1:6">
      <c r="A1654" s="109"/>
      <c r="B1654" s="107"/>
      <c r="C1654" s="121"/>
      <c r="D1654" s="110"/>
      <c r="E1654" s="111"/>
      <c r="F1654" s="112"/>
    </row>
    <row r="1655" spans="1:6">
      <c r="A1655" s="109"/>
      <c r="B1655" s="107"/>
      <c r="C1655" s="121"/>
      <c r="D1655" s="110"/>
      <c r="E1655" s="111"/>
      <c r="F1655" s="112"/>
    </row>
    <row r="1656" spans="1:6">
      <c r="A1656" s="109"/>
      <c r="B1656" s="107"/>
      <c r="C1656" s="121"/>
      <c r="D1656" s="110"/>
      <c r="E1656" s="111"/>
      <c r="F1656" s="112"/>
    </row>
    <row r="1657" spans="1:6">
      <c r="A1657" s="109"/>
      <c r="B1657" s="107"/>
      <c r="C1657" s="121"/>
      <c r="D1657" s="110"/>
      <c r="E1657" s="111"/>
      <c r="F1657" s="112"/>
    </row>
    <row r="1658" spans="1:6">
      <c r="A1658" s="109"/>
      <c r="B1658" s="107"/>
      <c r="C1658" s="121"/>
      <c r="D1658" s="110"/>
      <c r="E1658" s="111"/>
      <c r="F1658" s="112"/>
    </row>
    <row r="1659" spans="1:6">
      <c r="A1659" s="109"/>
      <c r="B1659" s="107"/>
      <c r="C1659" s="121"/>
      <c r="D1659" s="110"/>
      <c r="E1659" s="111"/>
      <c r="F1659" s="112"/>
    </row>
    <row r="1660" spans="1:6">
      <c r="A1660" s="109"/>
      <c r="B1660" s="107"/>
      <c r="C1660" s="121"/>
      <c r="D1660" s="110"/>
      <c r="E1660" s="111"/>
      <c r="F1660" s="112"/>
    </row>
    <row r="1661" spans="1:6">
      <c r="A1661" s="109"/>
      <c r="B1661" s="107"/>
      <c r="C1661" s="121"/>
      <c r="D1661" s="110"/>
      <c r="E1661" s="111"/>
      <c r="F1661" s="112"/>
    </row>
    <row r="1662" spans="1:6">
      <c r="A1662" s="109"/>
      <c r="B1662" s="107"/>
      <c r="C1662" s="121"/>
      <c r="D1662" s="110"/>
      <c r="E1662" s="111"/>
      <c r="F1662" s="112"/>
    </row>
    <row r="1663" spans="1:6">
      <c r="A1663" s="109"/>
      <c r="B1663" s="107"/>
      <c r="C1663" s="121"/>
      <c r="D1663" s="110"/>
      <c r="E1663" s="111"/>
      <c r="F1663" s="112"/>
    </row>
    <row r="1664" spans="1:6">
      <c r="A1664" s="109"/>
      <c r="B1664" s="107"/>
      <c r="C1664" s="121"/>
      <c r="D1664" s="110"/>
      <c r="E1664" s="111"/>
      <c r="F1664" s="112"/>
    </row>
    <row r="1665" spans="1:6">
      <c r="A1665" s="109"/>
      <c r="B1665" s="107"/>
      <c r="C1665" s="121"/>
      <c r="D1665" s="110"/>
      <c r="E1665" s="111"/>
      <c r="F1665" s="112"/>
    </row>
    <row r="1666" spans="1:6">
      <c r="A1666" s="109"/>
      <c r="B1666" s="107"/>
      <c r="C1666" s="121"/>
      <c r="D1666" s="110"/>
      <c r="E1666" s="111"/>
      <c r="F1666" s="112"/>
    </row>
    <row r="1667" spans="1:6">
      <c r="A1667" s="109"/>
      <c r="B1667" s="107"/>
      <c r="C1667" s="121"/>
      <c r="D1667" s="110"/>
      <c r="E1667" s="111"/>
      <c r="F1667" s="112"/>
    </row>
    <row r="1668" spans="1:6">
      <c r="A1668" s="109"/>
      <c r="B1668" s="107"/>
      <c r="C1668" s="121"/>
      <c r="D1668" s="110"/>
      <c r="E1668" s="111"/>
      <c r="F1668" s="112"/>
    </row>
    <row r="1669" spans="1:6">
      <c r="A1669" s="109"/>
      <c r="B1669" s="107"/>
      <c r="C1669" s="121"/>
      <c r="D1669" s="110"/>
      <c r="E1669" s="111"/>
      <c r="F1669" s="112"/>
    </row>
    <row r="1670" spans="1:6">
      <c r="A1670" s="109"/>
      <c r="B1670" s="107"/>
      <c r="C1670" s="121"/>
      <c r="D1670" s="110"/>
      <c r="E1670" s="111"/>
      <c r="F1670" s="112"/>
    </row>
    <row r="1671" spans="1:6">
      <c r="A1671" s="109"/>
      <c r="B1671" s="107"/>
      <c r="C1671" s="121"/>
      <c r="D1671" s="110"/>
      <c r="E1671" s="111"/>
      <c r="F1671" s="112"/>
    </row>
    <row r="1672" spans="1:6">
      <c r="A1672" s="109"/>
      <c r="B1672" s="107"/>
      <c r="C1672" s="121"/>
      <c r="D1672" s="110"/>
      <c r="E1672" s="111"/>
      <c r="F1672" s="112"/>
    </row>
    <row r="1673" spans="1:6">
      <c r="A1673" s="109"/>
      <c r="B1673" s="107"/>
      <c r="C1673" s="121"/>
      <c r="D1673" s="110"/>
      <c r="E1673" s="111"/>
      <c r="F1673" s="112"/>
    </row>
    <row r="1674" spans="1:6">
      <c r="A1674" s="109"/>
      <c r="B1674" s="107"/>
      <c r="C1674" s="121"/>
      <c r="D1674" s="110"/>
      <c r="E1674" s="111"/>
      <c r="F1674" s="112"/>
    </row>
    <row r="1675" spans="1:6">
      <c r="A1675" s="109"/>
      <c r="B1675" s="107"/>
      <c r="C1675" s="121"/>
      <c r="D1675" s="110"/>
      <c r="E1675" s="111"/>
      <c r="F1675" s="112"/>
    </row>
    <row r="1676" spans="1:6">
      <c r="A1676" s="109"/>
      <c r="B1676" s="107"/>
      <c r="C1676" s="121"/>
      <c r="D1676" s="110"/>
      <c r="E1676" s="111"/>
      <c r="F1676" s="112"/>
    </row>
    <row r="1677" spans="1:6">
      <c r="A1677" s="109"/>
      <c r="B1677" s="107"/>
      <c r="C1677" s="121"/>
      <c r="D1677" s="110"/>
      <c r="E1677" s="111"/>
      <c r="F1677" s="112"/>
    </row>
    <row r="1678" spans="1:6">
      <c r="A1678" s="109"/>
      <c r="B1678" s="107"/>
      <c r="C1678" s="121"/>
      <c r="D1678" s="110"/>
      <c r="E1678" s="111"/>
      <c r="F1678" s="112"/>
    </row>
    <row r="1679" spans="1:6">
      <c r="A1679" s="109"/>
      <c r="B1679" s="107"/>
      <c r="C1679" s="121"/>
      <c r="D1679" s="110"/>
      <c r="E1679" s="111"/>
      <c r="F1679" s="112"/>
    </row>
    <row r="1680" spans="1:6">
      <c r="A1680" s="109"/>
      <c r="B1680" s="107"/>
      <c r="C1680" s="121"/>
      <c r="D1680" s="110"/>
      <c r="E1680" s="111"/>
      <c r="F1680" s="112"/>
    </row>
    <row r="1681" spans="1:6">
      <c r="A1681" s="109"/>
      <c r="B1681" s="107"/>
      <c r="C1681" s="121"/>
      <c r="D1681" s="110"/>
      <c r="E1681" s="111"/>
      <c r="F1681" s="112"/>
    </row>
    <row r="1682" spans="1:6">
      <c r="A1682" s="109"/>
      <c r="B1682" s="107"/>
      <c r="C1682" s="121"/>
      <c r="D1682" s="110"/>
      <c r="E1682" s="111"/>
      <c r="F1682" s="112"/>
    </row>
    <row r="1683" spans="1:6">
      <c r="A1683" s="109"/>
      <c r="B1683" s="107"/>
      <c r="C1683" s="121"/>
      <c r="D1683" s="110"/>
      <c r="E1683" s="111"/>
      <c r="F1683" s="112"/>
    </row>
    <row r="1684" spans="1:6">
      <c r="A1684" s="109"/>
      <c r="B1684" s="107"/>
      <c r="C1684" s="121"/>
      <c r="D1684" s="110"/>
      <c r="E1684" s="111"/>
      <c r="F1684" s="112"/>
    </row>
    <row r="1685" spans="1:6">
      <c r="A1685" s="109"/>
      <c r="B1685" s="107"/>
      <c r="C1685" s="121"/>
      <c r="D1685" s="110"/>
      <c r="E1685" s="111"/>
      <c r="F1685" s="112"/>
    </row>
    <row r="1686" spans="1:6">
      <c r="A1686" s="109"/>
      <c r="B1686" s="107"/>
      <c r="C1686" s="121"/>
      <c r="D1686" s="110"/>
      <c r="E1686" s="111"/>
      <c r="F1686" s="112"/>
    </row>
    <row r="1687" spans="1:6">
      <c r="A1687" s="109"/>
      <c r="B1687" s="107"/>
      <c r="C1687" s="121"/>
      <c r="D1687" s="110"/>
      <c r="E1687" s="111"/>
      <c r="F1687" s="112"/>
    </row>
    <row r="1688" spans="1:6">
      <c r="A1688" s="109"/>
      <c r="B1688" s="107"/>
      <c r="C1688" s="121"/>
      <c r="D1688" s="110"/>
      <c r="E1688" s="111"/>
      <c r="F1688" s="112"/>
    </row>
    <row r="1689" spans="1:6">
      <c r="A1689" s="109"/>
      <c r="B1689" s="107"/>
      <c r="C1689" s="121"/>
      <c r="D1689" s="110"/>
      <c r="E1689" s="111"/>
      <c r="F1689" s="112"/>
    </row>
    <row r="1690" spans="1:6">
      <c r="A1690" s="109"/>
      <c r="B1690" s="107"/>
      <c r="C1690" s="121"/>
      <c r="D1690" s="110"/>
      <c r="E1690" s="111"/>
      <c r="F1690" s="112"/>
    </row>
    <row r="1691" spans="1:6">
      <c r="A1691" s="109"/>
      <c r="B1691" s="107"/>
      <c r="C1691" s="121"/>
      <c r="D1691" s="110"/>
      <c r="E1691" s="111"/>
      <c r="F1691" s="112"/>
    </row>
    <row r="1692" spans="1:6">
      <c r="A1692" s="109"/>
      <c r="B1692" s="107"/>
      <c r="C1692" s="121"/>
      <c r="D1692" s="110"/>
      <c r="E1692" s="111"/>
      <c r="F1692" s="112"/>
    </row>
    <row r="1693" spans="1:6">
      <c r="A1693" s="109"/>
      <c r="B1693" s="107"/>
      <c r="C1693" s="121"/>
      <c r="D1693" s="110"/>
      <c r="E1693" s="111"/>
      <c r="F1693" s="112"/>
    </row>
    <row r="1694" spans="1:6">
      <c r="A1694" s="109"/>
      <c r="B1694" s="107"/>
      <c r="C1694" s="121"/>
      <c r="D1694" s="110"/>
      <c r="E1694" s="111"/>
      <c r="F1694" s="112"/>
    </row>
    <row r="1695" spans="1:6">
      <c r="A1695" s="109"/>
      <c r="B1695" s="107"/>
      <c r="C1695" s="121"/>
      <c r="D1695" s="110"/>
      <c r="E1695" s="111"/>
      <c r="F1695" s="112"/>
    </row>
    <row r="1696" spans="1:6">
      <c r="A1696" s="109"/>
      <c r="B1696" s="107"/>
      <c r="C1696" s="121"/>
      <c r="D1696" s="110"/>
      <c r="E1696" s="111"/>
      <c r="F1696" s="112"/>
    </row>
    <row r="1697" spans="1:6">
      <c r="A1697" s="109"/>
      <c r="B1697" s="107"/>
      <c r="C1697" s="121"/>
      <c r="D1697" s="110"/>
      <c r="E1697" s="111"/>
      <c r="F1697" s="112"/>
    </row>
    <row r="1698" spans="1:6">
      <c r="A1698" s="109"/>
      <c r="B1698" s="107"/>
      <c r="C1698" s="121"/>
      <c r="D1698" s="110"/>
      <c r="E1698" s="111"/>
      <c r="F1698" s="112"/>
    </row>
    <row r="1699" spans="1:6">
      <c r="A1699" s="109"/>
      <c r="B1699" s="107"/>
      <c r="C1699" s="121"/>
      <c r="D1699" s="110"/>
      <c r="E1699" s="111"/>
      <c r="F1699" s="112"/>
    </row>
    <row r="1700" spans="1:6">
      <c r="A1700" s="109"/>
      <c r="B1700" s="107"/>
      <c r="C1700" s="121"/>
      <c r="D1700" s="110"/>
      <c r="E1700" s="111"/>
      <c r="F1700" s="112"/>
    </row>
    <row r="1701" spans="1:6">
      <c r="A1701" s="109"/>
      <c r="B1701" s="107"/>
      <c r="C1701" s="121"/>
      <c r="D1701" s="110"/>
      <c r="E1701" s="111"/>
      <c r="F1701" s="112"/>
    </row>
    <row r="1702" spans="1:6">
      <c r="A1702" s="109"/>
      <c r="B1702" s="107"/>
      <c r="C1702" s="121"/>
      <c r="D1702" s="110"/>
      <c r="E1702" s="111"/>
      <c r="F1702" s="112"/>
    </row>
    <row r="1703" spans="1:6">
      <c r="A1703" s="109"/>
      <c r="B1703" s="107"/>
      <c r="C1703" s="121"/>
      <c r="D1703" s="110"/>
      <c r="E1703" s="111"/>
      <c r="F1703" s="112"/>
    </row>
    <row r="1704" spans="1:6">
      <c r="A1704" s="109"/>
      <c r="B1704" s="107"/>
      <c r="C1704" s="121"/>
      <c r="D1704" s="110"/>
      <c r="E1704" s="111"/>
      <c r="F1704" s="112"/>
    </row>
    <row r="1705" spans="1:6">
      <c r="A1705" s="109"/>
      <c r="B1705" s="107"/>
      <c r="C1705" s="121"/>
      <c r="D1705" s="110"/>
      <c r="E1705" s="111"/>
      <c r="F1705" s="112"/>
    </row>
    <row r="1706" spans="1:6">
      <c r="A1706" s="109"/>
      <c r="B1706" s="107"/>
      <c r="C1706" s="121"/>
      <c r="D1706" s="110"/>
      <c r="E1706" s="111"/>
      <c r="F1706" s="112"/>
    </row>
    <row r="1707" spans="1:6">
      <c r="A1707" s="109"/>
      <c r="B1707" s="107"/>
      <c r="C1707" s="121"/>
      <c r="D1707" s="110"/>
      <c r="E1707" s="111"/>
      <c r="F1707" s="112"/>
    </row>
    <row r="1708" spans="1:6">
      <c r="A1708" s="109"/>
      <c r="B1708" s="107"/>
      <c r="C1708" s="121"/>
      <c r="D1708" s="110"/>
      <c r="E1708" s="111"/>
      <c r="F1708" s="112"/>
    </row>
    <row r="1709" spans="1:6">
      <c r="A1709" s="109"/>
      <c r="B1709" s="107"/>
      <c r="C1709" s="121"/>
      <c r="D1709" s="110"/>
      <c r="E1709" s="111"/>
      <c r="F1709" s="112"/>
    </row>
    <row r="1710" spans="1:6">
      <c r="A1710" s="109"/>
      <c r="B1710" s="107"/>
      <c r="C1710" s="121"/>
      <c r="D1710" s="110"/>
      <c r="E1710" s="111"/>
      <c r="F1710" s="112"/>
    </row>
    <row r="1711" spans="1:6">
      <c r="A1711" s="109"/>
      <c r="B1711" s="107"/>
      <c r="C1711" s="121"/>
      <c r="D1711" s="110"/>
      <c r="E1711" s="111"/>
      <c r="F1711" s="112"/>
    </row>
    <row r="1712" spans="1:6">
      <c r="A1712" s="109"/>
      <c r="B1712" s="107"/>
      <c r="C1712" s="121"/>
      <c r="D1712" s="110"/>
      <c r="E1712" s="111"/>
      <c r="F1712" s="112"/>
    </row>
    <row r="1713" spans="1:6">
      <c r="A1713" s="109"/>
      <c r="B1713" s="107"/>
      <c r="C1713" s="121"/>
      <c r="D1713" s="110"/>
      <c r="E1713" s="111"/>
      <c r="F1713" s="112"/>
    </row>
    <row r="1714" spans="1:6">
      <c r="A1714" s="109"/>
      <c r="B1714" s="107"/>
      <c r="C1714" s="121"/>
      <c r="D1714" s="110"/>
      <c r="E1714" s="111"/>
      <c r="F1714" s="112"/>
    </row>
    <row r="1715" spans="1:6">
      <c r="A1715" s="109"/>
      <c r="B1715" s="107"/>
      <c r="C1715" s="121"/>
      <c r="D1715" s="110"/>
      <c r="E1715" s="111"/>
      <c r="F1715" s="112"/>
    </row>
    <row r="1716" spans="1:6">
      <c r="A1716" s="109"/>
      <c r="B1716" s="107"/>
      <c r="C1716" s="121"/>
      <c r="D1716" s="110"/>
      <c r="E1716" s="111"/>
      <c r="F1716" s="112"/>
    </row>
    <row r="1717" spans="1:6">
      <c r="A1717" s="109"/>
      <c r="B1717" s="107"/>
      <c r="C1717" s="121"/>
      <c r="D1717" s="110"/>
      <c r="E1717" s="111"/>
      <c r="F1717" s="112"/>
    </row>
    <row r="1718" spans="1:6">
      <c r="A1718" s="109"/>
      <c r="B1718" s="107"/>
      <c r="C1718" s="121"/>
      <c r="D1718" s="110"/>
      <c r="E1718" s="111"/>
      <c r="F1718" s="112"/>
    </row>
    <row r="1719" spans="1:6">
      <c r="A1719" s="109"/>
      <c r="B1719" s="107"/>
      <c r="C1719" s="121"/>
      <c r="D1719" s="110"/>
      <c r="E1719" s="111"/>
      <c r="F1719" s="112"/>
    </row>
    <row r="1720" spans="1:6">
      <c r="A1720" s="109"/>
      <c r="B1720" s="107"/>
      <c r="C1720" s="121"/>
      <c r="D1720" s="110"/>
      <c r="E1720" s="111"/>
      <c r="F1720" s="112"/>
    </row>
    <row r="1721" spans="1:6">
      <c r="A1721" s="109"/>
      <c r="B1721" s="107"/>
      <c r="C1721" s="121"/>
      <c r="D1721" s="110"/>
      <c r="E1721" s="111"/>
      <c r="F1721" s="112"/>
    </row>
    <row r="1722" spans="1:6">
      <c r="A1722" s="109"/>
      <c r="B1722" s="107"/>
      <c r="C1722" s="121"/>
      <c r="D1722" s="110"/>
      <c r="E1722" s="111"/>
      <c r="F1722" s="112"/>
    </row>
    <row r="1723" spans="1:6">
      <c r="A1723" s="109"/>
      <c r="B1723" s="107"/>
      <c r="C1723" s="121"/>
      <c r="D1723" s="110"/>
      <c r="E1723" s="111"/>
      <c r="F1723" s="112"/>
    </row>
    <row r="1724" spans="1:6">
      <c r="A1724" s="109"/>
      <c r="B1724" s="107"/>
      <c r="C1724" s="121"/>
      <c r="D1724" s="110"/>
      <c r="E1724" s="111"/>
      <c r="F1724" s="112"/>
    </row>
    <row r="1725" spans="1:6">
      <c r="A1725" s="109"/>
      <c r="B1725" s="107"/>
      <c r="C1725" s="121"/>
      <c r="D1725" s="110"/>
      <c r="E1725" s="111"/>
      <c r="F1725" s="112"/>
    </row>
    <row r="1726" spans="1:6">
      <c r="A1726" s="109"/>
      <c r="B1726" s="107"/>
      <c r="C1726" s="121"/>
      <c r="D1726" s="110"/>
      <c r="E1726" s="111"/>
      <c r="F1726" s="112"/>
    </row>
    <row r="1727" spans="1:6">
      <c r="A1727" s="109"/>
      <c r="B1727" s="107"/>
      <c r="C1727" s="121"/>
      <c r="D1727" s="110"/>
      <c r="E1727" s="111"/>
      <c r="F1727" s="112"/>
    </row>
    <row r="1728" spans="1:6">
      <c r="A1728" s="109"/>
      <c r="B1728" s="107"/>
      <c r="C1728" s="121"/>
      <c r="D1728" s="110"/>
      <c r="E1728" s="111"/>
      <c r="F1728" s="112"/>
    </row>
    <row r="1729" spans="1:6">
      <c r="A1729" s="109"/>
      <c r="B1729" s="107"/>
      <c r="C1729" s="121"/>
      <c r="D1729" s="110"/>
      <c r="E1729" s="111"/>
      <c r="F1729" s="112"/>
    </row>
    <row r="1730" spans="1:6">
      <c r="A1730" s="109"/>
      <c r="B1730" s="107"/>
      <c r="C1730" s="121"/>
      <c r="D1730" s="110"/>
      <c r="E1730" s="111"/>
      <c r="F1730" s="112"/>
    </row>
    <row r="1731" spans="1:6">
      <c r="A1731" s="109"/>
      <c r="B1731" s="107"/>
      <c r="C1731" s="121"/>
      <c r="D1731" s="110"/>
      <c r="E1731" s="111"/>
      <c r="F1731" s="112"/>
    </row>
    <row r="1732" spans="1:6">
      <c r="A1732" s="109"/>
      <c r="B1732" s="107"/>
      <c r="C1732" s="121"/>
      <c r="D1732" s="110"/>
      <c r="E1732" s="111"/>
      <c r="F1732" s="112"/>
    </row>
    <row r="1733" spans="1:6">
      <c r="A1733" s="109"/>
      <c r="B1733" s="107"/>
      <c r="C1733" s="121"/>
      <c r="D1733" s="110"/>
      <c r="E1733" s="111"/>
      <c r="F1733" s="112"/>
    </row>
    <row r="1734" spans="1:6">
      <c r="A1734" s="109"/>
      <c r="B1734" s="107"/>
      <c r="C1734" s="121"/>
      <c r="D1734" s="110"/>
      <c r="E1734" s="111"/>
      <c r="F1734" s="112"/>
    </row>
    <row r="1735" spans="1:6">
      <c r="A1735" s="109"/>
      <c r="B1735" s="107"/>
      <c r="C1735" s="121"/>
      <c r="D1735" s="110"/>
      <c r="E1735" s="111"/>
      <c r="F1735" s="112"/>
    </row>
    <row r="1736" spans="1:6">
      <c r="A1736" s="109"/>
      <c r="B1736" s="107"/>
      <c r="C1736" s="121"/>
      <c r="D1736" s="110"/>
      <c r="E1736" s="111"/>
      <c r="F1736" s="112"/>
    </row>
    <row r="1737" spans="1:6">
      <c r="A1737" s="109"/>
      <c r="B1737" s="107"/>
      <c r="C1737" s="121"/>
      <c r="D1737" s="110"/>
      <c r="E1737" s="111"/>
      <c r="F1737" s="112"/>
    </row>
    <row r="1738" spans="1:6">
      <c r="A1738" s="109"/>
      <c r="B1738" s="107"/>
      <c r="C1738" s="121"/>
      <c r="D1738" s="110"/>
      <c r="E1738" s="111"/>
      <c r="F1738" s="112"/>
    </row>
    <row r="1739" spans="1:6">
      <c r="A1739" s="109"/>
      <c r="B1739" s="107"/>
      <c r="C1739" s="121"/>
      <c r="D1739" s="110"/>
      <c r="E1739" s="111"/>
      <c r="F1739" s="112"/>
    </row>
    <row r="1740" spans="1:6">
      <c r="A1740" s="109"/>
      <c r="B1740" s="107"/>
      <c r="C1740" s="121"/>
      <c r="D1740" s="110"/>
      <c r="E1740" s="111"/>
      <c r="F1740" s="112"/>
    </row>
    <row r="1741" spans="1:6">
      <c r="A1741" s="109"/>
      <c r="B1741" s="107"/>
      <c r="C1741" s="121"/>
      <c r="D1741" s="110"/>
      <c r="E1741" s="111"/>
      <c r="F1741" s="112"/>
    </row>
    <row r="1742" spans="1:6">
      <c r="A1742" s="109"/>
      <c r="B1742" s="107"/>
      <c r="C1742" s="121"/>
      <c r="D1742" s="110"/>
      <c r="E1742" s="111"/>
      <c r="F1742" s="112"/>
    </row>
    <row r="1743" spans="1:6">
      <c r="A1743" s="109"/>
      <c r="B1743" s="107"/>
      <c r="C1743" s="121"/>
      <c r="D1743" s="110"/>
      <c r="E1743" s="111"/>
      <c r="F1743" s="112"/>
    </row>
    <row r="1744" spans="1:6">
      <c r="A1744" s="109"/>
      <c r="B1744" s="107"/>
      <c r="C1744" s="121"/>
      <c r="D1744" s="110"/>
      <c r="E1744" s="111"/>
      <c r="F1744" s="112"/>
    </row>
    <row r="1745" spans="1:6">
      <c r="A1745" s="109"/>
      <c r="B1745" s="107"/>
      <c r="C1745" s="121"/>
      <c r="D1745" s="110"/>
      <c r="E1745" s="111"/>
      <c r="F1745" s="112"/>
    </row>
    <row r="1746" spans="1:6">
      <c r="A1746" s="109"/>
      <c r="B1746" s="107"/>
      <c r="C1746" s="121"/>
      <c r="D1746" s="110"/>
      <c r="E1746" s="111"/>
      <c r="F1746" s="112"/>
    </row>
    <row r="1747" spans="1:6">
      <c r="A1747" s="109"/>
      <c r="B1747" s="107"/>
      <c r="C1747" s="121"/>
      <c r="D1747" s="110"/>
      <c r="E1747" s="111"/>
      <c r="F1747" s="112"/>
    </row>
    <row r="1748" spans="1:6">
      <c r="A1748" s="109"/>
      <c r="B1748" s="107"/>
      <c r="C1748" s="121"/>
      <c r="D1748" s="110"/>
      <c r="E1748" s="111"/>
      <c r="F1748" s="112"/>
    </row>
    <row r="1749" spans="1:6">
      <c r="A1749" s="109"/>
      <c r="B1749" s="107"/>
      <c r="C1749" s="121"/>
      <c r="D1749" s="110"/>
      <c r="E1749" s="111"/>
      <c r="F1749" s="112"/>
    </row>
    <row r="1750" spans="1:6">
      <c r="A1750" s="109"/>
      <c r="B1750" s="107"/>
      <c r="C1750" s="121"/>
      <c r="D1750" s="110"/>
      <c r="E1750" s="111"/>
      <c r="F1750" s="112"/>
    </row>
    <row r="1751" spans="1:6">
      <c r="A1751" s="109"/>
      <c r="B1751" s="107"/>
      <c r="C1751" s="121"/>
      <c r="D1751" s="110"/>
      <c r="E1751" s="111"/>
      <c r="F1751" s="112"/>
    </row>
    <row r="1752" spans="1:6">
      <c r="A1752" s="109"/>
      <c r="B1752" s="107"/>
      <c r="C1752" s="121"/>
      <c r="D1752" s="110"/>
      <c r="E1752" s="111"/>
      <c r="F1752" s="112"/>
    </row>
    <row r="1753" spans="1:6">
      <c r="A1753" s="109"/>
      <c r="B1753" s="107"/>
      <c r="C1753" s="121"/>
      <c r="D1753" s="110"/>
      <c r="E1753" s="111"/>
      <c r="F1753" s="112"/>
    </row>
    <row r="1754" spans="1:6">
      <c r="A1754" s="109"/>
      <c r="B1754" s="107"/>
      <c r="C1754" s="121"/>
      <c r="D1754" s="110"/>
      <c r="E1754" s="111"/>
      <c r="F1754" s="112"/>
    </row>
    <row r="1755" spans="1:6">
      <c r="A1755" s="109"/>
      <c r="B1755" s="107"/>
      <c r="C1755" s="121"/>
      <c r="D1755" s="110"/>
      <c r="E1755" s="111"/>
      <c r="F1755" s="112"/>
    </row>
    <row r="1756" spans="1:6">
      <c r="A1756" s="109"/>
      <c r="B1756" s="107"/>
      <c r="C1756" s="121"/>
      <c r="D1756" s="110"/>
      <c r="E1756" s="111"/>
      <c r="F1756" s="112"/>
    </row>
    <row r="1757" spans="1:6">
      <c r="A1757" s="109"/>
      <c r="B1757" s="107"/>
      <c r="C1757" s="121"/>
      <c r="D1757" s="110"/>
      <c r="E1757" s="111"/>
      <c r="F1757" s="112"/>
    </row>
    <row r="1758" spans="1:6">
      <c r="A1758" s="109"/>
      <c r="B1758" s="107"/>
      <c r="C1758" s="121"/>
      <c r="D1758" s="110"/>
      <c r="E1758" s="111"/>
      <c r="F1758" s="112"/>
    </row>
    <row r="1759" spans="1:6">
      <c r="A1759" s="109"/>
      <c r="B1759" s="107"/>
      <c r="C1759" s="121"/>
      <c r="D1759" s="110"/>
      <c r="E1759" s="111"/>
      <c r="F1759" s="112"/>
    </row>
    <row r="1760" spans="1:6">
      <c r="A1760" s="109"/>
      <c r="B1760" s="107"/>
      <c r="C1760" s="121"/>
      <c r="D1760" s="110"/>
      <c r="E1760" s="111"/>
      <c r="F1760" s="112"/>
    </row>
    <row r="1761" spans="1:6">
      <c r="A1761" s="109"/>
      <c r="B1761" s="107"/>
      <c r="C1761" s="121"/>
      <c r="D1761" s="110"/>
      <c r="E1761" s="111"/>
      <c r="F1761" s="112"/>
    </row>
    <row r="1762" spans="1:6">
      <c r="A1762" s="109"/>
      <c r="B1762" s="107"/>
      <c r="C1762" s="121"/>
      <c r="D1762" s="110"/>
      <c r="E1762" s="111"/>
      <c r="F1762" s="112"/>
    </row>
    <row r="1763" spans="1:6">
      <c r="A1763" s="109"/>
      <c r="B1763" s="107"/>
      <c r="C1763" s="121"/>
      <c r="D1763" s="110"/>
      <c r="E1763" s="111"/>
      <c r="F1763" s="112"/>
    </row>
    <row r="1764" spans="1:6">
      <c r="A1764" s="109"/>
      <c r="B1764" s="107"/>
      <c r="C1764" s="121"/>
      <c r="D1764" s="110"/>
      <c r="E1764" s="111"/>
      <c r="F1764" s="112"/>
    </row>
    <row r="1765" spans="1:6">
      <c r="A1765" s="109"/>
      <c r="B1765" s="107"/>
      <c r="C1765" s="121"/>
      <c r="D1765" s="110"/>
      <c r="E1765" s="111"/>
      <c r="F1765" s="112"/>
    </row>
    <row r="1766" spans="1:6">
      <c r="A1766" s="109"/>
      <c r="B1766" s="107"/>
      <c r="C1766" s="121"/>
      <c r="D1766" s="110"/>
      <c r="E1766" s="111"/>
      <c r="F1766" s="112"/>
    </row>
    <row r="1767" spans="1:6">
      <c r="A1767" s="109"/>
      <c r="B1767" s="107"/>
      <c r="C1767" s="121"/>
      <c r="D1767" s="110"/>
      <c r="E1767" s="111"/>
      <c r="F1767" s="112"/>
    </row>
    <row r="1768" spans="1:6">
      <c r="A1768" s="109"/>
      <c r="B1768" s="107"/>
      <c r="C1768" s="121"/>
      <c r="D1768" s="110"/>
      <c r="E1768" s="111"/>
      <c r="F1768" s="112"/>
    </row>
    <row r="1769" spans="1:6">
      <c r="A1769" s="109"/>
      <c r="B1769" s="107"/>
      <c r="C1769" s="121"/>
      <c r="D1769" s="110"/>
      <c r="E1769" s="111"/>
      <c r="F1769" s="112"/>
    </row>
    <row r="1770" spans="1:6">
      <c r="A1770" s="109"/>
      <c r="B1770" s="107"/>
      <c r="C1770" s="121"/>
      <c r="D1770" s="110"/>
      <c r="E1770" s="111"/>
      <c r="F1770" s="112"/>
    </row>
    <row r="1771" spans="1:6">
      <c r="A1771" s="109"/>
      <c r="B1771" s="107"/>
      <c r="C1771" s="121"/>
      <c r="D1771" s="110"/>
      <c r="E1771" s="111"/>
      <c r="F1771" s="112"/>
    </row>
    <row r="1772" spans="1:6">
      <c r="A1772" s="109"/>
      <c r="B1772" s="107"/>
      <c r="C1772" s="121"/>
      <c r="D1772" s="110"/>
      <c r="E1772" s="111"/>
      <c r="F1772" s="112"/>
    </row>
    <row r="1773" spans="1:6">
      <c r="A1773" s="109"/>
      <c r="B1773" s="107"/>
      <c r="C1773" s="121"/>
      <c r="D1773" s="110"/>
      <c r="E1773" s="111"/>
      <c r="F1773" s="112"/>
    </row>
    <row r="1774" spans="1:6">
      <c r="A1774" s="109"/>
      <c r="B1774" s="107"/>
      <c r="C1774" s="121"/>
      <c r="D1774" s="110"/>
      <c r="E1774" s="111"/>
      <c r="F1774" s="112"/>
    </row>
    <row r="1775" spans="1:6">
      <c r="A1775" s="109"/>
      <c r="B1775" s="107"/>
      <c r="C1775" s="121"/>
      <c r="D1775" s="110"/>
      <c r="E1775" s="111"/>
      <c r="F1775" s="112"/>
    </row>
    <row r="1776" spans="1:6">
      <c r="A1776" s="109"/>
      <c r="B1776" s="107"/>
      <c r="C1776" s="121"/>
      <c r="D1776" s="110"/>
      <c r="E1776" s="111"/>
      <c r="F1776" s="112"/>
    </row>
    <row r="1777" spans="1:6">
      <c r="A1777" s="109"/>
      <c r="B1777" s="107"/>
      <c r="C1777" s="121"/>
      <c r="D1777" s="110"/>
      <c r="E1777" s="111"/>
      <c r="F1777" s="112"/>
    </row>
    <row r="1778" spans="1:6">
      <c r="A1778" s="109"/>
      <c r="B1778" s="107"/>
      <c r="C1778" s="121"/>
      <c r="D1778" s="110"/>
      <c r="E1778" s="111"/>
      <c r="F1778" s="112"/>
    </row>
    <row r="1779" spans="1:6">
      <c r="A1779" s="109"/>
      <c r="B1779" s="107"/>
      <c r="C1779" s="121"/>
      <c r="D1779" s="110"/>
      <c r="E1779" s="111"/>
      <c r="F1779" s="112"/>
    </row>
    <row r="1780" spans="1:6">
      <c r="A1780" s="109"/>
      <c r="B1780" s="107"/>
      <c r="C1780" s="121"/>
      <c r="D1780" s="110"/>
      <c r="E1780" s="111"/>
      <c r="F1780" s="112"/>
    </row>
    <row r="1781" spans="1:6">
      <c r="A1781" s="109"/>
      <c r="B1781" s="107"/>
      <c r="C1781" s="121"/>
      <c r="D1781" s="110"/>
      <c r="E1781" s="111"/>
      <c r="F1781" s="112"/>
    </row>
    <row r="1782" spans="1:6">
      <c r="A1782" s="109"/>
      <c r="B1782" s="107"/>
      <c r="C1782" s="121"/>
      <c r="D1782" s="110"/>
      <c r="E1782" s="111"/>
      <c r="F1782" s="112"/>
    </row>
    <row r="1783" spans="1:6">
      <c r="A1783" s="109"/>
      <c r="B1783" s="107"/>
      <c r="C1783" s="121"/>
      <c r="D1783" s="110"/>
      <c r="E1783" s="111"/>
      <c r="F1783" s="112"/>
    </row>
    <row r="1784" spans="1:6">
      <c r="A1784" s="109"/>
      <c r="B1784" s="107"/>
      <c r="C1784" s="121"/>
      <c r="D1784" s="110"/>
      <c r="E1784" s="111"/>
      <c r="F1784" s="112"/>
    </row>
    <row r="1785" spans="1:6">
      <c r="A1785" s="109"/>
      <c r="B1785" s="107"/>
      <c r="C1785" s="121"/>
      <c r="D1785" s="110"/>
      <c r="E1785" s="111"/>
      <c r="F1785" s="112"/>
    </row>
    <row r="1786" spans="1:6">
      <c r="A1786" s="109"/>
      <c r="B1786" s="107"/>
      <c r="C1786" s="121"/>
      <c r="D1786" s="110"/>
      <c r="E1786" s="111"/>
      <c r="F1786" s="112"/>
    </row>
    <row r="1787" spans="1:6">
      <c r="A1787" s="109"/>
      <c r="B1787" s="107"/>
      <c r="C1787" s="121"/>
      <c r="D1787" s="110"/>
      <c r="E1787" s="111"/>
      <c r="F1787" s="112"/>
    </row>
    <row r="1788" spans="1:6">
      <c r="A1788" s="109"/>
      <c r="B1788" s="107"/>
      <c r="C1788" s="121"/>
      <c r="D1788" s="110"/>
      <c r="E1788" s="111"/>
      <c r="F1788" s="112"/>
    </row>
    <row r="1789" spans="1:6">
      <c r="A1789" s="109"/>
      <c r="B1789" s="107"/>
      <c r="C1789" s="121"/>
      <c r="D1789" s="110"/>
      <c r="E1789" s="111"/>
      <c r="F1789" s="112"/>
    </row>
    <row r="1790" spans="1:6">
      <c r="A1790" s="109"/>
      <c r="B1790" s="107"/>
      <c r="C1790" s="121"/>
      <c r="D1790" s="110"/>
      <c r="E1790" s="111"/>
      <c r="F1790" s="112"/>
    </row>
    <row r="1791" spans="1:6">
      <c r="A1791" s="109"/>
      <c r="B1791" s="107"/>
      <c r="C1791" s="121"/>
      <c r="D1791" s="110"/>
      <c r="E1791" s="111"/>
      <c r="F1791" s="112"/>
    </row>
    <row r="1792" spans="1:6">
      <c r="A1792" s="109"/>
      <c r="B1792" s="107"/>
      <c r="C1792" s="121"/>
      <c r="D1792" s="110"/>
      <c r="E1792" s="111"/>
      <c r="F1792" s="112"/>
    </row>
    <row r="1793" spans="1:6">
      <c r="A1793" s="109"/>
      <c r="B1793" s="107"/>
      <c r="C1793" s="121"/>
      <c r="D1793" s="110"/>
      <c r="E1793" s="111"/>
      <c r="F1793" s="112"/>
    </row>
    <row r="1794" spans="1:6">
      <c r="A1794" s="109"/>
      <c r="B1794" s="107"/>
      <c r="C1794" s="121"/>
      <c r="D1794" s="110"/>
      <c r="E1794" s="111"/>
      <c r="F1794" s="112"/>
    </row>
    <row r="1795" spans="1:6">
      <c r="A1795" s="109"/>
      <c r="B1795" s="107"/>
      <c r="C1795" s="121"/>
      <c r="D1795" s="110"/>
      <c r="E1795" s="111"/>
      <c r="F1795" s="112"/>
    </row>
    <row r="1796" spans="1:6">
      <c r="A1796" s="109"/>
      <c r="B1796" s="107"/>
      <c r="C1796" s="121"/>
      <c r="D1796" s="110"/>
      <c r="E1796" s="111"/>
      <c r="F1796" s="112"/>
    </row>
    <row r="1797" spans="1:6">
      <c r="A1797" s="109"/>
      <c r="B1797" s="107"/>
      <c r="C1797" s="121"/>
      <c r="D1797" s="110"/>
      <c r="E1797" s="111"/>
      <c r="F1797" s="112"/>
    </row>
    <row r="1798" spans="1:6">
      <c r="A1798" s="109"/>
      <c r="B1798" s="107"/>
      <c r="C1798" s="121"/>
      <c r="D1798" s="110"/>
      <c r="E1798" s="111"/>
      <c r="F1798" s="112"/>
    </row>
    <row r="1799" spans="1:6">
      <c r="A1799" s="109"/>
      <c r="B1799" s="107"/>
      <c r="C1799" s="121"/>
      <c r="D1799" s="110"/>
      <c r="E1799" s="111"/>
      <c r="F1799" s="112"/>
    </row>
    <row r="1800" spans="1:6">
      <c r="A1800" s="109"/>
      <c r="B1800" s="107"/>
      <c r="C1800" s="121"/>
      <c r="D1800" s="110"/>
      <c r="E1800" s="111"/>
      <c r="F1800" s="112"/>
    </row>
    <row r="1801" spans="1:6">
      <c r="A1801" s="109"/>
      <c r="B1801" s="107"/>
      <c r="C1801" s="121"/>
      <c r="D1801" s="110"/>
      <c r="E1801" s="111"/>
      <c r="F1801" s="112"/>
    </row>
    <row r="1802" spans="1:6">
      <c r="A1802" s="109"/>
      <c r="B1802" s="107"/>
      <c r="C1802" s="121"/>
      <c r="D1802" s="110"/>
      <c r="E1802" s="111"/>
      <c r="F1802" s="112"/>
    </row>
    <row r="1803" spans="1:6">
      <c r="A1803" s="109"/>
      <c r="B1803" s="107"/>
      <c r="C1803" s="121"/>
      <c r="D1803" s="110"/>
      <c r="E1803" s="111"/>
      <c r="F1803" s="112"/>
    </row>
    <row r="1804" spans="1:6">
      <c r="A1804" s="109"/>
      <c r="B1804" s="107"/>
      <c r="C1804" s="121"/>
      <c r="D1804" s="110"/>
      <c r="E1804" s="111"/>
      <c r="F1804" s="112"/>
    </row>
    <row r="1805" spans="1:6">
      <c r="A1805" s="109"/>
      <c r="B1805" s="107"/>
      <c r="C1805" s="121"/>
      <c r="D1805" s="110"/>
      <c r="E1805" s="111"/>
      <c r="F1805" s="112"/>
    </row>
    <row r="1806" spans="1:6">
      <c r="A1806" s="109"/>
      <c r="B1806" s="107"/>
      <c r="C1806" s="121"/>
      <c r="D1806" s="110"/>
      <c r="E1806" s="111"/>
      <c r="F1806" s="112"/>
    </row>
    <row r="1807" spans="1:6">
      <c r="A1807" s="109"/>
      <c r="B1807" s="107"/>
      <c r="C1807" s="121"/>
      <c r="D1807" s="110"/>
      <c r="E1807" s="111"/>
      <c r="F1807" s="112"/>
    </row>
    <row r="1808" spans="1:6">
      <c r="A1808" s="109"/>
      <c r="B1808" s="107"/>
      <c r="C1808" s="121"/>
      <c r="D1808" s="110"/>
      <c r="E1808" s="111"/>
      <c r="F1808" s="112"/>
    </row>
    <row r="1809" spans="1:6">
      <c r="A1809" s="109"/>
      <c r="B1809" s="107"/>
      <c r="C1809" s="121"/>
      <c r="D1809" s="110"/>
      <c r="E1809" s="111"/>
      <c r="F1809" s="112"/>
    </row>
    <row r="1810" spans="1:6">
      <c r="A1810" s="109"/>
      <c r="B1810" s="107"/>
      <c r="C1810" s="121"/>
      <c r="D1810" s="110"/>
      <c r="E1810" s="111"/>
      <c r="F1810" s="112"/>
    </row>
    <row r="1811" spans="1:6">
      <c r="A1811" s="109"/>
      <c r="B1811" s="107"/>
      <c r="C1811" s="121"/>
      <c r="D1811" s="110"/>
      <c r="E1811" s="111"/>
      <c r="F1811" s="112"/>
    </row>
    <row r="1812" spans="1:6">
      <c r="A1812" s="109"/>
      <c r="B1812" s="107"/>
      <c r="C1812" s="121"/>
      <c r="D1812" s="110"/>
      <c r="E1812" s="111"/>
      <c r="F1812" s="112"/>
    </row>
    <row r="1813" spans="1:6">
      <c r="A1813" s="109"/>
      <c r="B1813" s="107"/>
      <c r="C1813" s="121"/>
      <c r="D1813" s="110"/>
      <c r="E1813" s="111"/>
      <c r="F1813" s="112"/>
    </row>
    <row r="1814" spans="1:6">
      <c r="A1814" s="109"/>
      <c r="B1814" s="107"/>
      <c r="C1814" s="121"/>
      <c r="D1814" s="110"/>
      <c r="E1814" s="111"/>
      <c r="F1814" s="112"/>
    </row>
    <row r="1815" spans="1:6">
      <c r="A1815" s="109"/>
      <c r="B1815" s="107"/>
      <c r="C1815" s="121"/>
      <c r="D1815" s="110"/>
      <c r="E1815" s="111"/>
      <c r="F1815" s="112"/>
    </row>
    <row r="1816" spans="1:6">
      <c r="A1816" s="109"/>
      <c r="B1816" s="107"/>
      <c r="C1816" s="121"/>
      <c r="D1816" s="110"/>
      <c r="E1816" s="111"/>
      <c r="F1816" s="112"/>
    </row>
    <row r="1817" spans="1:6">
      <c r="A1817" s="109"/>
      <c r="B1817" s="107"/>
      <c r="C1817" s="121"/>
      <c r="D1817" s="110"/>
      <c r="E1817" s="111"/>
      <c r="F1817" s="112"/>
    </row>
    <row r="1818" spans="1:6">
      <c r="A1818" s="109"/>
      <c r="B1818" s="107"/>
      <c r="C1818" s="121"/>
      <c r="D1818" s="110"/>
      <c r="E1818" s="111"/>
      <c r="F1818" s="112"/>
    </row>
    <row r="1819" spans="1:6">
      <c r="A1819" s="109"/>
      <c r="B1819" s="107"/>
      <c r="C1819" s="121"/>
      <c r="D1819" s="110"/>
      <c r="E1819" s="111"/>
      <c r="F1819" s="112"/>
    </row>
    <row r="1820" spans="1:6">
      <c r="A1820" s="109"/>
      <c r="B1820" s="107"/>
      <c r="C1820" s="121"/>
      <c r="D1820" s="110"/>
      <c r="E1820" s="111"/>
      <c r="F1820" s="112"/>
    </row>
    <row r="1821" spans="1:6">
      <c r="A1821" s="109"/>
      <c r="B1821" s="107"/>
      <c r="C1821" s="121"/>
      <c r="D1821" s="110"/>
      <c r="E1821" s="111"/>
      <c r="F1821" s="112"/>
    </row>
    <row r="1822" spans="1:6">
      <c r="A1822" s="109"/>
      <c r="B1822" s="107"/>
      <c r="C1822" s="121"/>
      <c r="D1822" s="110"/>
      <c r="E1822" s="111"/>
      <c r="F1822" s="112"/>
    </row>
    <row r="1823" spans="1:6">
      <c r="A1823" s="109"/>
      <c r="B1823" s="107"/>
      <c r="C1823" s="121"/>
      <c r="D1823" s="110"/>
      <c r="E1823" s="111"/>
      <c r="F1823" s="112"/>
    </row>
    <row r="1824" spans="1:6">
      <c r="A1824" s="109"/>
      <c r="B1824" s="107"/>
      <c r="C1824" s="121"/>
      <c r="D1824" s="110"/>
      <c r="E1824" s="111"/>
      <c r="F1824" s="112"/>
    </row>
    <row r="1825" spans="1:6">
      <c r="A1825" s="109"/>
      <c r="B1825" s="107"/>
      <c r="C1825" s="121"/>
      <c r="D1825" s="110"/>
      <c r="E1825" s="111"/>
      <c r="F1825" s="112"/>
    </row>
    <row r="1826" spans="1:6">
      <c r="A1826" s="109"/>
      <c r="B1826" s="107"/>
      <c r="C1826" s="121"/>
      <c r="D1826" s="110"/>
      <c r="E1826" s="111"/>
      <c r="F1826" s="112"/>
    </row>
    <row r="1827" spans="1:6">
      <c r="A1827" s="109"/>
      <c r="B1827" s="107"/>
      <c r="C1827" s="121"/>
      <c r="D1827" s="110"/>
      <c r="E1827" s="111"/>
      <c r="F1827" s="112"/>
    </row>
    <row r="1828" spans="1:6">
      <c r="A1828" s="109"/>
      <c r="B1828" s="107"/>
      <c r="C1828" s="121"/>
      <c r="D1828" s="110"/>
      <c r="E1828" s="111"/>
      <c r="F1828" s="112"/>
    </row>
    <row r="1829" spans="1:6">
      <c r="A1829" s="109"/>
      <c r="B1829" s="107"/>
      <c r="C1829" s="121"/>
      <c r="D1829" s="110"/>
      <c r="E1829" s="111"/>
      <c r="F1829" s="112"/>
    </row>
    <row r="1830" spans="1:6">
      <c r="A1830" s="109"/>
      <c r="B1830" s="107"/>
      <c r="C1830" s="121"/>
      <c r="D1830" s="110"/>
      <c r="E1830" s="111"/>
      <c r="F1830" s="112"/>
    </row>
    <row r="1831" spans="1:6">
      <c r="A1831" s="109"/>
      <c r="B1831" s="107"/>
      <c r="C1831" s="121"/>
      <c r="D1831" s="110"/>
      <c r="E1831" s="111"/>
      <c r="F1831" s="112"/>
    </row>
    <row r="1832" spans="1:6">
      <c r="A1832" s="109"/>
      <c r="B1832" s="107"/>
      <c r="C1832" s="121"/>
      <c r="D1832" s="110"/>
      <c r="E1832" s="111"/>
      <c r="F1832" s="112"/>
    </row>
    <row r="1833" spans="1:6">
      <c r="A1833" s="109"/>
      <c r="B1833" s="107"/>
      <c r="C1833" s="121"/>
      <c r="D1833" s="110"/>
      <c r="E1833" s="111"/>
      <c r="F1833" s="112"/>
    </row>
    <row r="1834" spans="1:6">
      <c r="A1834" s="109"/>
      <c r="B1834" s="107"/>
      <c r="C1834" s="121"/>
      <c r="D1834" s="110"/>
      <c r="E1834" s="111"/>
      <c r="F1834" s="112"/>
    </row>
    <row r="1835" spans="1:6">
      <c r="A1835" s="109"/>
      <c r="B1835" s="107"/>
      <c r="C1835" s="121"/>
      <c r="D1835" s="110"/>
      <c r="E1835" s="111"/>
      <c r="F1835" s="112"/>
    </row>
    <row r="1836" spans="1:6">
      <c r="A1836" s="109"/>
      <c r="B1836" s="107"/>
      <c r="C1836" s="121"/>
      <c r="D1836" s="110"/>
      <c r="E1836" s="111"/>
      <c r="F1836" s="112"/>
    </row>
    <row r="1837" spans="1:6">
      <c r="A1837" s="109"/>
      <c r="B1837" s="107"/>
      <c r="C1837" s="121"/>
      <c r="D1837" s="110"/>
      <c r="E1837" s="111"/>
      <c r="F1837" s="112"/>
    </row>
    <row r="1838" spans="1:6">
      <c r="A1838" s="109"/>
      <c r="B1838" s="107"/>
      <c r="C1838" s="121"/>
      <c r="D1838" s="110"/>
      <c r="E1838" s="111"/>
      <c r="F1838" s="112"/>
    </row>
    <row r="1839" spans="1:6">
      <c r="A1839" s="109"/>
      <c r="B1839" s="107"/>
      <c r="C1839" s="121"/>
      <c r="D1839" s="110"/>
      <c r="E1839" s="111"/>
      <c r="F1839" s="112"/>
    </row>
    <row r="1840" spans="1:6">
      <c r="A1840" s="109"/>
      <c r="B1840" s="107"/>
      <c r="C1840" s="121"/>
      <c r="D1840" s="110"/>
      <c r="E1840" s="111"/>
      <c r="F1840" s="112"/>
    </row>
    <row r="1841" spans="1:6">
      <c r="A1841" s="109"/>
      <c r="B1841" s="107"/>
      <c r="C1841" s="121"/>
      <c r="D1841" s="110"/>
      <c r="E1841" s="111"/>
      <c r="F1841" s="112"/>
    </row>
    <row r="1842" spans="1:6">
      <c r="A1842" s="109"/>
      <c r="B1842" s="107"/>
      <c r="C1842" s="121"/>
      <c r="D1842" s="110"/>
      <c r="E1842" s="111"/>
      <c r="F1842" s="112"/>
    </row>
    <row r="1843" spans="1:6">
      <c r="A1843" s="109"/>
      <c r="B1843" s="107"/>
      <c r="C1843" s="121"/>
      <c r="D1843" s="110"/>
      <c r="E1843" s="111"/>
      <c r="F1843" s="112"/>
    </row>
    <row r="1844" spans="1:6">
      <c r="A1844" s="109"/>
      <c r="B1844" s="107"/>
      <c r="C1844" s="121"/>
      <c r="D1844" s="110"/>
      <c r="E1844" s="111"/>
      <c r="F1844" s="112"/>
    </row>
    <row r="1845" spans="1:6">
      <c r="A1845" s="109"/>
      <c r="B1845" s="107"/>
      <c r="C1845" s="121"/>
      <c r="D1845" s="110"/>
      <c r="E1845" s="111"/>
      <c r="F1845" s="112"/>
    </row>
    <row r="1846" spans="1:6">
      <c r="A1846" s="109"/>
      <c r="B1846" s="107"/>
      <c r="C1846" s="121"/>
      <c r="D1846" s="110"/>
      <c r="E1846" s="111"/>
      <c r="F1846" s="112"/>
    </row>
    <row r="1847" spans="1:6">
      <c r="A1847" s="109"/>
      <c r="B1847" s="107"/>
      <c r="C1847" s="121"/>
      <c r="D1847" s="110"/>
      <c r="E1847" s="111"/>
      <c r="F1847" s="112"/>
    </row>
    <row r="1848" spans="1:6">
      <c r="A1848" s="109"/>
      <c r="B1848" s="107"/>
      <c r="C1848" s="121"/>
      <c r="D1848" s="110"/>
      <c r="E1848" s="111"/>
      <c r="F1848" s="112"/>
    </row>
    <row r="1849" spans="1:6">
      <c r="A1849" s="109"/>
      <c r="B1849" s="107"/>
      <c r="C1849" s="121"/>
      <c r="D1849" s="110"/>
      <c r="E1849" s="111"/>
      <c r="F1849" s="112"/>
    </row>
    <row r="1850" spans="1:6">
      <c r="A1850" s="109"/>
      <c r="B1850" s="107"/>
      <c r="C1850" s="121"/>
      <c r="D1850" s="110"/>
      <c r="E1850" s="111"/>
      <c r="F1850" s="112"/>
    </row>
    <row r="1851" spans="1:6">
      <c r="A1851" s="109"/>
      <c r="B1851" s="107"/>
      <c r="C1851" s="121"/>
      <c r="D1851" s="110"/>
      <c r="E1851" s="111"/>
      <c r="F1851" s="112"/>
    </row>
    <row r="1852" spans="1:6">
      <c r="A1852" s="109"/>
      <c r="B1852" s="107"/>
      <c r="C1852" s="121"/>
      <c r="D1852" s="110"/>
      <c r="E1852" s="111"/>
      <c r="F1852" s="112"/>
    </row>
    <row r="1853" spans="1:6">
      <c r="A1853" s="109"/>
      <c r="B1853" s="107"/>
      <c r="C1853" s="121"/>
      <c r="D1853" s="110"/>
      <c r="E1853" s="111"/>
      <c r="F1853" s="112"/>
    </row>
    <row r="1854" spans="1:6">
      <c r="A1854" s="109"/>
      <c r="B1854" s="107"/>
      <c r="C1854" s="121"/>
      <c r="D1854" s="110"/>
      <c r="E1854" s="111"/>
      <c r="F1854" s="112"/>
    </row>
    <row r="1855" spans="1:6">
      <c r="A1855" s="109"/>
      <c r="B1855" s="107"/>
      <c r="C1855" s="121"/>
      <c r="D1855" s="110"/>
      <c r="E1855" s="111"/>
      <c r="F1855" s="112"/>
    </row>
    <row r="1856" spans="1:6">
      <c r="A1856" s="109"/>
      <c r="B1856" s="107"/>
      <c r="C1856" s="121"/>
      <c r="D1856" s="110"/>
      <c r="E1856" s="111"/>
      <c r="F1856" s="112"/>
    </row>
    <row r="1857" spans="1:6">
      <c r="A1857" s="109"/>
      <c r="B1857" s="107"/>
      <c r="C1857" s="121"/>
      <c r="D1857" s="110"/>
      <c r="E1857" s="111"/>
      <c r="F1857" s="112"/>
    </row>
    <row r="1858" spans="1:6">
      <c r="A1858" s="109"/>
      <c r="B1858" s="107"/>
      <c r="C1858" s="121"/>
      <c r="D1858" s="110"/>
      <c r="E1858" s="111"/>
      <c r="F1858" s="112"/>
    </row>
    <row r="1859" spans="1:6">
      <c r="A1859" s="109"/>
      <c r="B1859" s="107"/>
      <c r="C1859" s="121"/>
      <c r="D1859" s="110"/>
      <c r="E1859" s="111"/>
      <c r="F1859" s="112"/>
    </row>
    <row r="1860" spans="1:6">
      <c r="A1860" s="109"/>
      <c r="B1860" s="107"/>
      <c r="C1860" s="121"/>
      <c r="D1860" s="110"/>
      <c r="E1860" s="111"/>
      <c r="F1860" s="112"/>
    </row>
    <row r="1861" spans="1:6">
      <c r="A1861" s="109"/>
      <c r="B1861" s="107"/>
      <c r="C1861" s="121"/>
      <c r="D1861" s="110"/>
      <c r="E1861" s="111"/>
      <c r="F1861" s="112"/>
    </row>
    <row r="1862" spans="1:6">
      <c r="A1862" s="109"/>
      <c r="B1862" s="107"/>
      <c r="C1862" s="121"/>
      <c r="D1862" s="110"/>
      <c r="E1862" s="111"/>
      <c r="F1862" s="112"/>
    </row>
    <row r="1863" spans="1:6">
      <c r="A1863" s="109"/>
      <c r="B1863" s="107"/>
      <c r="C1863" s="121"/>
      <c r="D1863" s="110"/>
      <c r="E1863" s="111"/>
      <c r="F1863" s="112"/>
    </row>
    <row r="1864" spans="1:6">
      <c r="A1864" s="109"/>
      <c r="B1864" s="107"/>
      <c r="C1864" s="121"/>
      <c r="D1864" s="110"/>
      <c r="E1864" s="111"/>
      <c r="F1864" s="112"/>
    </row>
    <row r="1865" spans="1:6">
      <c r="A1865" s="109"/>
      <c r="B1865" s="107"/>
      <c r="C1865" s="121"/>
      <c r="D1865" s="110"/>
      <c r="E1865" s="111"/>
      <c r="F1865" s="112"/>
    </row>
    <row r="1866" spans="1:6">
      <c r="A1866" s="109"/>
      <c r="B1866" s="107"/>
      <c r="C1866" s="121"/>
      <c r="D1866" s="110"/>
      <c r="E1866" s="111"/>
      <c r="F1866" s="112"/>
    </row>
    <row r="1867" spans="1:6">
      <c r="A1867" s="109"/>
      <c r="B1867" s="107"/>
      <c r="C1867" s="121"/>
      <c r="D1867" s="110"/>
      <c r="E1867" s="111"/>
      <c r="F1867" s="112"/>
    </row>
    <row r="1868" spans="1:6">
      <c r="A1868" s="109"/>
      <c r="B1868" s="107"/>
      <c r="C1868" s="121"/>
      <c r="D1868" s="110"/>
      <c r="E1868" s="111"/>
      <c r="F1868" s="112"/>
    </row>
    <row r="1869" spans="1:6">
      <c r="A1869" s="109"/>
      <c r="B1869" s="107"/>
      <c r="C1869" s="121"/>
      <c r="D1869" s="110"/>
      <c r="E1869" s="111"/>
      <c r="F1869" s="112"/>
    </row>
    <row r="1870" spans="1:6">
      <c r="A1870" s="109"/>
      <c r="B1870" s="107"/>
      <c r="C1870" s="121"/>
      <c r="D1870" s="110"/>
      <c r="E1870" s="111"/>
      <c r="F1870" s="112"/>
    </row>
    <row r="1871" spans="1:6">
      <c r="A1871" s="109"/>
      <c r="B1871" s="107"/>
      <c r="C1871" s="121"/>
      <c r="D1871" s="110"/>
      <c r="E1871" s="111"/>
      <c r="F1871" s="112"/>
    </row>
    <row r="1872" spans="1:6">
      <c r="A1872" s="109"/>
      <c r="B1872" s="107"/>
      <c r="C1872" s="121"/>
      <c r="D1872" s="110"/>
      <c r="E1872" s="111"/>
      <c r="F1872" s="112"/>
    </row>
    <row r="1873" spans="1:6">
      <c r="A1873" s="109"/>
      <c r="B1873" s="107"/>
      <c r="C1873" s="121"/>
      <c r="D1873" s="110"/>
      <c r="E1873" s="111"/>
      <c r="F1873" s="112"/>
    </row>
    <row r="1874" spans="1:6">
      <c r="A1874" s="109"/>
      <c r="B1874" s="107"/>
      <c r="C1874" s="121"/>
      <c r="D1874" s="110"/>
      <c r="E1874" s="111"/>
      <c r="F1874" s="112"/>
    </row>
    <row r="1875" spans="1:6">
      <c r="A1875" s="109"/>
      <c r="B1875" s="107"/>
      <c r="C1875" s="121"/>
      <c r="D1875" s="110"/>
      <c r="E1875" s="111"/>
      <c r="F1875" s="112"/>
    </row>
    <row r="1876" spans="1:6">
      <c r="A1876" s="109"/>
      <c r="B1876" s="107"/>
      <c r="C1876" s="121"/>
      <c r="D1876" s="110"/>
      <c r="E1876" s="111"/>
      <c r="F1876" s="112"/>
    </row>
    <row r="1877" spans="1:6">
      <c r="A1877" s="109"/>
      <c r="B1877" s="107"/>
      <c r="C1877" s="121"/>
      <c r="D1877" s="110"/>
      <c r="E1877" s="111"/>
      <c r="F1877" s="112"/>
    </row>
    <row r="1878" spans="1:6">
      <c r="A1878" s="109"/>
      <c r="B1878" s="107"/>
      <c r="C1878" s="121"/>
      <c r="D1878" s="110"/>
      <c r="E1878" s="111"/>
      <c r="F1878" s="112"/>
    </row>
    <row r="1879" spans="1:6">
      <c r="A1879" s="109"/>
      <c r="B1879" s="107"/>
      <c r="C1879" s="121"/>
      <c r="D1879" s="110"/>
      <c r="E1879" s="111"/>
      <c r="F1879" s="112"/>
    </row>
    <row r="1880" spans="1:6">
      <c r="A1880" s="109"/>
      <c r="B1880" s="107"/>
      <c r="C1880" s="121"/>
      <c r="D1880" s="110"/>
      <c r="E1880" s="111"/>
      <c r="F1880" s="112"/>
    </row>
    <row r="1881" spans="1:6">
      <c r="A1881" s="109"/>
      <c r="B1881" s="107"/>
      <c r="C1881" s="121"/>
      <c r="D1881" s="110"/>
      <c r="E1881" s="111"/>
      <c r="F1881" s="112"/>
    </row>
    <row r="1882" spans="1:6">
      <c r="A1882" s="109"/>
      <c r="B1882" s="107"/>
      <c r="C1882" s="121"/>
      <c r="D1882" s="110"/>
      <c r="E1882" s="111"/>
      <c r="F1882" s="112"/>
    </row>
    <row r="1883" spans="1:6">
      <c r="A1883" s="109"/>
      <c r="B1883" s="107"/>
      <c r="C1883" s="121"/>
      <c r="D1883" s="110"/>
      <c r="E1883" s="111"/>
      <c r="F1883" s="112"/>
    </row>
    <row r="1884" spans="1:6">
      <c r="A1884" s="109"/>
      <c r="B1884" s="107"/>
      <c r="C1884" s="121"/>
      <c r="D1884" s="110"/>
      <c r="E1884" s="111"/>
      <c r="F1884" s="112"/>
    </row>
    <row r="1885" spans="1:6">
      <c r="A1885" s="109"/>
      <c r="B1885" s="107"/>
      <c r="C1885" s="121"/>
      <c r="D1885" s="110"/>
      <c r="E1885" s="111"/>
      <c r="F1885" s="112"/>
    </row>
    <row r="1886" spans="1:6">
      <c r="A1886" s="109"/>
      <c r="B1886" s="107"/>
      <c r="C1886" s="121"/>
      <c r="D1886" s="110"/>
      <c r="E1886" s="111"/>
      <c r="F1886" s="112"/>
    </row>
    <row r="1887" spans="1:6">
      <c r="A1887" s="109"/>
      <c r="B1887" s="107"/>
      <c r="C1887" s="121"/>
      <c r="D1887" s="110"/>
      <c r="E1887" s="111"/>
      <c r="F1887" s="112"/>
    </row>
    <row r="1888" spans="1:6">
      <c r="A1888" s="109"/>
      <c r="B1888" s="107"/>
      <c r="C1888" s="121"/>
      <c r="D1888" s="110"/>
      <c r="E1888" s="111"/>
      <c r="F1888" s="112"/>
    </row>
    <row r="1889" spans="1:6">
      <c r="A1889" s="109"/>
      <c r="B1889" s="107"/>
      <c r="C1889" s="121"/>
      <c r="D1889" s="110"/>
      <c r="E1889" s="111"/>
      <c r="F1889" s="112"/>
    </row>
    <row r="1890" spans="1:6">
      <c r="A1890" s="109"/>
      <c r="B1890" s="107"/>
      <c r="C1890" s="121"/>
      <c r="D1890" s="110"/>
      <c r="E1890" s="111"/>
      <c r="F1890" s="112"/>
    </row>
    <row r="1891" spans="1:6">
      <c r="A1891" s="109"/>
      <c r="B1891" s="107"/>
      <c r="C1891" s="121"/>
      <c r="D1891" s="110"/>
      <c r="E1891" s="111"/>
      <c r="F1891" s="112"/>
    </row>
    <row r="1892" spans="1:6">
      <c r="A1892" s="109"/>
      <c r="B1892" s="107"/>
      <c r="C1892" s="121"/>
      <c r="D1892" s="110"/>
      <c r="E1892" s="111"/>
      <c r="F1892" s="112"/>
    </row>
    <row r="1893" spans="1:6">
      <c r="A1893" s="109"/>
      <c r="B1893" s="107"/>
      <c r="C1893" s="121"/>
      <c r="D1893" s="110"/>
      <c r="E1893" s="111"/>
      <c r="F1893" s="112"/>
    </row>
    <row r="1894" spans="1:6">
      <c r="A1894" s="109"/>
      <c r="B1894" s="107"/>
      <c r="C1894" s="121"/>
      <c r="D1894" s="110"/>
      <c r="E1894" s="111"/>
      <c r="F1894" s="112"/>
    </row>
    <row r="1895" spans="1:6">
      <c r="A1895" s="109"/>
      <c r="B1895" s="107"/>
      <c r="C1895" s="121"/>
      <c r="D1895" s="110"/>
      <c r="E1895" s="111"/>
      <c r="F1895" s="112"/>
    </row>
    <row r="1896" spans="1:6">
      <c r="A1896" s="109"/>
      <c r="B1896" s="107"/>
      <c r="C1896" s="121"/>
      <c r="D1896" s="110"/>
      <c r="E1896" s="111"/>
      <c r="F1896" s="112"/>
    </row>
    <row r="1897" spans="1:6">
      <c r="A1897" s="109"/>
      <c r="B1897" s="107"/>
      <c r="C1897" s="121"/>
      <c r="D1897" s="110"/>
      <c r="E1897" s="111"/>
      <c r="F1897" s="112"/>
    </row>
    <row r="1898" spans="1:6">
      <c r="A1898" s="109"/>
      <c r="B1898" s="107"/>
      <c r="C1898" s="121"/>
      <c r="D1898" s="110"/>
      <c r="E1898" s="111"/>
      <c r="F1898" s="112"/>
    </row>
    <row r="1899" spans="1:6">
      <c r="A1899" s="109"/>
      <c r="B1899" s="107"/>
      <c r="C1899" s="121"/>
      <c r="D1899" s="110"/>
      <c r="E1899" s="111"/>
      <c r="F1899" s="112"/>
    </row>
    <row r="1900" spans="1:6">
      <c r="A1900" s="109"/>
      <c r="B1900" s="107"/>
      <c r="C1900" s="121"/>
      <c r="D1900" s="110"/>
      <c r="E1900" s="111"/>
      <c r="F1900" s="112"/>
    </row>
    <row r="1901" spans="1:6">
      <c r="A1901" s="109"/>
      <c r="B1901" s="107"/>
      <c r="C1901" s="121"/>
      <c r="D1901" s="110"/>
      <c r="E1901" s="111"/>
      <c r="F1901" s="112"/>
    </row>
    <row r="1902" spans="1:6">
      <c r="A1902" s="109"/>
      <c r="B1902" s="107"/>
      <c r="C1902" s="121"/>
      <c r="D1902" s="110"/>
      <c r="E1902" s="111"/>
      <c r="F1902" s="112"/>
    </row>
    <row r="1903" spans="1:6">
      <c r="A1903" s="109"/>
      <c r="B1903" s="107"/>
      <c r="C1903" s="121"/>
      <c r="D1903" s="110"/>
      <c r="E1903" s="111"/>
      <c r="F1903" s="112"/>
    </row>
    <row r="1904" spans="1:6">
      <c r="A1904" s="109"/>
      <c r="B1904" s="107"/>
      <c r="C1904" s="121"/>
      <c r="D1904" s="110"/>
      <c r="E1904" s="111"/>
      <c r="F1904" s="112"/>
    </row>
    <row r="1905" spans="1:6">
      <c r="A1905" s="109"/>
      <c r="B1905" s="107"/>
      <c r="C1905" s="121"/>
      <c r="D1905" s="110"/>
      <c r="E1905" s="111"/>
      <c r="F1905" s="112"/>
    </row>
    <row r="1906" spans="1:6">
      <c r="A1906" s="109"/>
      <c r="B1906" s="107"/>
      <c r="C1906" s="121"/>
      <c r="D1906" s="110"/>
      <c r="E1906" s="111"/>
      <c r="F1906" s="112"/>
    </row>
    <row r="1907" spans="1:6">
      <c r="A1907" s="109"/>
      <c r="B1907" s="107"/>
      <c r="C1907" s="121"/>
      <c r="D1907" s="110"/>
      <c r="E1907" s="111"/>
      <c r="F1907" s="112"/>
    </row>
    <row r="1908" spans="1:6">
      <c r="A1908" s="109"/>
      <c r="B1908" s="107"/>
      <c r="C1908" s="121"/>
      <c r="D1908" s="110"/>
      <c r="E1908" s="111"/>
      <c r="F1908" s="112"/>
    </row>
    <row r="1909" spans="1:6">
      <c r="A1909" s="109"/>
      <c r="B1909" s="107"/>
      <c r="C1909" s="121"/>
      <c r="D1909" s="110"/>
      <c r="E1909" s="111"/>
      <c r="F1909" s="112"/>
    </row>
    <row r="1910" spans="1:6">
      <c r="A1910" s="109"/>
      <c r="B1910" s="107"/>
      <c r="C1910" s="121"/>
      <c r="D1910" s="110"/>
      <c r="E1910" s="111"/>
      <c r="F1910" s="112"/>
    </row>
    <row r="1911" spans="1:6">
      <c r="A1911" s="109"/>
      <c r="B1911" s="107"/>
      <c r="C1911" s="121"/>
      <c r="D1911" s="110"/>
      <c r="E1911" s="111"/>
      <c r="F1911" s="112"/>
    </row>
    <row r="1912" spans="1:6">
      <c r="A1912" s="109"/>
      <c r="B1912" s="107"/>
      <c r="C1912" s="121"/>
      <c r="D1912" s="110"/>
      <c r="E1912" s="111"/>
      <c r="F1912" s="112"/>
    </row>
    <row r="1913" spans="1:6">
      <c r="A1913" s="109"/>
      <c r="B1913" s="107"/>
      <c r="C1913" s="121"/>
      <c r="D1913" s="110"/>
      <c r="E1913" s="111"/>
      <c r="F1913" s="112"/>
    </row>
    <row r="1914" spans="1:6">
      <c r="A1914" s="109"/>
      <c r="B1914" s="107"/>
      <c r="C1914" s="121"/>
      <c r="D1914" s="110"/>
      <c r="E1914" s="111"/>
      <c r="F1914" s="112"/>
    </row>
    <row r="1915" spans="1:6">
      <c r="A1915" s="109"/>
      <c r="B1915" s="107"/>
      <c r="C1915" s="121"/>
      <c r="D1915" s="110"/>
      <c r="E1915" s="111"/>
      <c r="F1915" s="112"/>
    </row>
    <row r="1916" spans="1:6">
      <c r="A1916" s="109"/>
      <c r="B1916" s="107"/>
      <c r="C1916" s="121"/>
      <c r="D1916" s="110"/>
      <c r="E1916" s="111"/>
      <c r="F1916" s="112"/>
    </row>
    <row r="1917" spans="1:6">
      <c r="A1917" s="109"/>
      <c r="B1917" s="107"/>
      <c r="C1917" s="121"/>
      <c r="D1917" s="110"/>
      <c r="E1917" s="111"/>
      <c r="F1917" s="112"/>
    </row>
    <row r="1918" spans="1:6">
      <c r="A1918" s="109"/>
      <c r="B1918" s="107"/>
      <c r="C1918" s="121"/>
      <c r="D1918" s="110"/>
      <c r="E1918" s="111"/>
      <c r="F1918" s="112"/>
    </row>
    <row r="1919" spans="1:6">
      <c r="A1919" s="109"/>
      <c r="B1919" s="107"/>
      <c r="C1919" s="121"/>
      <c r="D1919" s="110"/>
      <c r="E1919" s="111"/>
      <c r="F1919" s="112"/>
    </row>
    <row r="1920" spans="1:6">
      <c r="A1920" s="109"/>
      <c r="B1920" s="107"/>
      <c r="C1920" s="121"/>
      <c r="D1920" s="110"/>
      <c r="E1920" s="111"/>
      <c r="F1920" s="112"/>
    </row>
    <row r="1921" spans="1:6">
      <c r="A1921" s="109"/>
      <c r="B1921" s="107"/>
      <c r="C1921" s="121"/>
      <c r="D1921" s="110"/>
      <c r="E1921" s="111"/>
      <c r="F1921" s="112"/>
    </row>
    <row r="1922" spans="1:6">
      <c r="A1922" s="109"/>
      <c r="B1922" s="107"/>
      <c r="C1922" s="121"/>
      <c r="D1922" s="110"/>
      <c r="E1922" s="111"/>
      <c r="F1922" s="112"/>
    </row>
    <row r="1923" spans="1:6">
      <c r="A1923" s="109"/>
      <c r="B1923" s="107"/>
      <c r="C1923" s="121"/>
      <c r="D1923" s="110"/>
      <c r="E1923" s="111"/>
      <c r="F1923" s="112"/>
    </row>
    <row r="1924" spans="1:6">
      <c r="A1924" s="109"/>
      <c r="B1924" s="107"/>
      <c r="C1924" s="121"/>
      <c r="D1924" s="110"/>
      <c r="E1924" s="111"/>
      <c r="F1924" s="112"/>
    </row>
    <row r="1925" spans="1:6">
      <c r="A1925" s="109"/>
      <c r="B1925" s="107"/>
      <c r="C1925" s="121"/>
      <c r="D1925" s="110"/>
      <c r="E1925" s="111"/>
      <c r="F1925" s="112"/>
    </row>
    <row r="1926" spans="1:6">
      <c r="A1926" s="109"/>
      <c r="B1926" s="107"/>
      <c r="C1926" s="121"/>
      <c r="D1926" s="110"/>
      <c r="E1926" s="111"/>
      <c r="F1926" s="112"/>
    </row>
    <row r="1927" spans="1:6">
      <c r="A1927" s="109"/>
      <c r="B1927" s="107"/>
      <c r="C1927" s="121"/>
      <c r="D1927" s="110"/>
      <c r="E1927" s="111"/>
      <c r="F1927" s="112"/>
    </row>
    <row r="1928" spans="1:6">
      <c r="A1928" s="109"/>
      <c r="B1928" s="107"/>
      <c r="C1928" s="121"/>
      <c r="D1928" s="110"/>
      <c r="E1928" s="111"/>
      <c r="F1928" s="112"/>
    </row>
    <row r="1929" spans="1:6">
      <c r="A1929" s="109"/>
      <c r="B1929" s="107"/>
      <c r="C1929" s="121"/>
      <c r="D1929" s="110"/>
      <c r="E1929" s="111"/>
      <c r="F1929" s="112"/>
    </row>
    <row r="1930" spans="1:6">
      <c r="A1930" s="109"/>
      <c r="B1930" s="107"/>
      <c r="C1930" s="121"/>
      <c r="D1930" s="110"/>
      <c r="E1930" s="111"/>
      <c r="F1930" s="112"/>
    </row>
    <row r="1931" spans="1:6">
      <c r="A1931" s="109"/>
      <c r="B1931" s="107"/>
      <c r="C1931" s="121"/>
      <c r="D1931" s="110"/>
      <c r="E1931" s="111"/>
      <c r="F1931" s="112"/>
    </row>
    <row r="1932" spans="1:6">
      <c r="A1932" s="109"/>
      <c r="B1932" s="107"/>
      <c r="C1932" s="121"/>
      <c r="D1932" s="110"/>
      <c r="E1932" s="111"/>
      <c r="F1932" s="112"/>
    </row>
    <row r="1933" spans="1:6">
      <c r="A1933" s="109"/>
      <c r="B1933" s="107"/>
      <c r="C1933" s="121"/>
      <c r="D1933" s="110"/>
      <c r="E1933" s="111"/>
      <c r="F1933" s="112"/>
    </row>
    <row r="1934" spans="1:6">
      <c r="A1934" s="109"/>
      <c r="B1934" s="107"/>
      <c r="C1934" s="121"/>
      <c r="D1934" s="110"/>
      <c r="E1934" s="111"/>
      <c r="F1934" s="112"/>
    </row>
    <row r="1935" spans="1:6">
      <c r="A1935" s="109"/>
      <c r="B1935" s="107"/>
      <c r="C1935" s="121"/>
      <c r="D1935" s="110"/>
      <c r="E1935" s="111"/>
      <c r="F1935" s="112"/>
    </row>
    <row r="1936" spans="1:6">
      <c r="A1936" s="109"/>
      <c r="B1936" s="107"/>
      <c r="C1936" s="121"/>
      <c r="D1936" s="110"/>
      <c r="E1936" s="111"/>
      <c r="F1936" s="112"/>
    </row>
    <row r="1937" spans="1:6">
      <c r="A1937" s="109"/>
      <c r="B1937" s="107"/>
      <c r="C1937" s="121"/>
      <c r="D1937" s="110"/>
      <c r="E1937" s="111"/>
      <c r="F1937" s="112"/>
    </row>
    <row r="1938" spans="1:6">
      <c r="A1938" s="109"/>
      <c r="B1938" s="107"/>
      <c r="C1938" s="121"/>
      <c r="D1938" s="110"/>
      <c r="E1938" s="111"/>
      <c r="F1938" s="112"/>
    </row>
    <row r="1939" spans="1:6">
      <c r="A1939" s="109"/>
      <c r="B1939" s="107"/>
      <c r="C1939" s="121"/>
      <c r="D1939" s="110"/>
      <c r="E1939" s="111"/>
      <c r="F1939" s="112"/>
    </row>
    <row r="1940" spans="1:6">
      <c r="A1940" s="109"/>
      <c r="B1940" s="107"/>
      <c r="C1940" s="121"/>
      <c r="D1940" s="110"/>
      <c r="E1940" s="111"/>
      <c r="F1940" s="112"/>
    </row>
    <row r="1941" spans="1:6">
      <c r="A1941" s="109"/>
      <c r="B1941" s="107"/>
      <c r="C1941" s="121"/>
      <c r="D1941" s="110"/>
      <c r="E1941" s="111"/>
      <c r="F1941" s="112"/>
    </row>
    <row r="1942" spans="1:6">
      <c r="A1942" s="109"/>
      <c r="B1942" s="107"/>
      <c r="C1942" s="121"/>
      <c r="D1942" s="110"/>
      <c r="E1942" s="111"/>
      <c r="F1942" s="112"/>
    </row>
    <row r="1943" spans="1:6">
      <c r="A1943" s="109"/>
      <c r="B1943" s="107"/>
      <c r="C1943" s="121"/>
      <c r="D1943" s="110"/>
      <c r="E1943" s="111"/>
      <c r="F1943" s="112"/>
    </row>
    <row r="1944" spans="1:6">
      <c r="A1944" s="109"/>
      <c r="B1944" s="107"/>
      <c r="C1944" s="121"/>
      <c r="D1944" s="110"/>
      <c r="E1944" s="111"/>
      <c r="F1944" s="112"/>
    </row>
    <row r="1945" spans="1:6">
      <c r="A1945" s="109"/>
      <c r="B1945" s="107"/>
      <c r="C1945" s="121"/>
      <c r="D1945" s="110"/>
      <c r="E1945" s="111"/>
      <c r="F1945" s="112"/>
    </row>
    <row r="1946" spans="1:6">
      <c r="A1946" s="109"/>
      <c r="B1946" s="107"/>
      <c r="C1946" s="121"/>
      <c r="D1946" s="110"/>
      <c r="E1946" s="111"/>
      <c r="F1946" s="112"/>
    </row>
    <row r="1947" spans="1:6">
      <c r="A1947" s="109"/>
      <c r="B1947" s="107"/>
      <c r="C1947" s="121"/>
      <c r="D1947" s="110"/>
      <c r="E1947" s="111"/>
      <c r="F1947" s="112"/>
    </row>
    <row r="1948" spans="1:6">
      <c r="A1948" s="109"/>
      <c r="B1948" s="107"/>
      <c r="C1948" s="121"/>
      <c r="D1948" s="110"/>
      <c r="E1948" s="111"/>
      <c r="F1948" s="112"/>
    </row>
    <row r="1949" spans="1:6">
      <c r="A1949" s="109"/>
      <c r="B1949" s="107"/>
      <c r="C1949" s="121"/>
      <c r="D1949" s="110"/>
      <c r="E1949" s="111"/>
      <c r="F1949" s="112"/>
    </row>
    <row r="1950" spans="1:6">
      <c r="A1950" s="109"/>
      <c r="B1950" s="107"/>
      <c r="C1950" s="121"/>
      <c r="D1950" s="110"/>
      <c r="E1950" s="111"/>
      <c r="F1950" s="112"/>
    </row>
    <row r="1951" spans="1:6">
      <c r="A1951" s="109"/>
      <c r="B1951" s="107"/>
      <c r="C1951" s="121"/>
      <c r="D1951" s="110"/>
      <c r="E1951" s="111"/>
      <c r="F1951" s="112"/>
    </row>
    <row r="1952" spans="1:6">
      <c r="A1952" s="109"/>
      <c r="B1952" s="107"/>
      <c r="C1952" s="121"/>
      <c r="D1952" s="110"/>
      <c r="E1952" s="111"/>
      <c r="F1952" s="112"/>
    </row>
    <row r="1953" spans="1:6">
      <c r="A1953" s="109"/>
      <c r="B1953" s="107"/>
      <c r="C1953" s="121"/>
      <c r="D1953" s="110"/>
      <c r="E1953" s="111"/>
      <c r="F1953" s="112"/>
    </row>
    <row r="1954" spans="1:6">
      <c r="A1954" s="109"/>
      <c r="B1954" s="107"/>
      <c r="C1954" s="121"/>
      <c r="D1954" s="110"/>
      <c r="E1954" s="111"/>
      <c r="F1954" s="112"/>
    </row>
    <row r="1955" spans="1:6">
      <c r="A1955" s="109"/>
      <c r="B1955" s="107"/>
      <c r="C1955" s="121"/>
      <c r="D1955" s="110"/>
      <c r="E1955" s="111"/>
      <c r="F1955" s="112"/>
    </row>
    <row r="1956" spans="1:6">
      <c r="A1956" s="109"/>
      <c r="B1956" s="107"/>
      <c r="C1956" s="121"/>
      <c r="D1956" s="110"/>
      <c r="E1956" s="111"/>
      <c r="F1956" s="112"/>
    </row>
    <row r="1957" spans="1:6">
      <c r="A1957" s="109"/>
      <c r="B1957" s="107"/>
      <c r="C1957" s="121"/>
      <c r="D1957" s="110"/>
      <c r="E1957" s="111"/>
      <c r="F1957" s="112"/>
    </row>
    <row r="1958" spans="1:6">
      <c r="A1958" s="109"/>
      <c r="B1958" s="107"/>
      <c r="C1958" s="121"/>
      <c r="D1958" s="110"/>
      <c r="E1958" s="111"/>
      <c r="F1958" s="112"/>
    </row>
    <row r="1959" spans="1:6">
      <c r="A1959" s="109"/>
      <c r="B1959" s="107"/>
      <c r="C1959" s="121"/>
      <c r="D1959" s="110"/>
      <c r="E1959" s="111"/>
      <c r="F1959" s="112"/>
    </row>
    <row r="1960" spans="1:6">
      <c r="A1960" s="109"/>
      <c r="B1960" s="107"/>
      <c r="C1960" s="121"/>
      <c r="D1960" s="110"/>
      <c r="E1960" s="111"/>
      <c r="F1960" s="112"/>
    </row>
    <row r="1961" spans="1:6">
      <c r="A1961" s="109"/>
      <c r="B1961" s="107"/>
      <c r="C1961" s="121"/>
      <c r="D1961" s="110"/>
      <c r="E1961" s="111"/>
      <c r="F1961" s="112"/>
    </row>
    <row r="1962" spans="1:6">
      <c r="A1962" s="109"/>
      <c r="B1962" s="107"/>
      <c r="C1962" s="121"/>
      <c r="D1962" s="110"/>
      <c r="E1962" s="111"/>
      <c r="F1962" s="112"/>
    </row>
    <row r="1963" spans="1:6">
      <c r="A1963" s="109"/>
      <c r="B1963" s="107"/>
      <c r="C1963" s="121"/>
      <c r="D1963" s="110"/>
      <c r="E1963" s="111"/>
      <c r="F1963" s="112"/>
    </row>
    <row r="1964" spans="1:6">
      <c r="A1964" s="109"/>
      <c r="B1964" s="107"/>
      <c r="C1964" s="121"/>
      <c r="D1964" s="110"/>
      <c r="E1964" s="111"/>
      <c r="F1964" s="112"/>
    </row>
    <row r="1965" spans="1:6">
      <c r="A1965" s="109"/>
      <c r="B1965" s="107"/>
      <c r="C1965" s="121"/>
      <c r="D1965" s="110"/>
      <c r="E1965" s="111"/>
      <c r="F1965" s="112"/>
    </row>
    <row r="1966" spans="1:6">
      <c r="A1966" s="109"/>
      <c r="B1966" s="107"/>
      <c r="C1966" s="121"/>
      <c r="D1966" s="110"/>
      <c r="E1966" s="111"/>
      <c r="F1966" s="112"/>
    </row>
    <row r="1967" spans="1:6">
      <c r="A1967" s="109"/>
      <c r="B1967" s="107"/>
      <c r="C1967" s="121"/>
      <c r="D1967" s="110"/>
      <c r="E1967" s="111"/>
      <c r="F1967" s="112"/>
    </row>
    <row r="1968" spans="1:6">
      <c r="A1968" s="109"/>
      <c r="B1968" s="107"/>
      <c r="C1968" s="121"/>
      <c r="D1968" s="110"/>
      <c r="E1968" s="111"/>
      <c r="F1968" s="112"/>
    </row>
    <row r="1969" spans="1:6">
      <c r="A1969" s="109"/>
      <c r="B1969" s="107"/>
      <c r="C1969" s="121"/>
      <c r="D1969" s="110"/>
      <c r="E1969" s="111"/>
      <c r="F1969" s="112"/>
    </row>
    <row r="1970" spans="1:6">
      <c r="A1970" s="109"/>
      <c r="B1970" s="107"/>
      <c r="C1970" s="121"/>
      <c r="D1970" s="110"/>
      <c r="E1970" s="111"/>
      <c r="F1970" s="112"/>
    </row>
    <row r="1971" spans="1:6">
      <c r="A1971" s="109"/>
      <c r="B1971" s="107"/>
      <c r="C1971" s="121"/>
      <c r="D1971" s="110"/>
      <c r="E1971" s="111"/>
      <c r="F1971" s="112"/>
    </row>
    <row r="1972" spans="1:6">
      <c r="A1972" s="109"/>
      <c r="B1972" s="107"/>
      <c r="C1972" s="121"/>
      <c r="D1972" s="110"/>
      <c r="E1972" s="111"/>
      <c r="F1972" s="112"/>
    </row>
    <row r="1973" spans="1:6">
      <c r="A1973" s="109"/>
      <c r="B1973" s="107"/>
      <c r="C1973" s="121"/>
      <c r="D1973" s="110"/>
      <c r="E1973" s="111"/>
      <c r="F1973" s="112"/>
    </row>
    <row r="1974" spans="1:6">
      <c r="A1974" s="109"/>
      <c r="B1974" s="107"/>
      <c r="C1974" s="121"/>
      <c r="D1974" s="110"/>
      <c r="E1974" s="111"/>
      <c r="F1974" s="112"/>
    </row>
    <row r="1975" spans="1:6">
      <c r="A1975" s="109"/>
      <c r="B1975" s="107"/>
      <c r="C1975" s="121"/>
      <c r="D1975" s="110"/>
      <c r="E1975" s="111"/>
      <c r="F1975" s="112"/>
    </row>
    <row r="1976" spans="1:6">
      <c r="A1976" s="109"/>
      <c r="B1976" s="107"/>
      <c r="C1976" s="121"/>
      <c r="D1976" s="110"/>
      <c r="E1976" s="111"/>
      <c r="F1976" s="112"/>
    </row>
    <row r="1977" spans="1:6">
      <c r="A1977" s="109"/>
      <c r="B1977" s="107"/>
      <c r="C1977" s="121"/>
      <c r="D1977" s="110"/>
      <c r="E1977" s="111"/>
      <c r="F1977" s="112"/>
    </row>
    <row r="1978" spans="1:6">
      <c r="A1978" s="109"/>
      <c r="B1978" s="107"/>
      <c r="C1978" s="121"/>
      <c r="D1978" s="110"/>
      <c r="E1978" s="111"/>
      <c r="F1978" s="112"/>
    </row>
    <row r="1979" spans="1:6">
      <c r="A1979" s="109"/>
      <c r="B1979" s="107"/>
      <c r="C1979" s="121"/>
      <c r="D1979" s="110"/>
      <c r="E1979" s="111"/>
      <c r="F1979" s="112"/>
    </row>
    <row r="1980" spans="1:6">
      <c r="A1980" s="109"/>
      <c r="B1980" s="107"/>
      <c r="C1980" s="121"/>
      <c r="D1980" s="110"/>
      <c r="E1980" s="111"/>
      <c r="F1980" s="112"/>
    </row>
    <row r="1981" spans="1:6">
      <c r="A1981" s="109"/>
      <c r="B1981" s="107"/>
      <c r="C1981" s="121"/>
      <c r="D1981" s="110"/>
      <c r="E1981" s="111"/>
      <c r="F1981" s="112"/>
    </row>
    <row r="1982" spans="1:6">
      <c r="A1982" s="109"/>
      <c r="B1982" s="107"/>
      <c r="C1982" s="121"/>
      <c r="D1982" s="110"/>
      <c r="E1982" s="111"/>
      <c r="F1982" s="112"/>
    </row>
    <row r="1983" spans="1:6">
      <c r="A1983" s="109"/>
      <c r="B1983" s="107"/>
      <c r="C1983" s="121"/>
      <c r="D1983" s="110"/>
      <c r="E1983" s="111"/>
      <c r="F1983" s="112"/>
    </row>
    <row r="1984" spans="1:6">
      <c r="A1984" s="109"/>
      <c r="B1984" s="107"/>
      <c r="C1984" s="121"/>
      <c r="D1984" s="110"/>
      <c r="E1984" s="111"/>
      <c r="F1984" s="112"/>
    </row>
    <row r="1985" spans="1:6">
      <c r="A1985" s="109"/>
      <c r="B1985" s="107"/>
      <c r="C1985" s="121"/>
      <c r="D1985" s="110"/>
      <c r="E1985" s="111"/>
      <c r="F1985" s="112"/>
    </row>
    <row r="1986" spans="1:6">
      <c r="A1986" s="109"/>
      <c r="B1986" s="107"/>
      <c r="C1986" s="121"/>
      <c r="D1986" s="110"/>
      <c r="E1986" s="111"/>
      <c r="F1986" s="112"/>
    </row>
    <row r="1987" spans="1:6">
      <c r="A1987" s="109"/>
      <c r="B1987" s="107"/>
      <c r="C1987" s="121"/>
      <c r="D1987" s="110"/>
      <c r="E1987" s="111"/>
      <c r="F1987" s="112"/>
    </row>
    <row r="1988" spans="1:6">
      <c r="A1988" s="109"/>
      <c r="B1988" s="107"/>
      <c r="C1988" s="121"/>
      <c r="D1988" s="110"/>
      <c r="E1988" s="111"/>
      <c r="F1988" s="112"/>
    </row>
    <row r="1989" spans="1:6">
      <c r="A1989" s="109"/>
      <c r="B1989" s="107"/>
      <c r="C1989" s="121"/>
      <c r="D1989" s="110"/>
      <c r="E1989" s="111"/>
      <c r="F1989" s="112"/>
    </row>
    <row r="1990" spans="1:6">
      <c r="A1990" s="109"/>
      <c r="B1990" s="107"/>
      <c r="C1990" s="121"/>
      <c r="D1990" s="110"/>
      <c r="E1990" s="111"/>
      <c r="F1990" s="112"/>
    </row>
    <row r="1991" spans="1:6">
      <c r="A1991" s="109"/>
      <c r="B1991" s="107"/>
      <c r="C1991" s="121"/>
      <c r="D1991" s="110"/>
      <c r="E1991" s="111"/>
      <c r="F1991" s="112"/>
    </row>
    <row r="1992" spans="1:6">
      <c r="A1992" s="109"/>
      <c r="B1992" s="107"/>
      <c r="C1992" s="121"/>
      <c r="D1992" s="110"/>
      <c r="E1992" s="111"/>
      <c r="F1992" s="112"/>
    </row>
    <row r="1993" spans="1:6">
      <c r="A1993" s="109"/>
      <c r="B1993" s="107"/>
      <c r="C1993" s="121"/>
      <c r="D1993" s="110"/>
      <c r="E1993" s="111"/>
      <c r="F1993" s="112"/>
    </row>
    <row r="1994" spans="1:6">
      <c r="A1994" s="109"/>
      <c r="B1994" s="107"/>
      <c r="C1994" s="121"/>
      <c r="D1994" s="110"/>
      <c r="E1994" s="111"/>
      <c r="F1994" s="112"/>
    </row>
    <row r="1995" spans="1:6">
      <c r="A1995" s="109"/>
      <c r="B1995" s="107"/>
      <c r="C1995" s="121"/>
      <c r="D1995" s="110"/>
      <c r="E1995" s="111"/>
      <c r="F1995" s="112"/>
    </row>
    <row r="1996" spans="1:6">
      <c r="A1996" s="109"/>
      <c r="B1996" s="107"/>
      <c r="C1996" s="121"/>
      <c r="D1996" s="110"/>
      <c r="E1996" s="111"/>
      <c r="F1996" s="112"/>
    </row>
    <row r="1997" spans="1:6">
      <c r="A1997" s="109"/>
      <c r="B1997" s="107"/>
      <c r="C1997" s="121"/>
      <c r="D1997" s="110"/>
      <c r="E1997" s="111"/>
      <c r="F1997" s="112"/>
    </row>
    <row r="1998" spans="1:6">
      <c r="A1998" s="109"/>
      <c r="B1998" s="107"/>
      <c r="C1998" s="121"/>
      <c r="D1998" s="110"/>
      <c r="E1998" s="111"/>
      <c r="F1998" s="112"/>
    </row>
    <row r="1999" spans="1:6">
      <c r="A1999" s="109"/>
      <c r="B1999" s="107"/>
      <c r="C1999" s="121"/>
      <c r="D1999" s="110"/>
      <c r="E1999" s="111"/>
      <c r="F1999" s="112"/>
    </row>
    <row r="2000" spans="1:6">
      <c r="A2000" s="109"/>
      <c r="B2000" s="107"/>
      <c r="C2000" s="121"/>
      <c r="D2000" s="110"/>
      <c r="E2000" s="111"/>
      <c r="F2000" s="112"/>
    </row>
    <row r="2001" spans="1:6">
      <c r="A2001" s="109"/>
      <c r="B2001" s="107"/>
      <c r="C2001" s="121"/>
      <c r="D2001" s="110"/>
      <c r="E2001" s="111"/>
      <c r="F2001" s="112"/>
    </row>
    <row r="2002" spans="1:6">
      <c r="A2002" s="109"/>
      <c r="B2002" s="107"/>
      <c r="C2002" s="121"/>
      <c r="D2002" s="110"/>
      <c r="E2002" s="111"/>
      <c r="F2002" s="112"/>
    </row>
    <row r="2003" spans="1:6">
      <c r="A2003" s="109"/>
      <c r="B2003" s="107"/>
      <c r="C2003" s="121"/>
      <c r="D2003" s="110"/>
      <c r="E2003" s="111"/>
      <c r="F2003" s="112"/>
    </row>
    <row r="2004" spans="1:6">
      <c r="A2004" s="109"/>
      <c r="B2004" s="107"/>
      <c r="C2004" s="121"/>
      <c r="D2004" s="110"/>
      <c r="E2004" s="111"/>
      <c r="F2004" s="112"/>
    </row>
    <row r="2005" spans="1:6">
      <c r="A2005" s="109"/>
      <c r="B2005" s="107"/>
      <c r="C2005" s="121"/>
      <c r="D2005" s="110"/>
      <c r="E2005" s="111"/>
      <c r="F2005" s="112"/>
    </row>
    <row r="2006" spans="1:6">
      <c r="A2006" s="109"/>
      <c r="B2006" s="107"/>
      <c r="C2006" s="121"/>
      <c r="D2006" s="110"/>
      <c r="E2006" s="111"/>
      <c r="F2006" s="112"/>
    </row>
    <row r="2007" spans="1:6">
      <c r="A2007" s="109"/>
      <c r="B2007" s="107"/>
      <c r="C2007" s="121"/>
      <c r="D2007" s="110"/>
      <c r="E2007" s="111"/>
      <c r="F2007" s="112"/>
    </row>
    <row r="2008" spans="1:6">
      <c r="A2008" s="109"/>
      <c r="B2008" s="107"/>
      <c r="C2008" s="121"/>
      <c r="D2008" s="110"/>
      <c r="E2008" s="111"/>
      <c r="F2008" s="112"/>
    </row>
    <row r="2009" spans="1:6">
      <c r="A2009" s="109"/>
      <c r="B2009" s="107"/>
      <c r="C2009" s="121"/>
      <c r="D2009" s="110"/>
      <c r="E2009" s="111"/>
      <c r="F2009" s="112"/>
    </row>
    <row r="2010" spans="1:6">
      <c r="A2010" s="109"/>
      <c r="B2010" s="107"/>
      <c r="C2010" s="121"/>
      <c r="D2010" s="110"/>
      <c r="E2010" s="111"/>
      <c r="F2010" s="112"/>
    </row>
    <row r="2011" spans="1:6">
      <c r="A2011" s="109"/>
      <c r="B2011" s="107"/>
      <c r="C2011" s="121"/>
      <c r="D2011" s="110"/>
      <c r="E2011" s="111"/>
      <c r="F2011" s="112"/>
    </row>
    <row r="2012" spans="1:6">
      <c r="A2012" s="109"/>
      <c r="B2012" s="107"/>
      <c r="C2012" s="121"/>
      <c r="D2012" s="110"/>
      <c r="E2012" s="111"/>
      <c r="F2012" s="112"/>
    </row>
    <row r="2013" spans="1:6">
      <c r="A2013" s="109"/>
      <c r="B2013" s="107"/>
      <c r="C2013" s="121"/>
      <c r="D2013" s="110"/>
      <c r="E2013" s="111"/>
      <c r="F2013" s="112"/>
    </row>
    <row r="2014" spans="1:6">
      <c r="A2014" s="109"/>
      <c r="B2014" s="107"/>
      <c r="C2014" s="121"/>
      <c r="D2014" s="110"/>
      <c r="E2014" s="111"/>
      <c r="F2014" s="112"/>
    </row>
    <row r="2015" spans="1:6">
      <c r="A2015" s="109"/>
      <c r="B2015" s="107"/>
      <c r="C2015" s="121"/>
      <c r="D2015" s="110"/>
      <c r="E2015" s="111"/>
      <c r="F2015" s="112"/>
    </row>
    <row r="2016" spans="1:6">
      <c r="A2016" s="109"/>
      <c r="B2016" s="107"/>
      <c r="C2016" s="121"/>
      <c r="D2016" s="110"/>
      <c r="E2016" s="111"/>
      <c r="F2016" s="112"/>
    </row>
    <row r="2017" spans="1:6">
      <c r="A2017" s="109"/>
      <c r="B2017" s="107"/>
      <c r="C2017" s="121"/>
      <c r="D2017" s="110"/>
      <c r="E2017" s="111"/>
      <c r="F2017" s="112"/>
    </row>
    <row r="2018" spans="1:6">
      <c r="A2018" s="109"/>
      <c r="B2018" s="107"/>
      <c r="C2018" s="121"/>
      <c r="D2018" s="110"/>
      <c r="E2018" s="111"/>
      <c r="F2018" s="112"/>
    </row>
    <row r="2019" spans="1:6">
      <c r="A2019" s="109"/>
      <c r="B2019" s="107"/>
      <c r="C2019" s="121"/>
      <c r="D2019" s="110"/>
      <c r="E2019" s="111"/>
      <c r="F2019" s="112"/>
    </row>
    <row r="2020" spans="1:6">
      <c r="A2020" s="109"/>
      <c r="B2020" s="107"/>
      <c r="C2020" s="121"/>
      <c r="D2020" s="110"/>
      <c r="E2020" s="111"/>
      <c r="F2020" s="112"/>
    </row>
    <row r="2021" spans="1:6">
      <c r="A2021" s="109"/>
      <c r="B2021" s="107"/>
      <c r="C2021" s="121"/>
      <c r="D2021" s="110"/>
      <c r="E2021" s="111"/>
      <c r="F2021" s="112"/>
    </row>
    <row r="2022" spans="1:6">
      <c r="A2022" s="109"/>
      <c r="B2022" s="107"/>
      <c r="C2022" s="121"/>
      <c r="D2022" s="110"/>
      <c r="E2022" s="111"/>
      <c r="F2022" s="112"/>
    </row>
    <row r="2023" spans="1:6">
      <c r="A2023" s="109"/>
      <c r="B2023" s="107"/>
      <c r="C2023" s="121"/>
      <c r="D2023" s="110"/>
      <c r="E2023" s="111"/>
      <c r="F2023" s="112"/>
    </row>
    <row r="2024" spans="1:6">
      <c r="A2024" s="109"/>
      <c r="B2024" s="107"/>
      <c r="C2024" s="121"/>
      <c r="D2024" s="110"/>
      <c r="E2024" s="111"/>
      <c r="F2024" s="112"/>
    </row>
    <row r="2025" spans="1:6">
      <c r="A2025" s="109"/>
      <c r="B2025" s="107"/>
      <c r="C2025" s="121"/>
      <c r="D2025" s="110"/>
      <c r="E2025" s="111"/>
      <c r="F2025" s="112"/>
    </row>
    <row r="2026" spans="1:6">
      <c r="A2026" s="109"/>
      <c r="B2026" s="107"/>
      <c r="C2026" s="121"/>
      <c r="D2026" s="110"/>
      <c r="E2026" s="111"/>
      <c r="F2026" s="112"/>
    </row>
    <row r="2027" spans="1:6">
      <c r="A2027" s="109"/>
      <c r="B2027" s="107"/>
      <c r="C2027" s="121"/>
      <c r="D2027" s="110"/>
      <c r="E2027" s="111"/>
      <c r="F2027" s="112"/>
    </row>
    <row r="2028" spans="1:6">
      <c r="A2028" s="109"/>
      <c r="B2028" s="107"/>
      <c r="C2028" s="121"/>
      <c r="D2028" s="110"/>
      <c r="E2028" s="111"/>
      <c r="F2028" s="112"/>
    </row>
    <row r="2029" spans="1:6">
      <c r="A2029" s="109"/>
      <c r="B2029" s="107"/>
      <c r="C2029" s="121"/>
      <c r="D2029" s="110"/>
      <c r="E2029" s="111"/>
      <c r="F2029" s="112"/>
    </row>
    <row r="2030" spans="1:6">
      <c r="A2030" s="109"/>
      <c r="B2030" s="107"/>
      <c r="C2030" s="121"/>
      <c r="D2030" s="110"/>
      <c r="E2030" s="111"/>
      <c r="F2030" s="112"/>
    </row>
  </sheetData>
  <sheetProtection algorithmName="SHA-512" hashValue="u1MujK6lfFPY5/Z94mfyxa3URAq8jWS5b2O9oNyDNRjbCyMiM4R4y+u6WX686kheK+ASdzNGLBUhl0n9KAgkiQ==" saltValue="8bm0+5aeLhXcwVCGkpzJ1g==" spinCount="100000" sheet="1" objects="1" scenarios="1"/>
  <mergeCells count="5">
    <mergeCell ref="A205:E205"/>
    <mergeCell ref="A161:E161"/>
    <mergeCell ref="A199:E199"/>
    <mergeCell ref="A202:E202"/>
    <mergeCell ref="A204:F204"/>
  </mergeCells>
  <phoneticPr fontId="114" type="noConversion"/>
  <dataValidations count="1">
    <dataValidation type="custom" showInputMessage="1" showErrorMessage="1" errorTitle="Nepravilen vnos cene" error="Cena mora biti nenegativno število z največ dvema decimalkama! " sqref="E21:E23 E63:E67 E80:E97 E100:E140 E70:E77 E34:E41 E25:E32 E11:E18 E44:E52 BGG10:BGG59 AWK10:AWK59 SW10:SW59 JA10:JA59 EHA10:EHA59 EQW10:EQW59 FAS10:FAS59 FKO10:FKO59 FUK10:FUK59 GEG10:GEG59 GOC10:GOC59 GXY10:GXY59 HHU10:HHU59 HRQ10:HRQ59 IBM10:IBM59 ILI10:ILI59 IVE10:IVE59 JFA10:JFA59 JOW10:JOW59 JYS10:JYS59 KIO10:KIO59 KSK10:KSK59 LCG10:LCG59 LMC10:LMC59 LVY10:LVY59 MFU10:MFU59 MPQ10:MPQ59 MZM10:MZM59 NJI10:NJI59 NTE10:NTE59 ODA10:ODA59 OMW10:OMW59 OWS10:OWS59 PGO10:PGO59 PQK10:PQK59 QAG10:QAG59 QKC10:QKC59 QTY10:QTY59 RDU10:RDU59 RNQ10:RNQ59 RXM10:RXM59 SHI10:SHI59 SRE10:SRE59 TBA10:TBA59 TKW10:TKW59 TUS10:TUS59 UEO10:UEO59 UOK10:UOK59 UYG10:UYG59 VIC10:VIC59 VRY10:VRY59 WBU10:WBU59 WLQ10:WLQ59 CJU10:CJU59 DDM10:DDM59 DNI10:DNI59 DXE10:DXE59 AMO10:AMO59 WVM10:WVM59 ACS10:ACS59 CTQ10:CTQ59 BZY10:BZY59 BQC10:BQC59 E55:E59 BGG61:BGG141 AWK61:AWK141 SW61:SW141 JA61:JA141 EHA61:EHA141 EQW61:EQW141 FAS61:FAS141 FKO61:FKO141 FUK61:FUK141 GEG61:GEG141 GOC61:GOC141 GXY61:GXY141 HHU61:HHU141 HRQ61:HRQ141 IBM61:IBM141 ILI61:ILI141 IVE61:IVE141 JFA61:JFA141 JOW61:JOW141 JYS61:JYS141 KIO61:KIO141 KSK61:KSK141 LCG61:LCG141 LMC61:LMC141 LVY61:LVY141 MFU61:MFU141 MPQ61:MPQ141 MZM61:MZM141 NJI61:NJI141 NTE61:NTE141 ODA61:ODA141 OMW61:OMW141 OWS61:OWS141 PGO61:PGO141 PQK61:PQK141 QAG61:QAG141 QKC61:QKC141 QTY61:QTY141 RDU61:RDU141 RNQ61:RNQ141 RXM61:RXM141 SHI61:SHI141 SRE61:SRE141 TBA61:TBA141 TKW61:TKW141 TUS61:TUS141 UEO61:UEO141 UOK61:UOK141 UYG61:UYG141 VIC61:VIC141 VRY61:VRY141 WBU61:WBU141 WLQ61:WLQ141 CJU61:CJU141 DDM61:DDM141 DNI61:DNI141 DXE61:DXE141 AMO61:AMO141 WVM61:WVM141 ACS61:ACS141 CTQ61:CTQ141 BZY61:BZY141 BQC61:BQC141">
      <formula1>AND(ISNUMBER(E10),E10&gt;=0,ROUND(E10*100,6)-INT(E10*100)=0,NOT(ISBLANK(E10)))</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rowBreaks count="1" manualBreakCount="1">
    <brk id="143" max="5"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3"/>
  </sheetPr>
  <dimension ref="A1:Q27"/>
  <sheetViews>
    <sheetView view="pageLayout" topLeftCell="A13" zoomScaleNormal="100" zoomScaleSheetLayoutView="100" workbookViewId="0">
      <selection activeCell="I23" sqref="I23:K23"/>
    </sheetView>
  </sheetViews>
  <sheetFormatPr defaultRowHeight="12.75"/>
  <cols>
    <col min="1" max="1" width="7" style="87" customWidth="1"/>
    <col min="2" max="2" width="13.42578125" style="87" bestFit="1" customWidth="1"/>
    <col min="3" max="10" width="9.140625" style="87"/>
    <col min="11" max="11" width="9.140625" style="87" customWidth="1"/>
    <col min="12" max="12" width="12.28515625" style="87" customWidth="1"/>
    <col min="13" max="13" width="2.5703125" style="87" customWidth="1"/>
    <col min="14" max="15" width="9.140625" style="87"/>
    <col min="16" max="16" width="9.42578125" style="87" bestFit="1" customWidth="1"/>
    <col min="17" max="16384" width="9.140625" style="87"/>
  </cols>
  <sheetData>
    <row r="1" spans="1:17">
      <c r="A1" s="246"/>
      <c r="B1" s="246"/>
      <c r="C1" s="246"/>
      <c r="F1" s="88"/>
      <c r="G1" s="285"/>
      <c r="H1" s="91"/>
      <c r="I1" s="91"/>
    </row>
    <row r="2" spans="1:17">
      <c r="A2" s="246"/>
      <c r="B2" s="246"/>
      <c r="C2" s="246"/>
      <c r="F2" s="88"/>
      <c r="G2" s="285"/>
      <c r="H2" s="91"/>
      <c r="I2" s="91"/>
    </row>
    <row r="3" spans="1:17">
      <c r="A3" s="286"/>
      <c r="B3" s="287"/>
      <c r="C3" s="287"/>
      <c r="D3" s="287"/>
      <c r="E3" s="287"/>
      <c r="F3" s="288"/>
      <c r="G3" s="289"/>
      <c r="H3" s="290"/>
      <c r="I3" s="290"/>
      <c r="J3" s="287"/>
      <c r="K3" s="287"/>
      <c r="L3" s="287"/>
      <c r="M3" s="287"/>
      <c r="N3" s="287"/>
      <c r="O3" s="287"/>
    </row>
    <row r="4" spans="1:17">
      <c r="E4" s="107"/>
      <c r="F4" s="107"/>
    </row>
    <row r="5" spans="1:17" ht="35.25" customHeight="1">
      <c r="A5" s="702" t="s">
        <v>2</v>
      </c>
      <c r="B5" s="702"/>
      <c r="C5" s="702"/>
      <c r="D5" s="702"/>
      <c r="E5" s="702"/>
      <c r="F5" s="702"/>
      <c r="G5" s="702"/>
      <c r="H5" s="702"/>
      <c r="I5" s="702"/>
      <c r="J5" s="702"/>
      <c r="K5" s="702"/>
      <c r="L5" s="702"/>
      <c r="M5" s="702"/>
      <c r="N5" s="702"/>
      <c r="O5" s="702"/>
    </row>
    <row r="6" spans="1:17" ht="30" customHeight="1" thickBot="1">
      <c r="B6" s="703"/>
      <c r="C6" s="703"/>
      <c r="D6" s="703"/>
      <c r="E6" s="703"/>
      <c r="F6" s="703"/>
      <c r="G6" s="703"/>
      <c r="H6" s="703"/>
      <c r="I6" s="703"/>
      <c r="J6" s="703"/>
      <c r="K6" s="703"/>
      <c r="L6" s="703"/>
    </row>
    <row r="7" spans="1:17" ht="30" customHeight="1" thickBot="1">
      <c r="B7" s="594">
        <f>'1'!A5</f>
        <v>1</v>
      </c>
      <c r="C7" s="680" t="str">
        <f>'1'!B5</f>
        <v>RUŠITVENA DELA</v>
      </c>
      <c r="D7" s="681"/>
      <c r="E7" s="681"/>
      <c r="F7" s="681"/>
      <c r="G7" s="681"/>
      <c r="H7" s="682"/>
      <c r="I7" s="686">
        <f>'1'!F121</f>
        <v>0</v>
      </c>
      <c r="J7" s="687"/>
      <c r="K7" s="688"/>
      <c r="L7" s="507" t="s">
        <v>0</v>
      </c>
    </row>
    <row r="8" spans="1:17" ht="30" customHeight="1" thickBot="1">
      <c r="B8" s="594" t="str">
        <f>'2.1'!A5</f>
        <v xml:space="preserve">2.1 </v>
      </c>
      <c r="C8" s="683" t="str">
        <f>'2.1'!B5</f>
        <v>ZAKOLIČBA, GEODETSKI POSNETEK IN OSTALO</v>
      </c>
      <c r="D8" s="684"/>
      <c r="E8" s="684"/>
      <c r="F8" s="684"/>
      <c r="G8" s="684"/>
      <c r="H8" s="685"/>
      <c r="I8" s="686">
        <f>'2.1'!F11</f>
        <v>0</v>
      </c>
      <c r="J8" s="687"/>
      <c r="K8" s="688"/>
      <c r="L8" s="507" t="s">
        <v>0</v>
      </c>
    </row>
    <row r="9" spans="1:17" ht="30" customHeight="1" thickBot="1">
      <c r="B9" s="594" t="str">
        <f>'2.2'!A5</f>
        <v>2.2</v>
      </c>
      <c r="C9" s="683" t="str">
        <f>'2.2'!B5</f>
        <v>CESTE IN OSTALE POVRŠINE</v>
      </c>
      <c r="D9" s="684"/>
      <c r="E9" s="684"/>
      <c r="F9" s="684"/>
      <c r="G9" s="684"/>
      <c r="H9" s="685"/>
      <c r="I9" s="686">
        <f>'2.2'!F52</f>
        <v>0</v>
      </c>
      <c r="J9" s="687"/>
      <c r="K9" s="688"/>
      <c r="L9" s="507" t="s">
        <v>0</v>
      </c>
    </row>
    <row r="10" spans="1:17" ht="30" customHeight="1" thickBot="1">
      <c r="B10" s="594" t="str">
        <f>'2.3'!A5</f>
        <v>2.3</v>
      </c>
      <c r="C10" s="683" t="str">
        <f>'2.3'!B5</f>
        <v>KANALIZACIJA, ODVODNJAVANJE IN DRENAŽA</v>
      </c>
      <c r="D10" s="684"/>
      <c r="E10" s="684"/>
      <c r="F10" s="684"/>
      <c r="G10" s="684"/>
      <c r="H10" s="685"/>
      <c r="I10" s="686">
        <f>'2.3'!F50</f>
        <v>0</v>
      </c>
      <c r="J10" s="687"/>
      <c r="K10" s="688"/>
      <c r="L10" s="507" t="s">
        <v>0</v>
      </c>
    </row>
    <row r="11" spans="1:17" ht="30" customHeight="1" thickBot="1">
      <c r="B11" s="594" t="str">
        <f>'2.4'!A5</f>
        <v>2.4</v>
      </c>
      <c r="C11" s="683" t="str">
        <f>'2.4'!B5</f>
        <v>ZUNANJA RAZSVETLJAVA</v>
      </c>
      <c r="D11" s="681"/>
      <c r="E11" s="681"/>
      <c r="F11" s="681"/>
      <c r="G11" s="681"/>
      <c r="H11" s="682"/>
      <c r="I11" s="686">
        <f>'2.4'!F28</f>
        <v>0</v>
      </c>
      <c r="J11" s="687"/>
      <c r="K11" s="688"/>
      <c r="L11" s="507" t="s">
        <v>0</v>
      </c>
    </row>
    <row r="12" spans="1:17" ht="30" customHeight="1" thickBot="1">
      <c r="B12" s="594" t="str">
        <f>'2.5'!A5</f>
        <v>2.5</v>
      </c>
      <c r="C12" s="683" t="str">
        <f>'2.5'!B5</f>
        <v>OGRAJA</v>
      </c>
      <c r="D12" s="681"/>
      <c r="E12" s="681"/>
      <c r="F12" s="681"/>
      <c r="G12" s="681"/>
      <c r="H12" s="682"/>
      <c r="I12" s="686">
        <f>'2.5'!F24</f>
        <v>0</v>
      </c>
      <c r="J12" s="687"/>
      <c r="K12" s="688"/>
      <c r="L12" s="507" t="s">
        <v>0</v>
      </c>
    </row>
    <row r="13" spans="1:17" ht="30" customHeight="1" thickBot="1">
      <c r="B13" s="594" t="str">
        <f>'2.6'!A5</f>
        <v>2.6</v>
      </c>
      <c r="C13" s="683" t="str">
        <f>'2.6'!B5</f>
        <v>OPORNI ZID Z OGRAJO</v>
      </c>
      <c r="D13" s="684"/>
      <c r="E13" s="684"/>
      <c r="F13" s="684"/>
      <c r="G13" s="684"/>
      <c r="H13" s="685"/>
      <c r="I13" s="686">
        <f>'2.6'!F30:F30</f>
        <v>0</v>
      </c>
      <c r="J13" s="687"/>
      <c r="K13" s="688"/>
      <c r="L13" s="507" t="s">
        <v>0</v>
      </c>
      <c r="Q13" s="305"/>
    </row>
    <row r="14" spans="1:17" ht="30" customHeight="1" thickBot="1">
      <c r="B14" s="594" t="str">
        <f>'2.7'!A5</f>
        <v>2.7</v>
      </c>
      <c r="C14" s="683" t="str">
        <f>'2.7'!B5</f>
        <v>OZEMLJITVE</v>
      </c>
      <c r="D14" s="684"/>
      <c r="E14" s="684"/>
      <c r="F14" s="684"/>
      <c r="G14" s="684"/>
      <c r="H14" s="685"/>
      <c r="I14" s="686">
        <f>'2.7'!F10</f>
        <v>0</v>
      </c>
      <c r="J14" s="687"/>
      <c r="K14" s="688"/>
      <c r="L14" s="507" t="s">
        <v>0</v>
      </c>
      <c r="Q14" s="306"/>
    </row>
    <row r="15" spans="1:17" ht="30" customHeight="1" thickBot="1">
      <c r="B15" s="594" t="str">
        <f>'2.8'!A5</f>
        <v>2.8</v>
      </c>
      <c r="C15" s="683" t="str">
        <f>'2.8'!B5</f>
        <v>TEMELJI IN DROGOVI ZA ZASTAVE</v>
      </c>
      <c r="D15" s="681"/>
      <c r="E15" s="681"/>
      <c r="F15" s="681"/>
      <c r="G15" s="681"/>
      <c r="H15" s="682"/>
      <c r="I15" s="686">
        <f>'2.8'!F22</f>
        <v>0</v>
      </c>
      <c r="J15" s="687"/>
      <c r="K15" s="688"/>
      <c r="L15" s="507" t="s">
        <v>0</v>
      </c>
    </row>
    <row r="16" spans="1:17" ht="30" customHeight="1" thickBot="1">
      <c r="B16" s="594" t="str">
        <f>'2.9'!A5</f>
        <v>2.9</v>
      </c>
      <c r="C16" s="683" t="str">
        <f>'2.9'!B5</f>
        <v>TEMELJ DVEH STEBRIČKOV Z OPREMO KONTROLE PRISTOPA</v>
      </c>
      <c r="D16" s="684"/>
      <c r="E16" s="684"/>
      <c r="F16" s="684"/>
      <c r="G16" s="684"/>
      <c r="H16" s="685"/>
      <c r="I16" s="686">
        <f>'2.9'!F24</f>
        <v>0</v>
      </c>
      <c r="J16" s="687"/>
      <c r="K16" s="688"/>
      <c r="L16" s="507" t="s">
        <v>0</v>
      </c>
    </row>
    <row r="17" spans="2:12" ht="30" customHeight="1" thickBot="1">
      <c r="B17" s="594" t="str">
        <f>'3.1'!A5</f>
        <v>3.1</v>
      </c>
      <c r="C17" s="683" t="str">
        <f>'3.1'!B5</f>
        <v>ZGRADBA - GRADBENA DELA</v>
      </c>
      <c r="D17" s="689"/>
      <c r="E17" s="689"/>
      <c r="F17" s="689"/>
      <c r="G17" s="689"/>
      <c r="H17" s="690"/>
      <c r="I17" s="686">
        <f>'3.1'!F128</f>
        <v>0</v>
      </c>
      <c r="J17" s="691"/>
      <c r="K17" s="692"/>
      <c r="L17" s="507" t="s">
        <v>0</v>
      </c>
    </row>
    <row r="18" spans="2:12" ht="30" customHeight="1" thickBot="1">
      <c r="B18" s="594" t="str">
        <f>'3.2'!A5</f>
        <v>3.2</v>
      </c>
      <c r="C18" s="683" t="str">
        <f>'3.2'!B5</f>
        <v>ZGRADBA - OBRTNIŠKA DELA</v>
      </c>
      <c r="D18" s="689"/>
      <c r="E18" s="689"/>
      <c r="F18" s="689"/>
      <c r="G18" s="689"/>
      <c r="H18" s="690"/>
      <c r="I18" s="686">
        <f>'3.2'!F181</f>
        <v>0</v>
      </c>
      <c r="J18" s="691"/>
      <c r="K18" s="692"/>
      <c r="L18" s="507" t="s">
        <v>0</v>
      </c>
    </row>
    <row r="19" spans="2:12" ht="30" customHeight="1" thickBot="1">
      <c r="B19" s="594" t="str">
        <f>'4'!A5</f>
        <v>4.</v>
      </c>
      <c r="C19" s="683" t="str">
        <f>'4'!B5</f>
        <v>ZUNANJE KABELSKE POVEZAVE</v>
      </c>
      <c r="D19" s="689"/>
      <c r="E19" s="689"/>
      <c r="F19" s="689"/>
      <c r="G19" s="689"/>
      <c r="H19" s="690"/>
      <c r="I19" s="686">
        <f>'4'!F209</f>
        <v>0</v>
      </c>
      <c r="J19" s="691"/>
      <c r="K19" s="692"/>
      <c r="L19" s="507" t="s">
        <v>0</v>
      </c>
    </row>
    <row r="20" spans="2:12" ht="30" customHeight="1" thickBot="1">
      <c r="B20" s="594" t="str">
        <f>'5.1'!A5</f>
        <v>5.1</v>
      </c>
      <c r="C20" s="683" t="str">
        <f>'5.1'!B5</f>
        <v xml:space="preserve">TEMELJA TRANSFORMATORJEV </v>
      </c>
      <c r="D20" s="689"/>
      <c r="E20" s="689"/>
      <c r="F20" s="689"/>
      <c r="G20" s="689"/>
      <c r="H20" s="690"/>
      <c r="I20" s="686">
        <f>'5.1'!F63</f>
        <v>0</v>
      </c>
      <c r="J20" s="691"/>
      <c r="K20" s="692"/>
      <c r="L20" s="507" t="s">
        <v>0</v>
      </c>
    </row>
    <row r="21" spans="2:12" ht="30" customHeight="1" thickBot="1">
      <c r="B21" s="594" t="str">
        <f>'5.2'!A5</f>
        <v>5.2</v>
      </c>
      <c r="C21" s="683" t="str">
        <f>'5.2'!B5</f>
        <v>JEKLENE KONSTRUKCIJE</v>
      </c>
      <c r="D21" s="689"/>
      <c r="E21" s="689"/>
      <c r="F21" s="689"/>
      <c r="G21" s="689"/>
      <c r="H21" s="690"/>
      <c r="I21" s="686">
        <f>'5.2'!F20</f>
        <v>0</v>
      </c>
      <c r="J21" s="691"/>
      <c r="K21" s="692"/>
      <c r="L21" s="507" t="s">
        <v>0</v>
      </c>
    </row>
    <row r="22" spans="2:12" ht="30" customHeight="1" thickBot="1">
      <c r="B22" s="594">
        <f>'6'!A5</f>
        <v>6</v>
      </c>
      <c r="C22" s="683" t="str">
        <f>'6'!B5</f>
        <v>NOTRANJA OPREMA</v>
      </c>
      <c r="D22" s="689"/>
      <c r="E22" s="689"/>
      <c r="F22" s="689"/>
      <c r="G22" s="689"/>
      <c r="H22" s="690"/>
      <c r="I22" s="686">
        <f>'6'!F60</f>
        <v>0</v>
      </c>
      <c r="J22" s="691"/>
      <c r="K22" s="692"/>
      <c r="L22" s="507" t="s">
        <v>0</v>
      </c>
    </row>
    <row r="23" spans="2:12" ht="31.5" customHeight="1" thickBot="1">
      <c r="B23" s="578"/>
      <c r="C23" s="693" t="s">
        <v>942</v>
      </c>
      <c r="D23" s="694"/>
      <c r="E23" s="694"/>
      <c r="F23" s="694"/>
      <c r="G23" s="694"/>
      <c r="H23" s="695"/>
      <c r="I23" s="699">
        <f>SUM(I7:K22)</f>
        <v>0</v>
      </c>
      <c r="J23" s="700"/>
      <c r="K23" s="701"/>
      <c r="L23" s="593" t="s">
        <v>0</v>
      </c>
    </row>
    <row r="24" spans="2:12" ht="28.5" customHeight="1"/>
    <row r="25" spans="2:12" ht="15.95" customHeight="1">
      <c r="B25" s="698" t="s">
        <v>6</v>
      </c>
      <c r="C25" s="698"/>
      <c r="D25" s="291"/>
      <c r="E25" s="291"/>
      <c r="F25" s="291"/>
      <c r="G25" s="291"/>
      <c r="H25" s="291"/>
      <c r="I25" s="696"/>
      <c r="J25" s="696"/>
      <c r="K25" s="696"/>
      <c r="L25" s="292"/>
    </row>
    <row r="26" spans="2:12" ht="15.95" customHeight="1">
      <c r="B26" s="697" t="s">
        <v>4</v>
      </c>
      <c r="C26" s="697"/>
      <c r="D26" s="697"/>
      <c r="E26" s="697"/>
      <c r="F26" s="697"/>
      <c r="G26" s="697"/>
      <c r="H26" s="697"/>
      <c r="I26" s="696"/>
      <c r="J26" s="696"/>
      <c r="K26" s="696"/>
      <c r="L26" s="292"/>
    </row>
    <row r="27" spans="2:12" ht="15.95" customHeight="1">
      <c r="B27" s="697" t="s">
        <v>5</v>
      </c>
      <c r="C27" s="697"/>
      <c r="D27" s="697"/>
      <c r="E27" s="697"/>
      <c r="F27" s="697"/>
      <c r="G27" s="697"/>
      <c r="H27" s="697"/>
      <c r="I27" s="696"/>
      <c r="J27" s="696"/>
      <c r="K27" s="696"/>
      <c r="L27" s="292"/>
    </row>
  </sheetData>
  <sheetProtection algorithmName="SHA-512" hashValue="3u1a/I0XOn1jNsMatTMXtdXRkTUH1jM9GggQabJeNF27mEDfKEA7NuHV4YoNOS4ab2qjhFUBHbG1ImHiT/7K4A==" saltValue="fmFpugh6A6Esddllx8AJNg==" spinCount="100000" sheet="1" objects="1" scenarios="1"/>
  <mergeCells count="42">
    <mergeCell ref="A5:O5"/>
    <mergeCell ref="C16:H16"/>
    <mergeCell ref="I16:K16"/>
    <mergeCell ref="C17:H17"/>
    <mergeCell ref="I17:K17"/>
    <mergeCell ref="I7:K7"/>
    <mergeCell ref="I10:K10"/>
    <mergeCell ref="C9:H9"/>
    <mergeCell ref="I9:K9"/>
    <mergeCell ref="B6:L6"/>
    <mergeCell ref="C11:H11"/>
    <mergeCell ref="I11:K11"/>
    <mergeCell ref="C13:H13"/>
    <mergeCell ref="I13:K13"/>
    <mergeCell ref="C12:H12"/>
    <mergeCell ref="I12:K12"/>
    <mergeCell ref="I18:K18"/>
    <mergeCell ref="C20:H20"/>
    <mergeCell ref="C23:H23"/>
    <mergeCell ref="I27:K27"/>
    <mergeCell ref="B27:H27"/>
    <mergeCell ref="I26:K26"/>
    <mergeCell ref="B26:H26"/>
    <mergeCell ref="I25:K25"/>
    <mergeCell ref="B25:C25"/>
    <mergeCell ref="I23:K23"/>
    <mergeCell ref="C7:H7"/>
    <mergeCell ref="C10:H10"/>
    <mergeCell ref="C8:H8"/>
    <mergeCell ref="I8:K8"/>
    <mergeCell ref="C22:H22"/>
    <mergeCell ref="I22:K22"/>
    <mergeCell ref="C15:H15"/>
    <mergeCell ref="I15:K15"/>
    <mergeCell ref="C14:H14"/>
    <mergeCell ref="I14:K14"/>
    <mergeCell ref="C21:H21"/>
    <mergeCell ref="I20:K20"/>
    <mergeCell ref="C19:H19"/>
    <mergeCell ref="I19:K19"/>
    <mergeCell ref="I21:K21"/>
    <mergeCell ref="C18:H18"/>
  </mergeCells>
  <pageMargins left="0.59055118110236227" right="0.39370078740157483" top="0.59055118110236227" bottom="0.98425196850393704" header="0.19685039370078741" footer="0.19685039370078741"/>
  <pageSetup scale="92"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C1913"/>
  <sheetViews>
    <sheetView view="pageLayout" zoomScale="115" zoomScaleNormal="130" zoomScaleSheetLayoutView="145" zoomScalePageLayoutView="115" workbookViewId="0">
      <selection activeCell="A5" sqref="A5"/>
    </sheetView>
  </sheetViews>
  <sheetFormatPr defaultRowHeight="12.75"/>
  <cols>
    <col min="1" max="1" width="137.28515625" style="4" customWidth="1"/>
    <col min="2" max="16384" width="9.140625" style="1"/>
  </cols>
  <sheetData>
    <row r="1" spans="1:3">
      <c r="A1" s="563"/>
      <c r="B1" s="62"/>
      <c r="C1" s="62"/>
    </row>
    <row r="2" spans="1:3">
      <c r="A2" s="563"/>
      <c r="B2" s="62"/>
      <c r="C2" s="62"/>
    </row>
    <row r="3" spans="1:3">
      <c r="A3" s="563"/>
      <c r="B3" s="62"/>
      <c r="C3" s="62"/>
    </row>
    <row r="4" spans="1:3">
      <c r="A4" s="563"/>
      <c r="B4" s="62"/>
      <c r="C4" s="62"/>
    </row>
    <row r="5" spans="1:3" ht="280.5">
      <c r="A5" s="564" t="s">
        <v>985</v>
      </c>
      <c r="B5" s="62"/>
      <c r="C5" s="62"/>
    </row>
    <row r="6" spans="1:3" ht="109.5" customHeight="1">
      <c r="A6" s="565" t="s">
        <v>890</v>
      </c>
      <c r="B6" s="62"/>
      <c r="C6" s="62"/>
    </row>
    <row r="7" spans="1:3" ht="76.5">
      <c r="A7" s="566" t="s">
        <v>896</v>
      </c>
    </row>
    <row r="8" spans="1:3" ht="29.25" customHeight="1">
      <c r="A8" s="566" t="s">
        <v>955</v>
      </c>
    </row>
    <row r="9" spans="1:3" ht="25.5">
      <c r="A9" s="567" t="s">
        <v>891</v>
      </c>
    </row>
    <row r="10" spans="1:3">
      <c r="A10" s="567" t="s">
        <v>962</v>
      </c>
    </row>
    <row r="11" spans="1:3" ht="25.5">
      <c r="A11" s="567" t="s">
        <v>892</v>
      </c>
    </row>
    <row r="12" spans="1:3">
      <c r="A12" s="567" t="s">
        <v>897</v>
      </c>
    </row>
    <row r="13" spans="1:3" ht="38.25">
      <c r="A13" s="567" t="s">
        <v>893</v>
      </c>
    </row>
    <row r="14" spans="1:3" ht="114.75">
      <c r="A14" s="568" t="s">
        <v>1044</v>
      </c>
    </row>
    <row r="15" spans="1:3" ht="102">
      <c r="A15" s="568" t="s">
        <v>362</v>
      </c>
    </row>
    <row r="16" spans="1:3" ht="25.5">
      <c r="A16" s="568" t="s">
        <v>1173</v>
      </c>
    </row>
    <row r="17" spans="1:1">
      <c r="A17" s="18"/>
    </row>
    <row r="18" spans="1:1">
      <c r="A18" s="17"/>
    </row>
    <row r="19" spans="1:1">
      <c r="A19" s="24"/>
    </row>
    <row r="20" spans="1:1">
      <c r="A20" s="25"/>
    </row>
    <row r="21" spans="1:1">
      <c r="A21" s="25"/>
    </row>
    <row r="22" spans="1:1">
      <c r="A22" s="26"/>
    </row>
    <row r="23" spans="1:1">
      <c r="A23" s="26"/>
    </row>
    <row r="24" spans="1:1">
      <c r="A24" s="26"/>
    </row>
    <row r="25" spans="1:1">
      <c r="A25" s="26"/>
    </row>
    <row r="26" spans="1:1">
      <c r="A26" s="21"/>
    </row>
    <row r="27" spans="1:1">
      <c r="A27" s="21"/>
    </row>
    <row r="28" spans="1:1">
      <c r="A28" s="14"/>
    </row>
    <row r="29" spans="1:1">
      <c r="A29" s="26"/>
    </row>
    <row r="30" spans="1:1">
      <c r="A30" s="21"/>
    </row>
    <row r="31" spans="1:1">
      <c r="A31" s="24"/>
    </row>
    <row r="32" spans="1:1">
      <c r="A32" s="38"/>
    </row>
    <row r="33" spans="1:1">
      <c r="A33" s="38"/>
    </row>
    <row r="34" spans="1:1">
      <c r="A34" s="38"/>
    </row>
    <row r="35" spans="1:1">
      <c r="A35" s="38"/>
    </row>
    <row r="36" spans="1:1">
      <c r="A36" s="38"/>
    </row>
    <row r="37" spans="1:1">
      <c r="A37" s="18"/>
    </row>
    <row r="38" spans="1:1">
      <c r="A38" s="14"/>
    </row>
    <row r="39" spans="1:1">
      <c r="A39" s="24"/>
    </row>
    <row r="40" spans="1:1">
      <c r="A40" s="21"/>
    </row>
    <row r="41" spans="1:1">
      <c r="A41" s="21"/>
    </row>
    <row r="42" spans="1:1">
      <c r="A42" s="14"/>
    </row>
    <row r="43" spans="1:1">
      <c r="A43" s="18"/>
    </row>
    <row r="44" spans="1:1" ht="18.75" customHeight="1">
      <c r="A44" s="58"/>
    </row>
    <row r="45" spans="1:1">
      <c r="A45" s="18"/>
    </row>
    <row r="46" spans="1:1">
      <c r="A46" s="16"/>
    </row>
    <row r="47" spans="1:1">
      <c r="A47" s="18"/>
    </row>
    <row r="48" spans="1:1">
      <c r="A48" s="27"/>
    </row>
    <row r="49" spans="1:1">
      <c r="A49" s="27"/>
    </row>
    <row r="50" spans="1:1">
      <c r="A50" s="27"/>
    </row>
    <row r="51" spans="1:1">
      <c r="A51" s="27"/>
    </row>
    <row r="52" spans="1:1">
      <c r="A52" s="28"/>
    </row>
    <row r="53" spans="1:1">
      <c r="A53" s="28"/>
    </row>
    <row r="54" spans="1:1">
      <c r="A54" s="29"/>
    </row>
    <row r="55" spans="1:1">
      <c r="A55" s="30"/>
    </row>
    <row r="56" spans="1:1">
      <c r="A56" s="31"/>
    </row>
    <row r="57" spans="1:1">
      <c r="A57" s="31"/>
    </row>
    <row r="58" spans="1:1">
      <c r="A58" s="31"/>
    </row>
    <row r="59" spans="1:1">
      <c r="A59" s="28"/>
    </row>
    <row r="60" spans="1:1">
      <c r="A60" s="29"/>
    </row>
    <row r="61" spans="1:1">
      <c r="A61" s="28"/>
    </row>
    <row r="62" spans="1:1">
      <c r="A62" s="31"/>
    </row>
    <row r="63" spans="1:1">
      <c r="A63" s="31"/>
    </row>
    <row r="64" spans="1:1">
      <c r="A64" s="31"/>
    </row>
    <row r="65" spans="1:1">
      <c r="A65" s="31"/>
    </row>
    <row r="66" spans="1:1">
      <c r="A66" s="31"/>
    </row>
    <row r="67" spans="1:1">
      <c r="A67" s="31"/>
    </row>
    <row r="68" spans="1:1">
      <c r="A68" s="31"/>
    </row>
    <row r="69" spans="1:1">
      <c r="A69" s="31"/>
    </row>
    <row r="70" spans="1:1">
      <c r="A70" s="31"/>
    </row>
    <row r="71" spans="1:1">
      <c r="A71" s="31"/>
    </row>
    <row r="72" spans="1:1">
      <c r="A72" s="31"/>
    </row>
    <row r="73" spans="1:1">
      <c r="A73" s="31"/>
    </row>
    <row r="74" spans="1:1">
      <c r="A74" s="28"/>
    </row>
    <row r="75" spans="1:1">
      <c r="A75" s="28"/>
    </row>
    <row r="76" spans="1:1">
      <c r="A76" s="28"/>
    </row>
    <row r="77" spans="1:1">
      <c r="A77" s="28"/>
    </row>
    <row r="78" spans="1:1">
      <c r="A78" s="28"/>
    </row>
    <row r="79" spans="1:1">
      <c r="A79" s="28"/>
    </row>
    <row r="80" spans="1:1">
      <c r="A80" s="28"/>
    </row>
    <row r="81" spans="1:1">
      <c r="A81" s="21"/>
    </row>
    <row r="82" spans="1:1" ht="18.75" customHeight="1">
      <c r="A82" s="58"/>
    </row>
    <row r="83" spans="1:1" ht="18.75" customHeight="1">
      <c r="A83" s="58"/>
    </row>
    <row r="84" spans="1:1" ht="18.75" customHeight="1">
      <c r="A84" s="58"/>
    </row>
    <row r="85" spans="1:1" ht="18.75" customHeight="1">
      <c r="A85" s="59"/>
    </row>
    <row r="86" spans="1:1">
      <c r="A86" s="35"/>
    </row>
    <row r="87" spans="1:1">
      <c r="A87" s="60"/>
    </row>
    <row r="88" spans="1:1" ht="18">
      <c r="A88" s="6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row r="1002" spans="1:1">
      <c r="A1002" s="1"/>
    </row>
    <row r="1003" spans="1:1">
      <c r="A1003" s="1"/>
    </row>
    <row r="1004" spans="1:1">
      <c r="A1004" s="1"/>
    </row>
    <row r="1005" spans="1:1">
      <c r="A1005" s="1"/>
    </row>
    <row r="1006" spans="1:1">
      <c r="A1006" s="1"/>
    </row>
    <row r="1007" spans="1:1">
      <c r="A1007" s="1"/>
    </row>
    <row r="1008" spans="1:1">
      <c r="A1008" s="1"/>
    </row>
    <row r="1009" spans="1:1">
      <c r="A1009" s="1"/>
    </row>
    <row r="1010" spans="1:1">
      <c r="A1010" s="1"/>
    </row>
    <row r="1011" spans="1:1">
      <c r="A1011" s="1"/>
    </row>
    <row r="1012" spans="1:1">
      <c r="A1012" s="1"/>
    </row>
    <row r="1013" spans="1:1">
      <c r="A1013" s="1"/>
    </row>
    <row r="1014" spans="1:1">
      <c r="A1014" s="1"/>
    </row>
    <row r="1015" spans="1:1">
      <c r="A1015" s="1"/>
    </row>
    <row r="1016" spans="1:1">
      <c r="A1016" s="1"/>
    </row>
    <row r="1017" spans="1:1">
      <c r="A1017" s="1"/>
    </row>
    <row r="1018" spans="1:1">
      <c r="A1018" s="1"/>
    </row>
    <row r="1019" spans="1:1">
      <c r="A1019" s="1"/>
    </row>
    <row r="1020" spans="1:1">
      <c r="A1020" s="1"/>
    </row>
    <row r="1021" spans="1:1">
      <c r="A1021" s="1"/>
    </row>
    <row r="1022" spans="1:1">
      <c r="A1022" s="1"/>
    </row>
    <row r="1023" spans="1:1">
      <c r="A1023" s="1"/>
    </row>
    <row r="1024" spans="1:1">
      <c r="A1024" s="1"/>
    </row>
    <row r="1025" spans="1:1">
      <c r="A1025" s="1"/>
    </row>
    <row r="1026" spans="1:1">
      <c r="A1026" s="1"/>
    </row>
    <row r="1027" spans="1:1">
      <c r="A1027" s="1"/>
    </row>
    <row r="1028" spans="1:1">
      <c r="A1028" s="1"/>
    </row>
    <row r="1029" spans="1:1">
      <c r="A1029" s="1"/>
    </row>
    <row r="1030" spans="1:1">
      <c r="A1030" s="1"/>
    </row>
    <row r="1031" spans="1:1">
      <c r="A1031" s="1"/>
    </row>
    <row r="1032" spans="1:1">
      <c r="A1032" s="1"/>
    </row>
    <row r="1033" spans="1:1">
      <c r="A1033" s="1"/>
    </row>
    <row r="1034" spans="1:1">
      <c r="A1034" s="1"/>
    </row>
    <row r="1035" spans="1:1">
      <c r="A1035" s="1"/>
    </row>
    <row r="1036" spans="1:1">
      <c r="A1036" s="1"/>
    </row>
    <row r="1037" spans="1:1">
      <c r="A1037" s="1"/>
    </row>
    <row r="1038" spans="1:1">
      <c r="A1038" s="1"/>
    </row>
    <row r="1039" spans="1:1">
      <c r="A1039" s="1"/>
    </row>
    <row r="1040" spans="1:1">
      <c r="A1040" s="1"/>
    </row>
    <row r="1041" spans="1:1">
      <c r="A1041" s="1"/>
    </row>
    <row r="1042" spans="1:1">
      <c r="A1042" s="1"/>
    </row>
    <row r="1043" spans="1:1">
      <c r="A1043" s="1"/>
    </row>
    <row r="1044" spans="1:1">
      <c r="A1044" s="1"/>
    </row>
    <row r="1045" spans="1:1">
      <c r="A1045" s="1"/>
    </row>
    <row r="1046" spans="1:1">
      <c r="A1046" s="1"/>
    </row>
    <row r="1047" spans="1:1">
      <c r="A1047" s="1"/>
    </row>
    <row r="1048" spans="1:1">
      <c r="A1048" s="1"/>
    </row>
    <row r="1049" spans="1:1">
      <c r="A1049" s="1"/>
    </row>
    <row r="1050" spans="1:1">
      <c r="A1050" s="1"/>
    </row>
    <row r="1051" spans="1:1">
      <c r="A1051" s="1"/>
    </row>
    <row r="1052" spans="1:1">
      <c r="A1052" s="1"/>
    </row>
    <row r="1053" spans="1:1">
      <c r="A1053" s="1"/>
    </row>
    <row r="1054" spans="1:1">
      <c r="A1054" s="1"/>
    </row>
    <row r="1055" spans="1:1">
      <c r="A1055" s="1"/>
    </row>
    <row r="1056" spans="1:1">
      <c r="A1056" s="1"/>
    </row>
    <row r="1057" spans="1:1">
      <c r="A1057" s="1"/>
    </row>
    <row r="1058" spans="1:1">
      <c r="A1058" s="1"/>
    </row>
    <row r="1059" spans="1:1">
      <c r="A1059" s="1"/>
    </row>
    <row r="1060" spans="1:1">
      <c r="A1060" s="1"/>
    </row>
    <row r="1061" spans="1:1">
      <c r="A1061" s="1"/>
    </row>
    <row r="1062" spans="1:1">
      <c r="A1062" s="1"/>
    </row>
    <row r="1063" spans="1:1">
      <c r="A1063" s="1"/>
    </row>
    <row r="1064" spans="1:1">
      <c r="A1064" s="1"/>
    </row>
    <row r="1065" spans="1:1">
      <c r="A1065" s="1"/>
    </row>
    <row r="1066" spans="1:1">
      <c r="A1066" s="1"/>
    </row>
    <row r="1067" spans="1:1">
      <c r="A1067" s="1"/>
    </row>
    <row r="1068" spans="1:1">
      <c r="A1068" s="1"/>
    </row>
    <row r="1069" spans="1:1">
      <c r="A1069" s="1"/>
    </row>
    <row r="1070" spans="1:1">
      <c r="A1070" s="1"/>
    </row>
    <row r="1071" spans="1:1">
      <c r="A1071" s="1"/>
    </row>
    <row r="1072" spans="1:1">
      <c r="A1072" s="1"/>
    </row>
    <row r="1073" spans="1:1">
      <c r="A1073" s="1"/>
    </row>
    <row r="1074" spans="1:1">
      <c r="A1074" s="1"/>
    </row>
    <row r="1075" spans="1:1">
      <c r="A1075" s="1"/>
    </row>
    <row r="1076" spans="1:1">
      <c r="A1076" s="1"/>
    </row>
    <row r="1077" spans="1:1">
      <c r="A1077" s="1"/>
    </row>
    <row r="1078" spans="1:1">
      <c r="A1078" s="1"/>
    </row>
    <row r="1079" spans="1:1">
      <c r="A1079" s="1"/>
    </row>
    <row r="1080" spans="1:1">
      <c r="A1080" s="1"/>
    </row>
    <row r="1081" spans="1:1">
      <c r="A1081" s="1"/>
    </row>
    <row r="1082" spans="1:1">
      <c r="A1082" s="1"/>
    </row>
    <row r="1083" spans="1:1">
      <c r="A1083" s="1"/>
    </row>
    <row r="1084" spans="1:1">
      <c r="A1084" s="1"/>
    </row>
    <row r="1085" spans="1:1">
      <c r="A1085" s="1"/>
    </row>
    <row r="1086" spans="1:1">
      <c r="A1086" s="1"/>
    </row>
    <row r="1087" spans="1:1">
      <c r="A1087" s="1"/>
    </row>
    <row r="1088" spans="1:1">
      <c r="A1088" s="1"/>
    </row>
    <row r="1089" spans="1:1">
      <c r="A1089" s="1"/>
    </row>
    <row r="1090" spans="1:1">
      <c r="A1090" s="1"/>
    </row>
    <row r="1091" spans="1:1">
      <c r="A1091" s="1"/>
    </row>
    <row r="1092" spans="1:1">
      <c r="A1092" s="1"/>
    </row>
    <row r="1093" spans="1:1">
      <c r="A1093" s="1"/>
    </row>
    <row r="1094" spans="1:1">
      <c r="A1094" s="1"/>
    </row>
    <row r="1095" spans="1:1">
      <c r="A1095" s="1"/>
    </row>
    <row r="1096" spans="1:1">
      <c r="A1096" s="1"/>
    </row>
    <row r="1097" spans="1:1">
      <c r="A1097" s="1"/>
    </row>
    <row r="1098" spans="1:1">
      <c r="A1098" s="1"/>
    </row>
    <row r="1099" spans="1:1">
      <c r="A1099" s="1"/>
    </row>
    <row r="1100" spans="1:1">
      <c r="A1100" s="1"/>
    </row>
    <row r="1101" spans="1:1">
      <c r="A1101" s="1"/>
    </row>
    <row r="1102" spans="1:1">
      <c r="A1102" s="1"/>
    </row>
    <row r="1103" spans="1:1">
      <c r="A1103" s="1"/>
    </row>
    <row r="1104" spans="1:1">
      <c r="A1104" s="1"/>
    </row>
    <row r="1105" spans="1:1">
      <c r="A1105" s="1"/>
    </row>
    <row r="1106" spans="1:1">
      <c r="A1106" s="1"/>
    </row>
    <row r="1107" spans="1:1">
      <c r="A1107" s="1"/>
    </row>
    <row r="1108" spans="1:1">
      <c r="A1108" s="1"/>
    </row>
    <row r="1109" spans="1:1">
      <c r="A1109" s="1"/>
    </row>
    <row r="1110" spans="1:1">
      <c r="A1110" s="1"/>
    </row>
    <row r="1111" spans="1:1">
      <c r="A1111" s="1"/>
    </row>
    <row r="1112" spans="1:1">
      <c r="A1112" s="1"/>
    </row>
    <row r="1113" spans="1:1">
      <c r="A1113" s="1"/>
    </row>
    <row r="1114" spans="1:1">
      <c r="A1114" s="1"/>
    </row>
    <row r="1115" spans="1:1">
      <c r="A1115" s="1"/>
    </row>
    <row r="1116" spans="1:1">
      <c r="A1116" s="1"/>
    </row>
    <row r="1117" spans="1:1">
      <c r="A1117" s="1"/>
    </row>
    <row r="1118" spans="1:1">
      <c r="A1118" s="1"/>
    </row>
    <row r="1119" spans="1:1">
      <c r="A1119" s="1"/>
    </row>
    <row r="1120" spans="1:1">
      <c r="A1120" s="1"/>
    </row>
    <row r="1121" spans="1:1">
      <c r="A1121" s="1"/>
    </row>
    <row r="1122" spans="1:1">
      <c r="A1122" s="1"/>
    </row>
    <row r="1123" spans="1:1">
      <c r="A1123" s="1"/>
    </row>
    <row r="1124" spans="1:1">
      <c r="A1124" s="1"/>
    </row>
    <row r="1125" spans="1:1">
      <c r="A1125" s="1"/>
    </row>
    <row r="1126" spans="1:1">
      <c r="A1126" s="1"/>
    </row>
    <row r="1127" spans="1:1">
      <c r="A1127" s="1"/>
    </row>
    <row r="1128" spans="1:1">
      <c r="A1128" s="1"/>
    </row>
    <row r="1129" spans="1:1">
      <c r="A1129" s="1"/>
    </row>
    <row r="1130" spans="1:1">
      <c r="A1130" s="1"/>
    </row>
    <row r="1131" spans="1:1">
      <c r="A1131" s="1"/>
    </row>
    <row r="1132" spans="1:1">
      <c r="A1132" s="1"/>
    </row>
    <row r="1133" spans="1:1">
      <c r="A1133" s="1"/>
    </row>
    <row r="1134" spans="1:1">
      <c r="A1134" s="1"/>
    </row>
    <row r="1135" spans="1:1">
      <c r="A1135" s="1"/>
    </row>
    <row r="1136" spans="1:1">
      <c r="A1136" s="1"/>
    </row>
    <row r="1137" spans="1:1">
      <c r="A1137" s="1"/>
    </row>
    <row r="1138" spans="1:1">
      <c r="A1138" s="1"/>
    </row>
    <row r="1139" spans="1:1">
      <c r="A1139" s="1"/>
    </row>
    <row r="1140" spans="1:1">
      <c r="A1140" s="1"/>
    </row>
    <row r="1141" spans="1:1">
      <c r="A1141" s="1"/>
    </row>
    <row r="1142" spans="1:1">
      <c r="A1142" s="1"/>
    </row>
    <row r="1143" spans="1:1">
      <c r="A1143" s="1"/>
    </row>
    <row r="1144" spans="1:1">
      <c r="A1144" s="1"/>
    </row>
    <row r="1145" spans="1:1">
      <c r="A1145" s="1"/>
    </row>
    <row r="1146" spans="1:1">
      <c r="A1146" s="1"/>
    </row>
    <row r="1147" spans="1:1">
      <c r="A1147" s="1"/>
    </row>
    <row r="1148" spans="1:1">
      <c r="A1148" s="1"/>
    </row>
    <row r="1149" spans="1:1">
      <c r="A1149" s="1"/>
    </row>
    <row r="1150" spans="1:1">
      <c r="A1150" s="1"/>
    </row>
    <row r="1151" spans="1:1">
      <c r="A1151" s="1"/>
    </row>
    <row r="1152" spans="1:1">
      <c r="A1152" s="1"/>
    </row>
    <row r="1153" spans="1:1">
      <c r="A1153" s="1"/>
    </row>
    <row r="1154" spans="1:1">
      <c r="A1154" s="1"/>
    </row>
    <row r="1155" spans="1:1">
      <c r="A1155" s="1"/>
    </row>
    <row r="1156" spans="1:1">
      <c r="A1156" s="1"/>
    </row>
    <row r="1157" spans="1:1">
      <c r="A1157" s="1"/>
    </row>
    <row r="1158" spans="1:1">
      <c r="A1158" s="1"/>
    </row>
    <row r="1159" spans="1:1">
      <c r="A1159" s="1"/>
    </row>
    <row r="1160" spans="1:1">
      <c r="A1160" s="1"/>
    </row>
    <row r="1161" spans="1:1">
      <c r="A1161" s="1"/>
    </row>
    <row r="1162" spans="1:1">
      <c r="A1162" s="1"/>
    </row>
    <row r="1163" spans="1:1">
      <c r="A1163" s="1"/>
    </row>
    <row r="1164" spans="1:1">
      <c r="A1164" s="1"/>
    </row>
    <row r="1165" spans="1:1">
      <c r="A1165" s="1"/>
    </row>
    <row r="1166" spans="1:1">
      <c r="A1166" s="1"/>
    </row>
    <row r="1167" spans="1:1">
      <c r="A1167" s="1"/>
    </row>
    <row r="1168" spans="1:1">
      <c r="A1168" s="1"/>
    </row>
    <row r="1169" spans="1:1">
      <c r="A1169" s="1"/>
    </row>
    <row r="1170" spans="1:1">
      <c r="A1170" s="1"/>
    </row>
    <row r="1171" spans="1:1">
      <c r="A1171" s="1"/>
    </row>
    <row r="1172" spans="1:1">
      <c r="A1172" s="1"/>
    </row>
    <row r="1173" spans="1:1">
      <c r="A1173" s="1"/>
    </row>
    <row r="1174" spans="1:1">
      <c r="A1174" s="1"/>
    </row>
    <row r="1175" spans="1:1">
      <c r="A1175" s="1"/>
    </row>
    <row r="1176" spans="1:1">
      <c r="A1176" s="1"/>
    </row>
    <row r="1177" spans="1:1">
      <c r="A1177" s="1"/>
    </row>
    <row r="1178" spans="1:1">
      <c r="A1178" s="1"/>
    </row>
    <row r="1179" spans="1:1">
      <c r="A1179" s="1"/>
    </row>
    <row r="1180" spans="1:1">
      <c r="A1180" s="1"/>
    </row>
    <row r="1181" spans="1:1">
      <c r="A1181" s="1"/>
    </row>
    <row r="1182" spans="1:1">
      <c r="A1182" s="1"/>
    </row>
    <row r="1183" spans="1:1">
      <c r="A1183" s="1"/>
    </row>
    <row r="1184" spans="1:1">
      <c r="A1184" s="1"/>
    </row>
    <row r="1185" spans="1:1">
      <c r="A1185" s="1"/>
    </row>
    <row r="1186" spans="1:1">
      <c r="A1186" s="1"/>
    </row>
    <row r="1187" spans="1:1">
      <c r="A1187" s="1"/>
    </row>
    <row r="1188" spans="1:1">
      <c r="A1188" s="1"/>
    </row>
    <row r="1189" spans="1:1">
      <c r="A1189" s="1"/>
    </row>
    <row r="1190" spans="1:1">
      <c r="A1190" s="1"/>
    </row>
    <row r="1191" spans="1:1">
      <c r="A1191" s="1"/>
    </row>
    <row r="1192" spans="1:1">
      <c r="A1192" s="1"/>
    </row>
    <row r="1193" spans="1:1">
      <c r="A1193" s="1"/>
    </row>
    <row r="1194" spans="1:1">
      <c r="A1194" s="1"/>
    </row>
    <row r="1195" spans="1:1">
      <c r="A1195" s="1"/>
    </row>
    <row r="1196" spans="1:1">
      <c r="A1196" s="1"/>
    </row>
    <row r="1197" spans="1:1">
      <c r="A1197" s="1"/>
    </row>
    <row r="1198" spans="1:1">
      <c r="A1198" s="1"/>
    </row>
    <row r="1199" spans="1:1">
      <c r="A1199" s="1"/>
    </row>
    <row r="1200" spans="1:1">
      <c r="A1200" s="1"/>
    </row>
    <row r="1201" spans="1:1">
      <c r="A1201" s="1"/>
    </row>
    <row r="1202" spans="1:1">
      <c r="A1202" s="1"/>
    </row>
    <row r="1203" spans="1:1">
      <c r="A1203" s="1"/>
    </row>
    <row r="1204" spans="1:1">
      <c r="A1204" s="1"/>
    </row>
    <row r="1205" spans="1:1">
      <c r="A1205" s="1"/>
    </row>
    <row r="1206" spans="1:1">
      <c r="A1206" s="1"/>
    </row>
    <row r="1207" spans="1:1">
      <c r="A1207" s="1"/>
    </row>
    <row r="1208" spans="1:1">
      <c r="A1208" s="1"/>
    </row>
    <row r="1209" spans="1:1">
      <c r="A1209" s="1"/>
    </row>
    <row r="1210" spans="1:1">
      <c r="A1210" s="1"/>
    </row>
    <row r="1211" spans="1:1">
      <c r="A1211" s="1"/>
    </row>
    <row r="1212" spans="1:1">
      <c r="A1212" s="1"/>
    </row>
    <row r="1213" spans="1:1">
      <c r="A1213" s="1"/>
    </row>
    <row r="1214" spans="1:1">
      <c r="A1214" s="1"/>
    </row>
    <row r="1215" spans="1:1">
      <c r="A1215" s="1"/>
    </row>
    <row r="1216" spans="1:1">
      <c r="A1216" s="1"/>
    </row>
    <row r="1217" spans="1:1">
      <c r="A1217" s="1"/>
    </row>
    <row r="1218" spans="1:1">
      <c r="A1218" s="1"/>
    </row>
    <row r="1219" spans="1:1">
      <c r="A1219" s="1"/>
    </row>
    <row r="1220" spans="1:1">
      <c r="A1220" s="1"/>
    </row>
    <row r="1221" spans="1:1">
      <c r="A1221" s="1"/>
    </row>
    <row r="1222" spans="1:1">
      <c r="A1222" s="1"/>
    </row>
    <row r="1223" spans="1:1">
      <c r="A1223" s="1"/>
    </row>
    <row r="1224" spans="1:1">
      <c r="A1224" s="1"/>
    </row>
    <row r="1225" spans="1:1">
      <c r="A1225" s="1"/>
    </row>
    <row r="1226" spans="1:1">
      <c r="A1226" s="1"/>
    </row>
    <row r="1227" spans="1:1">
      <c r="A1227" s="1"/>
    </row>
    <row r="1228" spans="1:1">
      <c r="A1228" s="1"/>
    </row>
    <row r="1229" spans="1:1">
      <c r="A1229" s="1"/>
    </row>
    <row r="1230" spans="1:1">
      <c r="A1230" s="1"/>
    </row>
    <row r="1231" spans="1:1">
      <c r="A1231" s="1"/>
    </row>
    <row r="1232" spans="1:1">
      <c r="A1232" s="1"/>
    </row>
    <row r="1233" spans="1:1">
      <c r="A1233" s="1"/>
    </row>
    <row r="1234" spans="1:1">
      <c r="A1234" s="1"/>
    </row>
    <row r="1235" spans="1:1">
      <c r="A1235" s="1"/>
    </row>
    <row r="1236" spans="1:1">
      <c r="A1236" s="1"/>
    </row>
    <row r="1237" spans="1:1">
      <c r="A1237" s="1"/>
    </row>
    <row r="1238" spans="1:1">
      <c r="A1238" s="1"/>
    </row>
    <row r="1239" spans="1:1">
      <c r="A1239" s="1"/>
    </row>
    <row r="1240" spans="1:1">
      <c r="A1240" s="1"/>
    </row>
    <row r="1241" spans="1:1">
      <c r="A1241" s="1"/>
    </row>
    <row r="1242" spans="1:1">
      <c r="A1242" s="1"/>
    </row>
    <row r="1243" spans="1:1">
      <c r="A1243" s="1"/>
    </row>
    <row r="1244" spans="1:1">
      <c r="A1244" s="1"/>
    </row>
    <row r="1245" spans="1:1">
      <c r="A1245" s="1"/>
    </row>
    <row r="1246" spans="1:1">
      <c r="A1246" s="1"/>
    </row>
    <row r="1247" spans="1:1">
      <c r="A1247" s="1"/>
    </row>
    <row r="1248" spans="1:1">
      <c r="A1248" s="1"/>
    </row>
    <row r="1249" spans="1:1">
      <c r="A1249" s="1"/>
    </row>
    <row r="1250" spans="1:1">
      <c r="A1250" s="1"/>
    </row>
    <row r="1251" spans="1:1">
      <c r="A1251" s="1"/>
    </row>
    <row r="1252" spans="1:1">
      <c r="A1252" s="1"/>
    </row>
    <row r="1253" spans="1:1">
      <c r="A1253" s="1"/>
    </row>
    <row r="1254" spans="1:1">
      <c r="A1254" s="1"/>
    </row>
    <row r="1255" spans="1:1">
      <c r="A1255" s="1"/>
    </row>
    <row r="1256" spans="1:1">
      <c r="A1256" s="1"/>
    </row>
    <row r="1257" spans="1:1">
      <c r="A1257" s="1"/>
    </row>
    <row r="1258" spans="1:1">
      <c r="A1258" s="1"/>
    </row>
    <row r="1259" spans="1:1">
      <c r="A1259" s="1"/>
    </row>
    <row r="1260" spans="1:1">
      <c r="A1260" s="1"/>
    </row>
    <row r="1261" spans="1:1">
      <c r="A1261" s="1"/>
    </row>
    <row r="1262" spans="1:1">
      <c r="A1262" s="1"/>
    </row>
    <row r="1263" spans="1:1">
      <c r="A1263" s="1"/>
    </row>
    <row r="1264" spans="1:1">
      <c r="A1264" s="1"/>
    </row>
    <row r="1265" spans="1:1">
      <c r="A1265" s="1"/>
    </row>
    <row r="1266" spans="1:1">
      <c r="A1266" s="1"/>
    </row>
    <row r="1267" spans="1:1">
      <c r="A1267" s="1"/>
    </row>
    <row r="1268" spans="1:1">
      <c r="A1268" s="1"/>
    </row>
    <row r="1269" spans="1:1">
      <c r="A1269" s="1"/>
    </row>
    <row r="1270" spans="1:1">
      <c r="A1270" s="1"/>
    </row>
    <row r="1271" spans="1:1">
      <c r="A1271" s="1"/>
    </row>
    <row r="1272" spans="1:1">
      <c r="A1272" s="1"/>
    </row>
    <row r="1273" spans="1:1">
      <c r="A1273" s="1"/>
    </row>
    <row r="1274" spans="1:1">
      <c r="A1274" s="1"/>
    </row>
    <row r="1275" spans="1:1">
      <c r="A1275" s="1"/>
    </row>
    <row r="1276" spans="1:1">
      <c r="A1276" s="1"/>
    </row>
    <row r="1277" spans="1:1">
      <c r="A1277" s="1"/>
    </row>
    <row r="1278" spans="1:1">
      <c r="A1278" s="1"/>
    </row>
    <row r="1279" spans="1:1">
      <c r="A1279" s="1"/>
    </row>
    <row r="1280" spans="1:1">
      <c r="A1280" s="1"/>
    </row>
    <row r="1281" spans="1:1">
      <c r="A1281" s="1"/>
    </row>
    <row r="1282" spans="1:1">
      <c r="A1282" s="1"/>
    </row>
    <row r="1283" spans="1:1">
      <c r="A1283" s="1"/>
    </row>
    <row r="1284" spans="1:1">
      <c r="A1284" s="1"/>
    </row>
    <row r="1285" spans="1:1">
      <c r="A1285" s="1"/>
    </row>
    <row r="1286" spans="1:1">
      <c r="A1286" s="1"/>
    </row>
    <row r="1287" spans="1:1">
      <c r="A1287" s="1"/>
    </row>
    <row r="1288" spans="1:1">
      <c r="A1288" s="1"/>
    </row>
    <row r="1289" spans="1:1">
      <c r="A1289" s="1"/>
    </row>
    <row r="1290" spans="1:1">
      <c r="A1290" s="1"/>
    </row>
    <row r="1291" spans="1:1">
      <c r="A1291" s="1"/>
    </row>
    <row r="1292" spans="1:1">
      <c r="A1292" s="1"/>
    </row>
    <row r="1293" spans="1:1">
      <c r="A1293" s="1"/>
    </row>
    <row r="1294" spans="1:1">
      <c r="A1294" s="1"/>
    </row>
    <row r="1295" spans="1:1">
      <c r="A1295" s="1"/>
    </row>
    <row r="1296" spans="1:1">
      <c r="A1296" s="1"/>
    </row>
    <row r="1297" spans="1:1">
      <c r="A1297" s="1"/>
    </row>
    <row r="1298" spans="1:1">
      <c r="A1298" s="1"/>
    </row>
    <row r="1299" spans="1:1">
      <c r="A1299" s="1"/>
    </row>
    <row r="1300" spans="1:1">
      <c r="A1300" s="1"/>
    </row>
    <row r="1301" spans="1:1">
      <c r="A1301" s="1"/>
    </row>
    <row r="1302" spans="1:1">
      <c r="A1302" s="1"/>
    </row>
    <row r="1303" spans="1:1">
      <c r="A1303" s="1"/>
    </row>
    <row r="1304" spans="1:1">
      <c r="A1304" s="1"/>
    </row>
    <row r="1305" spans="1:1">
      <c r="A1305" s="1"/>
    </row>
    <row r="1306" spans="1:1">
      <c r="A1306" s="1"/>
    </row>
    <row r="1307" spans="1:1">
      <c r="A1307" s="1"/>
    </row>
    <row r="1308" spans="1:1">
      <c r="A1308" s="1"/>
    </row>
    <row r="1309" spans="1:1">
      <c r="A1309" s="1"/>
    </row>
    <row r="1310" spans="1:1">
      <c r="A1310" s="1"/>
    </row>
    <row r="1311" spans="1:1">
      <c r="A1311" s="1"/>
    </row>
    <row r="1312" spans="1:1">
      <c r="A1312" s="1"/>
    </row>
    <row r="1313" spans="1:1">
      <c r="A1313" s="1"/>
    </row>
    <row r="1314" spans="1:1">
      <c r="A1314" s="1"/>
    </row>
    <row r="1315" spans="1:1">
      <c r="A1315" s="1"/>
    </row>
    <row r="1316" spans="1:1">
      <c r="A1316" s="1"/>
    </row>
    <row r="1317" spans="1:1">
      <c r="A1317" s="1"/>
    </row>
    <row r="1318" spans="1:1">
      <c r="A1318" s="1"/>
    </row>
    <row r="1319" spans="1:1">
      <c r="A1319" s="1"/>
    </row>
    <row r="1320" spans="1:1">
      <c r="A1320" s="1"/>
    </row>
    <row r="1321" spans="1:1">
      <c r="A1321" s="1"/>
    </row>
    <row r="1322" spans="1:1">
      <c r="A1322" s="1"/>
    </row>
    <row r="1323" spans="1:1">
      <c r="A1323" s="1"/>
    </row>
    <row r="1324" spans="1:1">
      <c r="A1324" s="1"/>
    </row>
    <row r="1325" spans="1:1">
      <c r="A1325" s="1"/>
    </row>
    <row r="1326" spans="1:1">
      <c r="A1326" s="1"/>
    </row>
    <row r="1327" spans="1:1">
      <c r="A1327" s="1"/>
    </row>
    <row r="1328" spans="1:1">
      <c r="A1328" s="1"/>
    </row>
    <row r="1329" spans="1:1">
      <c r="A1329" s="1"/>
    </row>
    <row r="1330" spans="1:1">
      <c r="A1330" s="1"/>
    </row>
    <row r="1331" spans="1:1">
      <c r="A1331" s="1"/>
    </row>
    <row r="1332" spans="1:1">
      <c r="A1332" s="1"/>
    </row>
    <row r="1333" spans="1:1">
      <c r="A1333" s="1"/>
    </row>
    <row r="1334" spans="1:1">
      <c r="A1334" s="1"/>
    </row>
    <row r="1335" spans="1:1">
      <c r="A1335" s="1"/>
    </row>
    <row r="1336" spans="1:1">
      <c r="A1336" s="1"/>
    </row>
    <row r="1337" spans="1:1">
      <c r="A1337" s="1"/>
    </row>
    <row r="1338" spans="1:1">
      <c r="A1338" s="1"/>
    </row>
    <row r="1339" spans="1:1">
      <c r="A1339" s="1"/>
    </row>
    <row r="1340" spans="1:1">
      <c r="A1340" s="1"/>
    </row>
    <row r="1341" spans="1:1">
      <c r="A1341" s="1"/>
    </row>
    <row r="1342" spans="1:1">
      <c r="A1342" s="1"/>
    </row>
    <row r="1343" spans="1:1">
      <c r="A1343" s="1"/>
    </row>
    <row r="1344" spans="1:1">
      <c r="A1344" s="1"/>
    </row>
    <row r="1345" spans="1:1">
      <c r="A1345" s="1"/>
    </row>
    <row r="1346" spans="1:1">
      <c r="A1346" s="1"/>
    </row>
    <row r="1347" spans="1:1">
      <c r="A1347" s="1"/>
    </row>
    <row r="1348" spans="1:1">
      <c r="A1348" s="1"/>
    </row>
    <row r="1349" spans="1:1">
      <c r="A1349" s="1"/>
    </row>
    <row r="1350" spans="1:1">
      <c r="A1350" s="1"/>
    </row>
    <row r="1351" spans="1:1">
      <c r="A1351" s="1"/>
    </row>
    <row r="1352" spans="1:1">
      <c r="A1352" s="1"/>
    </row>
    <row r="1353" spans="1:1">
      <c r="A1353" s="1"/>
    </row>
    <row r="1354" spans="1:1">
      <c r="A1354" s="1"/>
    </row>
    <row r="1355" spans="1:1">
      <c r="A1355" s="1"/>
    </row>
    <row r="1356" spans="1:1">
      <c r="A1356" s="1"/>
    </row>
    <row r="1357" spans="1:1">
      <c r="A1357" s="1"/>
    </row>
    <row r="1358" spans="1:1">
      <c r="A1358" s="1"/>
    </row>
    <row r="1359" spans="1:1">
      <c r="A1359" s="1"/>
    </row>
    <row r="1360" spans="1:1">
      <c r="A1360" s="1"/>
    </row>
    <row r="1361" spans="1:1">
      <c r="A1361" s="1"/>
    </row>
    <row r="1362" spans="1:1">
      <c r="A1362" s="1"/>
    </row>
    <row r="1363" spans="1:1">
      <c r="A1363" s="1"/>
    </row>
    <row r="1364" spans="1:1">
      <c r="A1364" s="1"/>
    </row>
    <row r="1365" spans="1:1">
      <c r="A1365" s="1"/>
    </row>
    <row r="1366" spans="1:1">
      <c r="A1366" s="1"/>
    </row>
    <row r="1367" spans="1:1">
      <c r="A1367" s="1"/>
    </row>
    <row r="1368" spans="1:1">
      <c r="A1368" s="1"/>
    </row>
    <row r="1369" spans="1:1">
      <c r="A1369" s="1"/>
    </row>
    <row r="1370" spans="1:1">
      <c r="A1370" s="1"/>
    </row>
    <row r="1371" spans="1:1">
      <c r="A1371" s="1"/>
    </row>
    <row r="1372" spans="1:1">
      <c r="A1372" s="1"/>
    </row>
    <row r="1373" spans="1:1">
      <c r="A1373" s="1"/>
    </row>
    <row r="1374" spans="1:1">
      <c r="A1374" s="1"/>
    </row>
    <row r="1375" spans="1:1">
      <c r="A1375" s="1"/>
    </row>
    <row r="1376" spans="1:1">
      <c r="A1376" s="1"/>
    </row>
    <row r="1377" spans="1:1">
      <c r="A1377" s="1"/>
    </row>
    <row r="1378" spans="1:1">
      <c r="A1378" s="1"/>
    </row>
    <row r="1379" spans="1:1">
      <c r="A1379" s="1"/>
    </row>
    <row r="1380" spans="1:1">
      <c r="A1380" s="1"/>
    </row>
    <row r="1381" spans="1:1">
      <c r="A1381" s="1"/>
    </row>
    <row r="1382" spans="1:1">
      <c r="A1382" s="1"/>
    </row>
    <row r="1383" spans="1:1">
      <c r="A1383" s="1"/>
    </row>
    <row r="1384" spans="1:1">
      <c r="A1384" s="1"/>
    </row>
    <row r="1385" spans="1:1">
      <c r="A1385" s="1"/>
    </row>
    <row r="1386" spans="1:1">
      <c r="A1386" s="1"/>
    </row>
    <row r="1387" spans="1:1">
      <c r="A1387" s="1"/>
    </row>
    <row r="1388" spans="1:1">
      <c r="A1388" s="1"/>
    </row>
    <row r="1389" spans="1:1">
      <c r="A1389" s="1"/>
    </row>
    <row r="1390" spans="1:1">
      <c r="A1390" s="1"/>
    </row>
    <row r="1391" spans="1:1">
      <c r="A1391" s="1"/>
    </row>
    <row r="1392" spans="1:1">
      <c r="A1392" s="1"/>
    </row>
    <row r="1393" spans="1:1">
      <c r="A1393" s="1"/>
    </row>
    <row r="1394" spans="1:1">
      <c r="A1394" s="1"/>
    </row>
    <row r="1395" spans="1:1">
      <c r="A1395" s="1"/>
    </row>
    <row r="1396" spans="1:1">
      <c r="A1396" s="1"/>
    </row>
    <row r="1397" spans="1:1">
      <c r="A1397" s="1"/>
    </row>
    <row r="1398" spans="1:1">
      <c r="A1398" s="1"/>
    </row>
    <row r="1399" spans="1:1">
      <c r="A1399" s="1"/>
    </row>
    <row r="1400" spans="1:1">
      <c r="A1400" s="1"/>
    </row>
    <row r="1401" spans="1:1">
      <c r="A1401" s="1"/>
    </row>
    <row r="1402" spans="1:1">
      <c r="A1402" s="1"/>
    </row>
    <row r="1403" spans="1:1">
      <c r="A1403" s="1"/>
    </row>
    <row r="1404" spans="1:1">
      <c r="A1404" s="1"/>
    </row>
    <row r="1405" spans="1:1">
      <c r="A1405" s="1"/>
    </row>
    <row r="1406" spans="1:1">
      <c r="A1406" s="1"/>
    </row>
    <row r="1407" spans="1:1">
      <c r="A1407" s="1"/>
    </row>
    <row r="1408" spans="1:1">
      <c r="A1408" s="1"/>
    </row>
    <row r="1409" spans="1:1">
      <c r="A1409" s="1"/>
    </row>
    <row r="1410" spans="1:1">
      <c r="A1410" s="1"/>
    </row>
    <row r="1411" spans="1:1">
      <c r="A1411" s="1"/>
    </row>
    <row r="1412" spans="1:1">
      <c r="A1412" s="1"/>
    </row>
    <row r="1413" spans="1:1">
      <c r="A1413" s="1"/>
    </row>
    <row r="1414" spans="1:1">
      <c r="A1414" s="1"/>
    </row>
    <row r="1415" spans="1:1">
      <c r="A1415" s="1"/>
    </row>
    <row r="1416" spans="1:1">
      <c r="A1416" s="1"/>
    </row>
    <row r="1417" spans="1:1">
      <c r="A1417" s="1"/>
    </row>
    <row r="1418" spans="1:1">
      <c r="A1418" s="1"/>
    </row>
    <row r="1419" spans="1:1">
      <c r="A1419" s="1"/>
    </row>
    <row r="1420" spans="1:1">
      <c r="A1420" s="1"/>
    </row>
    <row r="1421" spans="1:1">
      <c r="A1421" s="1"/>
    </row>
    <row r="1422" spans="1:1">
      <c r="A1422" s="1"/>
    </row>
    <row r="1423" spans="1:1">
      <c r="A1423" s="1"/>
    </row>
    <row r="1424" spans="1:1">
      <c r="A1424" s="1"/>
    </row>
    <row r="1425" spans="1:1">
      <c r="A1425" s="1"/>
    </row>
    <row r="1426" spans="1:1">
      <c r="A1426" s="1"/>
    </row>
    <row r="1427" spans="1:1">
      <c r="A1427" s="1"/>
    </row>
    <row r="1428" spans="1:1">
      <c r="A1428" s="1"/>
    </row>
    <row r="1429" spans="1:1">
      <c r="A1429" s="1"/>
    </row>
    <row r="1430" spans="1:1">
      <c r="A1430" s="1"/>
    </row>
    <row r="1431" spans="1:1">
      <c r="A1431" s="1"/>
    </row>
    <row r="1432" spans="1:1">
      <c r="A1432" s="1"/>
    </row>
    <row r="1433" spans="1:1">
      <c r="A1433" s="1"/>
    </row>
    <row r="1434" spans="1:1">
      <c r="A1434" s="1"/>
    </row>
    <row r="1435" spans="1:1">
      <c r="A1435" s="1"/>
    </row>
    <row r="1436" spans="1:1">
      <c r="A1436" s="1"/>
    </row>
    <row r="1437" spans="1:1">
      <c r="A1437" s="1"/>
    </row>
    <row r="1438" spans="1:1">
      <c r="A1438" s="1"/>
    </row>
    <row r="1439" spans="1:1">
      <c r="A1439" s="1"/>
    </row>
    <row r="1440" spans="1:1">
      <c r="A1440" s="1"/>
    </row>
    <row r="1441" spans="1:1">
      <c r="A1441" s="1"/>
    </row>
    <row r="1442" spans="1:1">
      <c r="A1442" s="1"/>
    </row>
    <row r="1443" spans="1:1">
      <c r="A1443" s="1"/>
    </row>
    <row r="1444" spans="1:1">
      <c r="A1444" s="1"/>
    </row>
    <row r="1445" spans="1:1">
      <c r="A1445" s="1"/>
    </row>
    <row r="1446" spans="1:1">
      <c r="A1446" s="1"/>
    </row>
    <row r="1447" spans="1:1">
      <c r="A1447" s="1"/>
    </row>
    <row r="1448" spans="1:1">
      <c r="A1448" s="1"/>
    </row>
    <row r="1449" spans="1:1">
      <c r="A1449" s="1"/>
    </row>
    <row r="1450" spans="1:1">
      <c r="A1450" s="1"/>
    </row>
    <row r="1451" spans="1:1">
      <c r="A1451" s="1"/>
    </row>
    <row r="1452" spans="1:1">
      <c r="A1452" s="1"/>
    </row>
    <row r="1453" spans="1:1">
      <c r="A1453" s="1"/>
    </row>
    <row r="1454" spans="1:1">
      <c r="A1454" s="1"/>
    </row>
    <row r="1455" spans="1:1">
      <c r="A1455" s="1"/>
    </row>
    <row r="1456" spans="1:1">
      <c r="A1456" s="1"/>
    </row>
    <row r="1457" spans="1:1">
      <c r="A1457" s="1"/>
    </row>
    <row r="1458" spans="1:1">
      <c r="A1458" s="1"/>
    </row>
    <row r="1459" spans="1:1">
      <c r="A1459" s="1"/>
    </row>
    <row r="1460" spans="1:1">
      <c r="A1460" s="1"/>
    </row>
    <row r="1461" spans="1:1">
      <c r="A1461" s="1"/>
    </row>
    <row r="1462" spans="1:1">
      <c r="A1462" s="1"/>
    </row>
    <row r="1463" spans="1:1">
      <c r="A1463" s="1"/>
    </row>
    <row r="1464" spans="1:1">
      <c r="A1464" s="1"/>
    </row>
    <row r="1465" spans="1:1">
      <c r="A1465" s="1"/>
    </row>
    <row r="1466" spans="1:1">
      <c r="A1466" s="1"/>
    </row>
    <row r="1467" spans="1:1">
      <c r="A1467" s="1"/>
    </row>
    <row r="1468" spans="1:1">
      <c r="A1468" s="1"/>
    </row>
    <row r="1469" spans="1:1">
      <c r="A1469" s="1"/>
    </row>
    <row r="1470" spans="1:1">
      <c r="A1470" s="1"/>
    </row>
    <row r="1471" spans="1:1">
      <c r="A1471" s="1"/>
    </row>
    <row r="1472" spans="1:1">
      <c r="A1472" s="1"/>
    </row>
    <row r="1473" spans="1:1">
      <c r="A1473" s="1"/>
    </row>
    <row r="1474" spans="1:1">
      <c r="A1474" s="1"/>
    </row>
    <row r="1475" spans="1:1">
      <c r="A1475" s="1"/>
    </row>
    <row r="1476" spans="1:1">
      <c r="A1476" s="1"/>
    </row>
    <row r="1477" spans="1:1">
      <c r="A1477" s="1"/>
    </row>
    <row r="1478" spans="1:1">
      <c r="A1478" s="1"/>
    </row>
    <row r="1479" spans="1:1">
      <c r="A1479" s="1"/>
    </row>
    <row r="1480" spans="1:1">
      <c r="A1480" s="1"/>
    </row>
    <row r="1481" spans="1:1">
      <c r="A1481" s="1"/>
    </row>
    <row r="1482" spans="1:1">
      <c r="A1482" s="1"/>
    </row>
    <row r="1483" spans="1:1">
      <c r="A1483" s="1"/>
    </row>
    <row r="1484" spans="1:1">
      <c r="A1484" s="1"/>
    </row>
    <row r="1485" spans="1:1">
      <c r="A1485" s="1"/>
    </row>
    <row r="1486" spans="1:1">
      <c r="A1486" s="1"/>
    </row>
    <row r="1487" spans="1:1">
      <c r="A1487" s="1"/>
    </row>
    <row r="1488" spans="1:1">
      <c r="A1488" s="1"/>
    </row>
    <row r="1489" spans="1:1">
      <c r="A1489" s="1"/>
    </row>
    <row r="1490" spans="1:1">
      <c r="A1490" s="1"/>
    </row>
    <row r="1491" spans="1:1">
      <c r="A1491" s="1"/>
    </row>
    <row r="1492" spans="1:1">
      <c r="A1492" s="1"/>
    </row>
    <row r="1493" spans="1:1">
      <c r="A1493" s="1"/>
    </row>
    <row r="1494" spans="1:1">
      <c r="A1494" s="1"/>
    </row>
    <row r="1495" spans="1:1">
      <c r="A1495" s="1"/>
    </row>
    <row r="1496" spans="1:1">
      <c r="A1496" s="1"/>
    </row>
    <row r="1497" spans="1:1">
      <c r="A1497" s="1"/>
    </row>
    <row r="1498" spans="1:1">
      <c r="A1498" s="1"/>
    </row>
    <row r="1499" spans="1:1">
      <c r="A1499" s="1"/>
    </row>
    <row r="1500" spans="1:1">
      <c r="A1500" s="1"/>
    </row>
    <row r="1501" spans="1:1">
      <c r="A1501" s="1"/>
    </row>
    <row r="1502" spans="1:1">
      <c r="A1502" s="1"/>
    </row>
    <row r="1503" spans="1:1">
      <c r="A1503" s="1"/>
    </row>
    <row r="1504" spans="1:1">
      <c r="A1504" s="1"/>
    </row>
    <row r="1505" spans="1:1">
      <c r="A1505" s="1"/>
    </row>
    <row r="1506" spans="1:1">
      <c r="A1506" s="1"/>
    </row>
    <row r="1507" spans="1:1">
      <c r="A1507" s="1"/>
    </row>
    <row r="1508" spans="1:1">
      <c r="A1508" s="1"/>
    </row>
    <row r="1509" spans="1:1">
      <c r="A1509" s="1"/>
    </row>
    <row r="1510" spans="1:1">
      <c r="A1510" s="1"/>
    </row>
    <row r="1511" spans="1:1">
      <c r="A1511" s="1"/>
    </row>
    <row r="1512" spans="1:1">
      <c r="A1512" s="1"/>
    </row>
    <row r="1513" spans="1:1">
      <c r="A1513" s="1"/>
    </row>
    <row r="1514" spans="1:1">
      <c r="A1514" s="1"/>
    </row>
    <row r="1515" spans="1:1">
      <c r="A1515" s="1"/>
    </row>
    <row r="1516" spans="1:1">
      <c r="A1516" s="1"/>
    </row>
    <row r="1517" spans="1:1">
      <c r="A1517" s="1"/>
    </row>
    <row r="1518" spans="1:1">
      <c r="A1518" s="1"/>
    </row>
    <row r="1519" spans="1:1">
      <c r="A1519" s="1"/>
    </row>
    <row r="1520" spans="1:1">
      <c r="A1520" s="1"/>
    </row>
    <row r="1521" spans="1:1">
      <c r="A1521" s="1"/>
    </row>
    <row r="1522" spans="1:1">
      <c r="A1522" s="1"/>
    </row>
    <row r="1523" spans="1:1">
      <c r="A1523" s="1"/>
    </row>
    <row r="1524" spans="1:1">
      <c r="A1524" s="1"/>
    </row>
    <row r="1525" spans="1:1">
      <c r="A1525" s="1"/>
    </row>
    <row r="1526" spans="1:1">
      <c r="A1526" s="1"/>
    </row>
    <row r="1527" spans="1:1">
      <c r="A1527" s="1"/>
    </row>
    <row r="1528" spans="1:1">
      <c r="A1528" s="1"/>
    </row>
    <row r="1529" spans="1:1">
      <c r="A1529" s="1"/>
    </row>
    <row r="1530" spans="1:1">
      <c r="A1530" s="1"/>
    </row>
    <row r="1531" spans="1:1">
      <c r="A1531" s="1"/>
    </row>
    <row r="1532" spans="1:1">
      <c r="A1532" s="1"/>
    </row>
    <row r="1533" spans="1:1">
      <c r="A1533" s="1"/>
    </row>
    <row r="1534" spans="1:1">
      <c r="A1534" s="1"/>
    </row>
    <row r="1535" spans="1:1">
      <c r="A1535" s="1"/>
    </row>
    <row r="1536" spans="1:1">
      <c r="A1536" s="1"/>
    </row>
    <row r="1537" spans="1:1">
      <c r="A1537" s="1"/>
    </row>
    <row r="1538" spans="1:1">
      <c r="A1538" s="1"/>
    </row>
    <row r="1539" spans="1:1">
      <c r="A1539" s="1"/>
    </row>
    <row r="1540" spans="1:1">
      <c r="A1540" s="1"/>
    </row>
    <row r="1541" spans="1:1">
      <c r="A1541" s="1"/>
    </row>
    <row r="1542" spans="1:1">
      <c r="A1542" s="1"/>
    </row>
    <row r="1543" spans="1:1">
      <c r="A1543" s="1"/>
    </row>
    <row r="1544" spans="1:1">
      <c r="A1544" s="1"/>
    </row>
    <row r="1545" spans="1:1">
      <c r="A1545" s="1"/>
    </row>
    <row r="1546" spans="1:1">
      <c r="A1546" s="1"/>
    </row>
    <row r="1547" spans="1:1">
      <c r="A1547" s="1"/>
    </row>
    <row r="1548" spans="1:1">
      <c r="A1548" s="1"/>
    </row>
    <row r="1549" spans="1:1">
      <c r="A1549" s="1"/>
    </row>
    <row r="1550" spans="1:1">
      <c r="A1550" s="1"/>
    </row>
    <row r="1551" spans="1:1">
      <c r="A1551" s="1"/>
    </row>
    <row r="1552" spans="1:1">
      <c r="A1552" s="1"/>
    </row>
    <row r="1553" spans="1:1">
      <c r="A1553" s="1"/>
    </row>
    <row r="1554" spans="1:1">
      <c r="A1554" s="1"/>
    </row>
    <row r="1555" spans="1:1">
      <c r="A1555" s="1"/>
    </row>
    <row r="1556" spans="1:1">
      <c r="A1556" s="1"/>
    </row>
    <row r="1557" spans="1:1">
      <c r="A1557" s="1"/>
    </row>
    <row r="1558" spans="1:1">
      <c r="A1558" s="1"/>
    </row>
    <row r="1559" spans="1:1">
      <c r="A1559" s="1"/>
    </row>
    <row r="1560" spans="1:1">
      <c r="A1560" s="1"/>
    </row>
    <row r="1561" spans="1:1">
      <c r="A1561" s="1"/>
    </row>
    <row r="1562" spans="1:1">
      <c r="A1562" s="1"/>
    </row>
    <row r="1563" spans="1:1">
      <c r="A1563" s="1"/>
    </row>
    <row r="1564" spans="1:1">
      <c r="A1564" s="1"/>
    </row>
    <row r="1565" spans="1:1">
      <c r="A1565" s="1"/>
    </row>
    <row r="1566" spans="1:1">
      <c r="A1566" s="1"/>
    </row>
    <row r="1567" spans="1:1">
      <c r="A1567" s="1"/>
    </row>
    <row r="1568" spans="1:1">
      <c r="A1568" s="1"/>
    </row>
    <row r="1569" spans="1:1">
      <c r="A1569" s="1"/>
    </row>
    <row r="1570" spans="1:1">
      <c r="A1570" s="1"/>
    </row>
    <row r="1571" spans="1:1">
      <c r="A1571" s="1"/>
    </row>
    <row r="1572" spans="1:1">
      <c r="A1572" s="1"/>
    </row>
    <row r="1573" spans="1:1">
      <c r="A1573" s="1"/>
    </row>
    <row r="1574" spans="1:1">
      <c r="A1574" s="1"/>
    </row>
    <row r="1575" spans="1:1">
      <c r="A1575" s="1"/>
    </row>
    <row r="1576" spans="1:1">
      <c r="A1576" s="1"/>
    </row>
    <row r="1577" spans="1:1">
      <c r="A1577" s="1"/>
    </row>
    <row r="1578" spans="1:1">
      <c r="A1578" s="1"/>
    </row>
    <row r="1579" spans="1:1">
      <c r="A1579" s="1"/>
    </row>
    <row r="1580" spans="1:1">
      <c r="A1580" s="1"/>
    </row>
    <row r="1581" spans="1:1">
      <c r="A1581" s="1"/>
    </row>
    <row r="1582" spans="1:1">
      <c r="A1582" s="1"/>
    </row>
    <row r="1583" spans="1:1">
      <c r="A1583" s="1"/>
    </row>
    <row r="1584" spans="1:1">
      <c r="A1584" s="1"/>
    </row>
    <row r="1585" spans="1:1">
      <c r="A1585" s="1"/>
    </row>
    <row r="1586" spans="1:1">
      <c r="A1586" s="1"/>
    </row>
    <row r="1587" spans="1:1">
      <c r="A1587" s="1"/>
    </row>
    <row r="1588" spans="1:1">
      <c r="A1588" s="1"/>
    </row>
    <row r="1589" spans="1:1">
      <c r="A1589" s="1"/>
    </row>
    <row r="1590" spans="1:1">
      <c r="A1590" s="1"/>
    </row>
    <row r="1591" spans="1:1">
      <c r="A1591" s="1"/>
    </row>
    <row r="1592" spans="1:1">
      <c r="A1592" s="1"/>
    </row>
    <row r="1593" spans="1:1">
      <c r="A1593" s="1"/>
    </row>
    <row r="1594" spans="1:1">
      <c r="A1594" s="1"/>
    </row>
    <row r="1595" spans="1:1">
      <c r="A1595" s="1"/>
    </row>
    <row r="1596" spans="1:1">
      <c r="A1596" s="1"/>
    </row>
    <row r="1597" spans="1:1">
      <c r="A1597" s="1"/>
    </row>
    <row r="1598" spans="1:1">
      <c r="A1598" s="1"/>
    </row>
    <row r="1599" spans="1:1">
      <c r="A1599" s="1"/>
    </row>
    <row r="1600" spans="1:1">
      <c r="A1600" s="1"/>
    </row>
    <row r="1601" spans="1:1">
      <c r="A1601" s="1"/>
    </row>
    <row r="1602" spans="1:1">
      <c r="A1602" s="1"/>
    </row>
    <row r="1603" spans="1:1">
      <c r="A1603" s="1"/>
    </row>
    <row r="1604" spans="1:1">
      <c r="A1604" s="1"/>
    </row>
    <row r="1605" spans="1:1">
      <c r="A1605" s="1"/>
    </row>
    <row r="1606" spans="1:1">
      <c r="A1606" s="1"/>
    </row>
    <row r="1607" spans="1:1">
      <c r="A1607" s="1"/>
    </row>
    <row r="1608" spans="1:1">
      <c r="A1608" s="1"/>
    </row>
    <row r="1609" spans="1:1">
      <c r="A1609" s="1"/>
    </row>
    <row r="1610" spans="1:1">
      <c r="A1610" s="1"/>
    </row>
    <row r="1611" spans="1:1">
      <c r="A1611" s="1"/>
    </row>
    <row r="1612" spans="1:1">
      <c r="A1612" s="1"/>
    </row>
    <row r="1613" spans="1:1">
      <c r="A1613" s="1"/>
    </row>
    <row r="1614" spans="1:1">
      <c r="A1614" s="1"/>
    </row>
    <row r="1615" spans="1:1">
      <c r="A1615" s="1"/>
    </row>
    <row r="1616" spans="1:1">
      <c r="A1616" s="1"/>
    </row>
    <row r="1617" spans="1:1">
      <c r="A1617" s="1"/>
    </row>
    <row r="1618" spans="1:1">
      <c r="A1618" s="1"/>
    </row>
    <row r="1619" spans="1:1">
      <c r="A1619" s="1"/>
    </row>
    <row r="1620" spans="1:1">
      <c r="A1620" s="1"/>
    </row>
    <row r="1621" spans="1:1">
      <c r="A1621" s="1"/>
    </row>
    <row r="1622" spans="1:1">
      <c r="A1622" s="1"/>
    </row>
    <row r="1623" spans="1:1">
      <c r="A1623" s="1"/>
    </row>
    <row r="1624" spans="1:1">
      <c r="A1624" s="1"/>
    </row>
    <row r="1625" spans="1:1">
      <c r="A1625" s="1"/>
    </row>
    <row r="1626" spans="1:1">
      <c r="A1626" s="1"/>
    </row>
    <row r="1627" spans="1:1">
      <c r="A1627" s="1"/>
    </row>
    <row r="1628" spans="1:1">
      <c r="A1628" s="1"/>
    </row>
    <row r="1629" spans="1:1">
      <c r="A1629" s="1"/>
    </row>
    <row r="1630" spans="1:1">
      <c r="A1630" s="1"/>
    </row>
    <row r="1631" spans="1:1">
      <c r="A1631" s="1"/>
    </row>
    <row r="1632" spans="1:1">
      <c r="A1632" s="1"/>
    </row>
    <row r="1633" spans="1:1">
      <c r="A1633" s="1"/>
    </row>
    <row r="1634" spans="1:1">
      <c r="A1634" s="1"/>
    </row>
    <row r="1635" spans="1:1">
      <c r="A1635" s="1"/>
    </row>
    <row r="1636" spans="1:1">
      <c r="A1636" s="1"/>
    </row>
    <row r="1637" spans="1:1">
      <c r="A1637" s="1"/>
    </row>
    <row r="1638" spans="1:1">
      <c r="A1638" s="1"/>
    </row>
    <row r="1639" spans="1:1">
      <c r="A1639" s="1"/>
    </row>
    <row r="1640" spans="1:1">
      <c r="A1640" s="1"/>
    </row>
    <row r="1641" spans="1:1">
      <c r="A1641" s="1"/>
    </row>
    <row r="1642" spans="1:1">
      <c r="A1642" s="1"/>
    </row>
    <row r="1643" spans="1:1">
      <c r="A1643" s="1"/>
    </row>
    <row r="1644" spans="1:1">
      <c r="A1644" s="1"/>
    </row>
    <row r="1645" spans="1:1">
      <c r="A1645" s="1"/>
    </row>
    <row r="1646" spans="1:1">
      <c r="A1646" s="1"/>
    </row>
    <row r="1647" spans="1:1">
      <c r="A1647" s="1"/>
    </row>
    <row r="1648" spans="1:1">
      <c r="A1648" s="1"/>
    </row>
    <row r="1649" spans="1:1">
      <c r="A1649" s="1"/>
    </row>
    <row r="1650" spans="1:1">
      <c r="A1650" s="1"/>
    </row>
    <row r="1651" spans="1:1">
      <c r="A1651" s="1"/>
    </row>
    <row r="1652" spans="1:1">
      <c r="A1652" s="1"/>
    </row>
    <row r="1653" spans="1:1">
      <c r="A1653" s="1"/>
    </row>
    <row r="1654" spans="1:1">
      <c r="A1654" s="1"/>
    </row>
    <row r="1655" spans="1:1">
      <c r="A1655" s="1"/>
    </row>
    <row r="1656" spans="1:1">
      <c r="A1656" s="1"/>
    </row>
    <row r="1657" spans="1:1">
      <c r="A1657" s="1"/>
    </row>
    <row r="1658" spans="1:1">
      <c r="A1658" s="1"/>
    </row>
    <row r="1659" spans="1:1">
      <c r="A1659" s="1"/>
    </row>
    <row r="1660" spans="1:1">
      <c r="A1660" s="1"/>
    </row>
    <row r="1661" spans="1:1">
      <c r="A1661" s="1"/>
    </row>
    <row r="1662" spans="1:1">
      <c r="A1662" s="1"/>
    </row>
    <row r="1663" spans="1:1">
      <c r="A1663" s="1"/>
    </row>
    <row r="1664" spans="1:1">
      <c r="A1664" s="1"/>
    </row>
    <row r="1665" spans="1:1">
      <c r="A1665" s="1"/>
    </row>
    <row r="1666" spans="1:1">
      <c r="A1666" s="1"/>
    </row>
    <row r="1667" spans="1:1">
      <c r="A1667" s="1"/>
    </row>
    <row r="1668" spans="1:1">
      <c r="A1668" s="1"/>
    </row>
    <row r="1669" spans="1:1">
      <c r="A1669" s="1"/>
    </row>
    <row r="1670" spans="1:1">
      <c r="A1670" s="1"/>
    </row>
    <row r="1671" spans="1:1">
      <c r="A1671" s="1"/>
    </row>
    <row r="1672" spans="1:1">
      <c r="A1672" s="1"/>
    </row>
    <row r="1673" spans="1:1">
      <c r="A1673" s="1"/>
    </row>
    <row r="1674" spans="1:1">
      <c r="A1674" s="1"/>
    </row>
    <row r="1675" spans="1:1">
      <c r="A1675" s="1"/>
    </row>
    <row r="1676" spans="1:1">
      <c r="A1676" s="1"/>
    </row>
    <row r="1677" spans="1:1">
      <c r="A1677" s="1"/>
    </row>
    <row r="1678" spans="1:1">
      <c r="A1678" s="1"/>
    </row>
    <row r="1679" spans="1:1">
      <c r="A1679" s="1"/>
    </row>
    <row r="1680" spans="1:1">
      <c r="A1680" s="1"/>
    </row>
    <row r="1681" spans="1:1">
      <c r="A1681" s="1"/>
    </row>
    <row r="1682" spans="1:1">
      <c r="A1682" s="1"/>
    </row>
    <row r="1683" spans="1:1">
      <c r="A1683" s="1"/>
    </row>
    <row r="1684" spans="1:1">
      <c r="A1684" s="1"/>
    </row>
    <row r="1685" spans="1:1">
      <c r="A1685" s="1"/>
    </row>
    <row r="1686" spans="1:1">
      <c r="A1686" s="1"/>
    </row>
    <row r="1687" spans="1:1">
      <c r="A1687" s="1"/>
    </row>
    <row r="1688" spans="1:1">
      <c r="A1688" s="1"/>
    </row>
    <row r="1689" spans="1:1">
      <c r="A1689" s="1"/>
    </row>
    <row r="1690" spans="1:1">
      <c r="A1690" s="1"/>
    </row>
    <row r="1691" spans="1:1">
      <c r="A1691" s="1"/>
    </row>
    <row r="1692" spans="1:1">
      <c r="A1692" s="1"/>
    </row>
    <row r="1693" spans="1:1">
      <c r="A1693" s="1"/>
    </row>
    <row r="1694" spans="1:1">
      <c r="A1694" s="1"/>
    </row>
    <row r="1695" spans="1:1">
      <c r="A1695" s="1"/>
    </row>
    <row r="1696" spans="1:1">
      <c r="A1696" s="1"/>
    </row>
    <row r="1697" spans="1:1">
      <c r="A1697" s="1"/>
    </row>
    <row r="1698" spans="1:1">
      <c r="A1698" s="1"/>
    </row>
    <row r="1699" spans="1:1">
      <c r="A1699" s="1"/>
    </row>
    <row r="1700" spans="1:1">
      <c r="A1700" s="1"/>
    </row>
    <row r="1701" spans="1:1">
      <c r="A1701" s="1"/>
    </row>
    <row r="1702" spans="1:1">
      <c r="A1702" s="1"/>
    </row>
    <row r="1703" spans="1:1">
      <c r="A1703" s="1"/>
    </row>
    <row r="1704" spans="1:1">
      <c r="A1704" s="1"/>
    </row>
    <row r="1705" spans="1:1">
      <c r="A1705" s="1"/>
    </row>
    <row r="1706" spans="1:1">
      <c r="A1706" s="1"/>
    </row>
    <row r="1707" spans="1:1">
      <c r="A1707" s="1"/>
    </row>
    <row r="1708" spans="1:1">
      <c r="A1708" s="1"/>
    </row>
    <row r="1709" spans="1:1">
      <c r="A1709" s="1"/>
    </row>
    <row r="1710" spans="1:1">
      <c r="A1710" s="1"/>
    </row>
    <row r="1711" spans="1:1">
      <c r="A1711" s="1"/>
    </row>
    <row r="1712" spans="1:1">
      <c r="A1712" s="1"/>
    </row>
    <row r="1713" spans="1:1">
      <c r="A1713" s="1"/>
    </row>
    <row r="1714" spans="1:1">
      <c r="A1714" s="1"/>
    </row>
    <row r="1715" spans="1:1">
      <c r="A1715" s="1"/>
    </row>
    <row r="1716" spans="1:1">
      <c r="A1716" s="1"/>
    </row>
    <row r="1717" spans="1:1">
      <c r="A1717" s="1"/>
    </row>
    <row r="1718" spans="1:1">
      <c r="A1718" s="1"/>
    </row>
    <row r="1719" spans="1:1">
      <c r="A1719" s="1"/>
    </row>
    <row r="1720" spans="1:1">
      <c r="A1720" s="1"/>
    </row>
    <row r="1721" spans="1:1">
      <c r="A1721" s="1"/>
    </row>
    <row r="1722" spans="1:1">
      <c r="A1722" s="1"/>
    </row>
    <row r="1723" spans="1:1">
      <c r="A1723" s="1"/>
    </row>
    <row r="1724" spans="1:1">
      <c r="A1724" s="1"/>
    </row>
    <row r="1725" spans="1:1">
      <c r="A1725" s="1"/>
    </row>
    <row r="1726" spans="1:1">
      <c r="A1726" s="1"/>
    </row>
    <row r="1727" spans="1:1">
      <c r="A1727" s="1"/>
    </row>
    <row r="1728" spans="1:1">
      <c r="A1728" s="1"/>
    </row>
    <row r="1729" spans="1:1">
      <c r="A1729" s="1"/>
    </row>
    <row r="1730" spans="1:1">
      <c r="A1730" s="1"/>
    </row>
    <row r="1731" spans="1:1">
      <c r="A1731" s="1"/>
    </row>
    <row r="1732" spans="1:1">
      <c r="A1732" s="1"/>
    </row>
    <row r="1733" spans="1:1">
      <c r="A1733" s="1"/>
    </row>
    <row r="1734" spans="1:1">
      <c r="A1734" s="1"/>
    </row>
    <row r="1735" spans="1:1">
      <c r="A1735" s="1"/>
    </row>
    <row r="1736" spans="1:1">
      <c r="A1736" s="1"/>
    </row>
    <row r="1737" spans="1:1">
      <c r="A1737" s="1"/>
    </row>
    <row r="1738" spans="1:1">
      <c r="A1738" s="1"/>
    </row>
    <row r="1739" spans="1:1">
      <c r="A1739" s="1"/>
    </row>
    <row r="1740" spans="1:1">
      <c r="A1740" s="1"/>
    </row>
    <row r="1741" spans="1:1">
      <c r="A1741" s="1"/>
    </row>
    <row r="1742" spans="1:1">
      <c r="A1742" s="1"/>
    </row>
    <row r="1743" spans="1:1">
      <c r="A1743" s="1"/>
    </row>
    <row r="1744" spans="1:1">
      <c r="A1744" s="1"/>
    </row>
    <row r="1745" spans="1:1">
      <c r="A1745" s="1"/>
    </row>
    <row r="1746" spans="1:1">
      <c r="A1746" s="1"/>
    </row>
    <row r="1747" spans="1:1">
      <c r="A1747" s="1"/>
    </row>
    <row r="1748" spans="1:1">
      <c r="A1748" s="1"/>
    </row>
    <row r="1749" spans="1:1">
      <c r="A1749" s="1"/>
    </row>
    <row r="1750" spans="1:1">
      <c r="A1750" s="1"/>
    </row>
    <row r="1751" spans="1:1">
      <c r="A1751" s="1"/>
    </row>
    <row r="1752" spans="1:1">
      <c r="A1752" s="1"/>
    </row>
    <row r="1753" spans="1:1">
      <c r="A1753" s="1"/>
    </row>
    <row r="1754" spans="1:1">
      <c r="A1754" s="1"/>
    </row>
    <row r="1755" spans="1:1">
      <c r="A1755" s="1"/>
    </row>
    <row r="1756" spans="1:1">
      <c r="A1756" s="1"/>
    </row>
    <row r="1757" spans="1:1">
      <c r="A1757" s="1"/>
    </row>
    <row r="1758" spans="1:1">
      <c r="A1758" s="1"/>
    </row>
    <row r="1759" spans="1:1">
      <c r="A1759" s="1"/>
    </row>
    <row r="1760" spans="1:1">
      <c r="A1760" s="1"/>
    </row>
    <row r="1761" spans="1:1">
      <c r="A1761" s="1"/>
    </row>
    <row r="1762" spans="1:1">
      <c r="A1762" s="1"/>
    </row>
    <row r="1763" spans="1:1">
      <c r="A1763" s="1"/>
    </row>
    <row r="1764" spans="1:1">
      <c r="A1764" s="1"/>
    </row>
    <row r="1765" spans="1:1">
      <c r="A1765" s="1"/>
    </row>
    <row r="1766" spans="1:1">
      <c r="A1766" s="1"/>
    </row>
    <row r="1767" spans="1:1">
      <c r="A1767" s="1"/>
    </row>
    <row r="1768" spans="1:1">
      <c r="A1768" s="1"/>
    </row>
    <row r="1769" spans="1:1">
      <c r="A1769" s="1"/>
    </row>
    <row r="1770" spans="1:1">
      <c r="A1770" s="1"/>
    </row>
    <row r="1771" spans="1:1">
      <c r="A1771" s="1"/>
    </row>
    <row r="1772" spans="1:1">
      <c r="A1772" s="1"/>
    </row>
    <row r="1773" spans="1:1">
      <c r="A1773" s="1"/>
    </row>
    <row r="1774" spans="1:1">
      <c r="A1774" s="1"/>
    </row>
    <row r="1775" spans="1:1">
      <c r="A1775" s="1"/>
    </row>
    <row r="1776" spans="1:1">
      <c r="A1776" s="1"/>
    </row>
    <row r="1777" spans="1:1">
      <c r="A1777" s="1"/>
    </row>
    <row r="1778" spans="1:1">
      <c r="A1778" s="1"/>
    </row>
    <row r="1779" spans="1:1">
      <c r="A1779" s="1"/>
    </row>
    <row r="1780" spans="1:1">
      <c r="A1780" s="1"/>
    </row>
    <row r="1781" spans="1:1">
      <c r="A1781" s="1"/>
    </row>
    <row r="1782" spans="1:1">
      <c r="A1782" s="1"/>
    </row>
    <row r="1783" spans="1:1">
      <c r="A1783" s="1"/>
    </row>
    <row r="1784" spans="1:1">
      <c r="A1784" s="1"/>
    </row>
    <row r="1785" spans="1:1">
      <c r="A1785" s="1"/>
    </row>
    <row r="1786" spans="1:1">
      <c r="A1786" s="1"/>
    </row>
    <row r="1787" spans="1:1">
      <c r="A1787" s="1"/>
    </row>
    <row r="1788" spans="1:1">
      <c r="A1788" s="1"/>
    </row>
    <row r="1789" spans="1:1">
      <c r="A1789" s="1"/>
    </row>
    <row r="1790" spans="1:1">
      <c r="A1790" s="1"/>
    </row>
    <row r="1791" spans="1:1">
      <c r="A1791" s="1"/>
    </row>
    <row r="1792" spans="1:1">
      <c r="A1792" s="1"/>
    </row>
    <row r="1793" spans="1:1">
      <c r="A1793" s="1"/>
    </row>
    <row r="1794" spans="1:1">
      <c r="A1794" s="1"/>
    </row>
    <row r="1795" spans="1:1">
      <c r="A1795" s="1"/>
    </row>
    <row r="1796" spans="1:1">
      <c r="A1796" s="1"/>
    </row>
    <row r="1797" spans="1:1">
      <c r="A1797" s="1"/>
    </row>
    <row r="1798" spans="1:1">
      <c r="A1798" s="1"/>
    </row>
    <row r="1799" spans="1:1">
      <c r="A1799" s="1"/>
    </row>
    <row r="1800" spans="1:1">
      <c r="A1800" s="1"/>
    </row>
    <row r="1801" spans="1:1">
      <c r="A1801" s="1"/>
    </row>
    <row r="1802" spans="1:1">
      <c r="A1802" s="1"/>
    </row>
    <row r="1803" spans="1:1">
      <c r="A1803" s="1"/>
    </row>
    <row r="1804" spans="1:1">
      <c r="A1804" s="1"/>
    </row>
    <row r="1805" spans="1:1">
      <c r="A1805" s="1"/>
    </row>
    <row r="1806" spans="1:1">
      <c r="A1806" s="1"/>
    </row>
    <row r="1807" spans="1:1">
      <c r="A1807" s="1"/>
    </row>
    <row r="1808" spans="1:1">
      <c r="A1808" s="1"/>
    </row>
    <row r="1809" spans="1:1">
      <c r="A1809" s="1"/>
    </row>
    <row r="1810" spans="1:1">
      <c r="A1810" s="1"/>
    </row>
    <row r="1811" spans="1:1">
      <c r="A1811" s="1"/>
    </row>
    <row r="1812" spans="1:1">
      <c r="A1812" s="1"/>
    </row>
    <row r="1813" spans="1:1">
      <c r="A1813" s="1"/>
    </row>
    <row r="1814" spans="1:1">
      <c r="A1814" s="1"/>
    </row>
    <row r="1815" spans="1:1">
      <c r="A1815" s="1"/>
    </row>
    <row r="1816" spans="1:1">
      <c r="A1816" s="1"/>
    </row>
    <row r="1817" spans="1:1">
      <c r="A1817" s="1"/>
    </row>
    <row r="1818" spans="1:1">
      <c r="A1818" s="1"/>
    </row>
    <row r="1819" spans="1:1">
      <c r="A1819" s="1"/>
    </row>
    <row r="1820" spans="1:1">
      <c r="A1820" s="1"/>
    </row>
    <row r="1821" spans="1:1">
      <c r="A1821" s="1"/>
    </row>
    <row r="1822" spans="1:1">
      <c r="A1822" s="1"/>
    </row>
    <row r="1823" spans="1:1">
      <c r="A1823" s="1"/>
    </row>
    <row r="1824" spans="1:1">
      <c r="A1824" s="1"/>
    </row>
    <row r="1825" spans="1:1">
      <c r="A1825" s="1"/>
    </row>
    <row r="1826" spans="1:1">
      <c r="A1826" s="1"/>
    </row>
    <row r="1827" spans="1:1">
      <c r="A1827" s="1"/>
    </row>
    <row r="1828" spans="1:1">
      <c r="A1828" s="1"/>
    </row>
    <row r="1829" spans="1:1">
      <c r="A1829" s="1"/>
    </row>
    <row r="1830" spans="1:1">
      <c r="A1830" s="1"/>
    </row>
    <row r="1831" spans="1:1">
      <c r="A1831" s="1"/>
    </row>
    <row r="1832" spans="1:1">
      <c r="A1832" s="1"/>
    </row>
    <row r="1833" spans="1:1">
      <c r="A1833" s="1"/>
    </row>
    <row r="1834" spans="1:1">
      <c r="A1834" s="1"/>
    </row>
    <row r="1835" spans="1:1">
      <c r="A1835" s="1"/>
    </row>
    <row r="1836" spans="1:1">
      <c r="A1836" s="1"/>
    </row>
    <row r="1837" spans="1:1">
      <c r="A1837" s="1"/>
    </row>
    <row r="1838" spans="1:1">
      <c r="A1838" s="1"/>
    </row>
    <row r="1839" spans="1:1">
      <c r="A1839" s="1"/>
    </row>
    <row r="1840" spans="1:1">
      <c r="A1840" s="1"/>
    </row>
    <row r="1841" spans="1:1">
      <c r="A1841" s="1"/>
    </row>
    <row r="1842" spans="1:1">
      <c r="A1842" s="1"/>
    </row>
    <row r="1843" spans="1:1">
      <c r="A1843" s="1"/>
    </row>
    <row r="1844" spans="1:1">
      <c r="A1844" s="1"/>
    </row>
    <row r="1845" spans="1:1">
      <c r="A1845" s="1"/>
    </row>
    <row r="1846" spans="1:1">
      <c r="A1846" s="1"/>
    </row>
    <row r="1847" spans="1:1">
      <c r="A1847" s="1"/>
    </row>
    <row r="1848" spans="1:1">
      <c r="A1848" s="1"/>
    </row>
    <row r="1849" spans="1:1">
      <c r="A1849" s="1"/>
    </row>
    <row r="1850" spans="1:1">
      <c r="A1850" s="1"/>
    </row>
    <row r="1851" spans="1:1">
      <c r="A1851" s="1"/>
    </row>
    <row r="1852" spans="1:1">
      <c r="A1852" s="1"/>
    </row>
    <row r="1853" spans="1:1">
      <c r="A1853" s="1"/>
    </row>
    <row r="1854" spans="1:1">
      <c r="A1854" s="1"/>
    </row>
    <row r="1855" spans="1:1">
      <c r="A1855" s="1"/>
    </row>
    <row r="1856" spans="1:1">
      <c r="A1856" s="1"/>
    </row>
    <row r="1857" spans="1:1">
      <c r="A1857" s="1"/>
    </row>
    <row r="1858" spans="1:1">
      <c r="A1858" s="1"/>
    </row>
    <row r="1859" spans="1:1">
      <c r="A1859" s="1"/>
    </row>
    <row r="1860" spans="1:1">
      <c r="A1860" s="1"/>
    </row>
    <row r="1861" spans="1:1">
      <c r="A1861" s="1"/>
    </row>
    <row r="1862" spans="1:1">
      <c r="A1862" s="1"/>
    </row>
    <row r="1863" spans="1:1">
      <c r="A1863" s="1"/>
    </row>
    <row r="1864" spans="1:1">
      <c r="A1864" s="1"/>
    </row>
    <row r="1865" spans="1:1">
      <c r="A1865" s="1"/>
    </row>
    <row r="1866" spans="1:1">
      <c r="A1866" s="1"/>
    </row>
    <row r="1867" spans="1:1">
      <c r="A1867" s="1"/>
    </row>
    <row r="1868" spans="1:1">
      <c r="A1868" s="1"/>
    </row>
    <row r="1869" spans="1:1">
      <c r="A1869" s="1"/>
    </row>
    <row r="1870" spans="1:1">
      <c r="A1870" s="1"/>
    </row>
    <row r="1871" spans="1:1">
      <c r="A1871" s="1"/>
    </row>
    <row r="1872" spans="1:1">
      <c r="A1872" s="1"/>
    </row>
    <row r="1873" spans="1:1">
      <c r="A1873" s="1"/>
    </row>
    <row r="1874" spans="1:1">
      <c r="A1874" s="1"/>
    </row>
    <row r="1875" spans="1:1">
      <c r="A1875" s="1"/>
    </row>
    <row r="1876" spans="1:1">
      <c r="A1876" s="1"/>
    </row>
    <row r="1877" spans="1:1">
      <c r="A1877" s="1"/>
    </row>
    <row r="1878" spans="1:1">
      <c r="A1878" s="1"/>
    </row>
    <row r="1879" spans="1:1">
      <c r="A1879" s="1"/>
    </row>
    <row r="1880" spans="1:1">
      <c r="A1880" s="1"/>
    </row>
    <row r="1881" spans="1:1">
      <c r="A1881" s="1"/>
    </row>
    <row r="1882" spans="1:1">
      <c r="A1882" s="1"/>
    </row>
    <row r="1883" spans="1:1">
      <c r="A1883" s="1"/>
    </row>
    <row r="1884" spans="1:1">
      <c r="A1884" s="1"/>
    </row>
    <row r="1885" spans="1:1">
      <c r="A1885" s="1"/>
    </row>
    <row r="1886" spans="1:1">
      <c r="A1886" s="1"/>
    </row>
    <row r="1887" spans="1:1">
      <c r="A1887" s="1"/>
    </row>
    <row r="1888" spans="1:1">
      <c r="A1888" s="1"/>
    </row>
    <row r="1889" spans="1:1">
      <c r="A1889" s="1"/>
    </row>
    <row r="1890" spans="1:1">
      <c r="A1890" s="1"/>
    </row>
    <row r="1891" spans="1:1">
      <c r="A1891" s="1"/>
    </row>
    <row r="1892" spans="1:1">
      <c r="A1892" s="1"/>
    </row>
    <row r="1893" spans="1:1">
      <c r="A1893" s="1"/>
    </row>
    <row r="1894" spans="1:1">
      <c r="A1894" s="1"/>
    </row>
    <row r="1895" spans="1:1">
      <c r="A1895" s="1"/>
    </row>
    <row r="1896" spans="1:1">
      <c r="A1896" s="1"/>
    </row>
    <row r="1897" spans="1:1">
      <c r="A1897" s="1"/>
    </row>
    <row r="1898" spans="1:1">
      <c r="A1898" s="1"/>
    </row>
    <row r="1899" spans="1:1">
      <c r="A1899" s="1"/>
    </row>
    <row r="1900" spans="1:1">
      <c r="A1900" s="1"/>
    </row>
    <row r="1901" spans="1:1">
      <c r="A1901" s="1"/>
    </row>
    <row r="1902" spans="1:1">
      <c r="A1902" s="1"/>
    </row>
    <row r="1903" spans="1:1">
      <c r="A1903" s="1"/>
    </row>
    <row r="1904" spans="1:1">
      <c r="A1904" s="1"/>
    </row>
    <row r="1905" spans="1:1">
      <c r="A1905" s="1"/>
    </row>
    <row r="1906" spans="1:1">
      <c r="A1906" s="1"/>
    </row>
    <row r="1907" spans="1:1">
      <c r="A1907" s="1"/>
    </row>
    <row r="1908" spans="1:1">
      <c r="A1908" s="1"/>
    </row>
    <row r="1909" spans="1:1">
      <c r="A1909" s="1"/>
    </row>
    <row r="1910" spans="1:1">
      <c r="A1910" s="1"/>
    </row>
    <row r="1911" spans="1:1">
      <c r="A1911" s="1"/>
    </row>
    <row r="1912" spans="1:1">
      <c r="A1912" s="1"/>
    </row>
    <row r="1913" spans="1:1">
      <c r="A1913" s="1"/>
    </row>
  </sheetData>
  <sheetProtection algorithmName="SHA-512" hashValue="NzeOcvFcd9749b/pRuaDdTPQDM02U6MsdzPj4oy79833r7Em5AqNIKpoJazk3nT9Ol5KKlhQLSOUNULXC+eELg==" saltValue="CzQBep4bsdnY0K6W0qPjAA==" spinCount="100000" sheet="1" objects="1" scenarios="1"/>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J2036"/>
  <sheetViews>
    <sheetView view="pageBreakPreview" topLeftCell="A87" zoomScaleNormal="130" zoomScaleSheetLayoutView="100" zoomScalePageLayoutView="130" workbookViewId="0">
      <selection activeCell="F111" sqref="F111"/>
    </sheetView>
  </sheetViews>
  <sheetFormatPr defaultRowHeight="12.75"/>
  <cols>
    <col min="1" max="1" width="9.42578125" style="71" customWidth="1"/>
    <col min="2" max="2" width="78" style="4" customWidth="1"/>
    <col min="3" max="3" width="9.140625" style="3"/>
    <col min="4" max="4" width="11.42578125" style="43" customWidth="1"/>
    <col min="5" max="5" width="12.7109375" style="46" customWidth="1"/>
    <col min="6" max="6" width="13.5703125" style="7" customWidth="1"/>
    <col min="7" max="8" width="9.140625" style="1"/>
    <col min="9" max="9" width="37.28515625" style="1" customWidth="1"/>
    <col min="10" max="16384" width="9.140625" style="1"/>
  </cols>
  <sheetData>
    <row r="1" spans="1:10">
      <c r="A1" s="86"/>
      <c r="B1" s="87"/>
      <c r="C1" s="88"/>
      <c r="D1" s="89"/>
      <c r="E1" s="90"/>
      <c r="F1" s="91"/>
    </row>
    <row r="2" spans="1:10">
      <c r="A2" s="86"/>
      <c r="B2" s="87"/>
      <c r="C2" s="88"/>
      <c r="D2" s="89"/>
      <c r="E2" s="90"/>
      <c r="F2" s="91"/>
    </row>
    <row r="3" spans="1:10" ht="13.5" thickBot="1">
      <c r="A3" s="86"/>
      <c r="B3" s="87"/>
      <c r="C3" s="88"/>
      <c r="D3" s="89"/>
      <c r="E3" s="90"/>
      <c r="F3" s="91"/>
    </row>
    <row r="4" spans="1:10" ht="32.25" customHeight="1">
      <c r="A4" s="92" t="s">
        <v>7</v>
      </c>
      <c r="B4" s="93" t="s">
        <v>12</v>
      </c>
      <c r="C4" s="94" t="s">
        <v>8</v>
      </c>
      <c r="D4" s="95" t="s">
        <v>9</v>
      </c>
      <c r="E4" s="96" t="s">
        <v>10</v>
      </c>
      <c r="F4" s="97" t="s">
        <v>11</v>
      </c>
    </row>
    <row r="5" spans="1:10" ht="15">
      <c r="A5" s="347">
        <v>1</v>
      </c>
      <c r="B5" s="348" t="s">
        <v>131</v>
      </c>
      <c r="C5" s="349"/>
      <c r="D5" s="350"/>
      <c r="E5" s="351"/>
      <c r="F5" s="352"/>
    </row>
    <row r="6" spans="1:10" ht="22.5">
      <c r="A6" s="353"/>
      <c r="B6" s="354" t="s">
        <v>740</v>
      </c>
      <c r="C6" s="355"/>
      <c r="D6" s="355"/>
      <c r="E6" s="356"/>
      <c r="F6" s="357"/>
      <c r="G6" s="55"/>
      <c r="H6" s="55"/>
      <c r="I6" s="49"/>
      <c r="J6" s="50"/>
    </row>
    <row r="7" spans="1:10" ht="22.5">
      <c r="A7" s="353"/>
      <c r="B7" s="575" t="s">
        <v>944</v>
      </c>
      <c r="C7" s="355"/>
      <c r="D7" s="355"/>
      <c r="E7" s="356"/>
      <c r="F7" s="357"/>
      <c r="G7" s="53"/>
      <c r="H7" s="53"/>
      <c r="I7" s="51"/>
      <c r="J7" s="51"/>
    </row>
    <row r="8" spans="1:10" s="155" customFormat="1" ht="15">
      <c r="A8" s="362" t="s">
        <v>220</v>
      </c>
      <c r="B8" s="265" t="s">
        <v>16</v>
      </c>
      <c r="C8" s="267"/>
      <c r="D8" s="268"/>
      <c r="E8" s="169"/>
      <c r="F8" s="269"/>
      <c r="G8" s="279"/>
    </row>
    <row r="9" spans="1:10" s="155" customFormat="1" ht="87.75" customHeight="1">
      <c r="A9" s="270"/>
      <c r="B9" s="575" t="s">
        <v>467</v>
      </c>
      <c r="C9" s="267"/>
      <c r="D9" s="268"/>
      <c r="E9" s="169"/>
      <c r="F9" s="269"/>
    </row>
    <row r="10" spans="1:10" s="155" customFormat="1" ht="22.5">
      <c r="A10" s="270"/>
      <c r="B10" s="575" t="s">
        <v>973</v>
      </c>
      <c r="C10" s="267"/>
      <c r="D10" s="268"/>
      <c r="E10" s="169"/>
      <c r="F10" s="269"/>
    </row>
    <row r="11" spans="1:10" s="155" customFormat="1" ht="22.5">
      <c r="A11" s="165" t="s">
        <v>221</v>
      </c>
      <c r="B11" s="575" t="s">
        <v>974</v>
      </c>
      <c r="C11" s="166" t="s">
        <v>18</v>
      </c>
      <c r="D11" s="172">
        <v>20</v>
      </c>
      <c r="E11" s="340"/>
      <c r="F11" s="164">
        <f>ROUND(D11*E11,2)</f>
        <v>0</v>
      </c>
    </row>
    <row r="12" spans="1:10" s="155" customFormat="1" ht="22.5">
      <c r="A12" s="165" t="s">
        <v>825</v>
      </c>
      <c r="B12" s="575" t="s">
        <v>469</v>
      </c>
      <c r="C12" s="166" t="s">
        <v>18</v>
      </c>
      <c r="D12" s="172">
        <v>200</v>
      </c>
      <c r="E12" s="340"/>
      <c r="F12" s="164">
        <f>ROUND(D12*E12,2)</f>
        <v>0</v>
      </c>
    </row>
    <row r="13" spans="1:10" s="155" customFormat="1" ht="22.5">
      <c r="A13" s="165" t="s">
        <v>826</v>
      </c>
      <c r="B13" s="575" t="s">
        <v>468</v>
      </c>
      <c r="C13" s="166" t="s">
        <v>18</v>
      </c>
      <c r="D13" s="172">
        <v>100</v>
      </c>
      <c r="E13" s="340"/>
      <c r="F13" s="164">
        <f>ROUND(D13*E13,2)</f>
        <v>0</v>
      </c>
    </row>
    <row r="14" spans="1:10" s="155" customFormat="1" ht="15">
      <c r="A14" s="165" t="s">
        <v>827</v>
      </c>
      <c r="B14" s="575" t="s">
        <v>22</v>
      </c>
      <c r="C14" s="166"/>
      <c r="D14" s="172"/>
      <c r="E14" s="169"/>
      <c r="F14" s="269"/>
      <c r="I14" s="315"/>
    </row>
    <row r="15" spans="1:10" s="155" customFormat="1">
      <c r="A15" s="165"/>
      <c r="B15" s="575" t="s">
        <v>975</v>
      </c>
      <c r="C15" s="166" t="s">
        <v>18</v>
      </c>
      <c r="D15" s="172">
        <f>D12+D11</f>
        <v>220</v>
      </c>
      <c r="E15" s="340"/>
      <c r="F15" s="164">
        <f>ROUND(D15*E15,2)</f>
        <v>0</v>
      </c>
    </row>
    <row r="16" spans="1:10" s="155" customFormat="1" ht="13.5" thickBot="1">
      <c r="A16" s="165"/>
      <c r="B16" s="575" t="s">
        <v>976</v>
      </c>
      <c r="C16" s="166" t="s">
        <v>18</v>
      </c>
      <c r="D16" s="172">
        <f>D13</f>
        <v>100</v>
      </c>
      <c r="E16" s="340"/>
      <c r="F16" s="164">
        <f>ROUND(D16*E16,2)</f>
        <v>0</v>
      </c>
    </row>
    <row r="17" spans="1:10" ht="13.5" thickBot="1">
      <c r="A17" s="704" t="s">
        <v>27</v>
      </c>
      <c r="B17" s="705"/>
      <c r="C17" s="386"/>
      <c r="D17" s="386"/>
      <c r="E17" s="386"/>
      <c r="F17" s="326">
        <f>SUM(F11:F16)</f>
        <v>0</v>
      </c>
    </row>
    <row r="18" spans="1:10" ht="13.5" customHeight="1">
      <c r="A18" s="353"/>
      <c r="B18" s="358"/>
      <c r="C18" s="359"/>
      <c r="D18" s="359"/>
      <c r="E18" s="360"/>
      <c r="F18" s="361"/>
      <c r="G18" s="54"/>
      <c r="H18" s="54"/>
      <c r="I18" s="38"/>
      <c r="J18" s="52"/>
    </row>
    <row r="19" spans="1:10" s="155" customFormat="1" ht="15">
      <c r="A19" s="362" t="s">
        <v>820</v>
      </c>
      <c r="B19" s="265" t="s">
        <v>29</v>
      </c>
      <c r="C19" s="167"/>
      <c r="D19" s="168"/>
      <c r="E19" s="169"/>
      <c r="F19" s="170"/>
    </row>
    <row r="20" spans="1:10" s="155" customFormat="1" ht="33.75">
      <c r="A20" s="576"/>
      <c r="B20" s="180" t="s">
        <v>1062</v>
      </c>
      <c r="C20" s="167"/>
      <c r="D20" s="168"/>
      <c r="E20" s="169"/>
      <c r="F20" s="170"/>
    </row>
    <row r="21" spans="1:10" s="87" customFormat="1" ht="22.5">
      <c r="A21" s="165" t="s">
        <v>229</v>
      </c>
      <c r="B21" s="180" t="s">
        <v>1149</v>
      </c>
      <c r="C21" s="167"/>
      <c r="D21" s="168"/>
      <c r="E21" s="169"/>
      <c r="F21" s="170"/>
      <c r="I21" s="251"/>
    </row>
    <row r="22" spans="1:10" s="87" customFormat="1">
      <c r="A22" s="577"/>
      <c r="B22" s="636" t="s">
        <v>1135</v>
      </c>
      <c r="C22" s="166" t="s">
        <v>31</v>
      </c>
      <c r="D22" s="482">
        <f>465</f>
        <v>465</v>
      </c>
      <c r="E22" s="340"/>
      <c r="F22" s="164">
        <f t="shared" ref="F22:F23" si="0">ROUND(D22*E22,2)</f>
        <v>0</v>
      </c>
      <c r="I22" s="251"/>
    </row>
    <row r="23" spans="1:10" s="87" customFormat="1">
      <c r="A23" s="577"/>
      <c r="B23" s="636" t="s">
        <v>1136</v>
      </c>
      <c r="C23" s="166" t="s">
        <v>31</v>
      </c>
      <c r="D23" s="482">
        <f>800</f>
        <v>800</v>
      </c>
      <c r="E23" s="340"/>
      <c r="F23" s="164">
        <f t="shared" si="0"/>
        <v>0</v>
      </c>
    </row>
    <row r="24" spans="1:10" s="155" customFormat="1" ht="34.5" customHeight="1">
      <c r="A24" s="165" t="s">
        <v>828</v>
      </c>
      <c r="B24" s="180" t="s">
        <v>1116</v>
      </c>
      <c r="C24" s="166" t="s">
        <v>18</v>
      </c>
      <c r="D24" s="172">
        <v>13</v>
      </c>
      <c r="E24" s="340"/>
      <c r="F24" s="164">
        <f t="shared" ref="F24" si="1">ROUND(D24*E24,2)</f>
        <v>0</v>
      </c>
    </row>
    <row r="25" spans="1:10" s="155" customFormat="1" ht="33.75">
      <c r="A25" s="165" t="s">
        <v>1063</v>
      </c>
      <c r="B25" s="180" t="s">
        <v>1117</v>
      </c>
      <c r="C25" s="166" t="s">
        <v>24</v>
      </c>
      <c r="D25" s="630">
        <v>100</v>
      </c>
      <c r="E25" s="340"/>
      <c r="F25" s="631">
        <f>ROUND(D25*E25,2)</f>
        <v>0</v>
      </c>
    </row>
    <row r="26" spans="1:10" s="155" customFormat="1" ht="23.25" thickBot="1">
      <c r="A26" s="165" t="s">
        <v>1148</v>
      </c>
      <c r="B26" s="180" t="s">
        <v>1131</v>
      </c>
      <c r="C26" s="166" t="s">
        <v>18</v>
      </c>
      <c r="D26" s="172">
        <f>1</f>
        <v>1</v>
      </c>
      <c r="E26" s="340"/>
      <c r="F26" s="164">
        <f>ROUND(D26*E26,2)</f>
        <v>0</v>
      </c>
    </row>
    <row r="27" spans="1:10" s="216" customFormat="1" ht="13.5" thickBot="1">
      <c r="A27" s="706" t="s">
        <v>39</v>
      </c>
      <c r="B27" s="707"/>
      <c r="C27" s="271"/>
      <c r="D27" s="620"/>
      <c r="E27" s="271"/>
      <c r="F27" s="278">
        <f>SUM(F22:F26)</f>
        <v>0</v>
      </c>
    </row>
    <row r="28" spans="1:10" ht="13.5" customHeight="1">
      <c r="A28" s="624"/>
      <c r="B28" s="625"/>
      <c r="C28" s="359"/>
      <c r="D28" s="621"/>
      <c r="E28" s="360"/>
      <c r="F28" s="361"/>
      <c r="G28" s="54"/>
      <c r="H28" s="54"/>
      <c r="I28" s="38"/>
      <c r="J28" s="52"/>
    </row>
    <row r="29" spans="1:10">
      <c r="A29" s="626" t="s">
        <v>230</v>
      </c>
      <c r="B29" s="265" t="s">
        <v>577</v>
      </c>
      <c r="C29" s="355"/>
      <c r="D29" s="622"/>
      <c r="E29" s="356"/>
      <c r="F29" s="357"/>
    </row>
    <row r="30" spans="1:10">
      <c r="A30" s="627"/>
      <c r="B30" s="575"/>
      <c r="C30" s="355"/>
      <c r="D30" s="622"/>
      <c r="E30" s="356"/>
      <c r="F30" s="357"/>
      <c r="H30" s="295"/>
    </row>
    <row r="31" spans="1:10" ht="14.25" customHeight="1">
      <c r="A31" s="165"/>
      <c r="B31" s="358" t="s">
        <v>760</v>
      </c>
      <c r="C31" s="355"/>
      <c r="D31" s="355"/>
      <c r="E31" s="356"/>
      <c r="F31" s="357"/>
      <c r="H31" s="295"/>
    </row>
    <row r="32" spans="1:10" ht="22.5">
      <c r="A32" s="364"/>
      <c r="B32" s="354" t="s">
        <v>741</v>
      </c>
      <c r="C32" s="355"/>
      <c r="D32" s="355"/>
      <c r="E32" s="356"/>
      <c r="F32" s="357"/>
      <c r="H32" s="295"/>
    </row>
    <row r="33" spans="1:8" ht="22.5">
      <c r="A33" s="165" t="s">
        <v>133</v>
      </c>
      <c r="B33" s="354" t="s">
        <v>423</v>
      </c>
      <c r="C33" s="365" t="s">
        <v>18</v>
      </c>
      <c r="D33" s="366">
        <v>1100</v>
      </c>
      <c r="E33" s="367"/>
      <c r="F33" s="368">
        <f>ROUND(D33*E33,2)</f>
        <v>0</v>
      </c>
      <c r="H33" s="295"/>
    </row>
    <row r="34" spans="1:8">
      <c r="A34" s="165" t="s">
        <v>231</v>
      </c>
      <c r="B34" s="370" t="s">
        <v>408</v>
      </c>
      <c r="C34" s="371" t="s">
        <v>18</v>
      </c>
      <c r="D34" s="372">
        <v>300</v>
      </c>
      <c r="E34" s="367"/>
      <c r="F34" s="368">
        <f>ROUND(D34*E34,2)</f>
        <v>0</v>
      </c>
    </row>
    <row r="35" spans="1:8" ht="13.5" customHeight="1">
      <c r="A35" s="165" t="s">
        <v>249</v>
      </c>
      <c r="B35" s="354" t="s">
        <v>436</v>
      </c>
      <c r="C35" s="365" t="s">
        <v>18</v>
      </c>
      <c r="D35" s="366">
        <v>180</v>
      </c>
      <c r="E35" s="367"/>
      <c r="F35" s="368">
        <f t="shared" ref="F35:F54" si="2">ROUND(D35*E35,2)</f>
        <v>0</v>
      </c>
    </row>
    <row r="36" spans="1:8">
      <c r="A36" s="165" t="s">
        <v>250</v>
      </c>
      <c r="B36" s="354" t="s">
        <v>424</v>
      </c>
      <c r="C36" s="373" t="s">
        <v>31</v>
      </c>
      <c r="D36" s="366">
        <v>5000</v>
      </c>
      <c r="E36" s="367"/>
      <c r="F36" s="368">
        <f t="shared" si="2"/>
        <v>0</v>
      </c>
    </row>
    <row r="37" spans="1:8" s="295" customFormat="1">
      <c r="A37" s="165" t="s">
        <v>251</v>
      </c>
      <c r="B37" s="370" t="s">
        <v>438</v>
      </c>
      <c r="C37" s="371" t="s">
        <v>48</v>
      </c>
      <c r="D37" s="372">
        <v>20</v>
      </c>
      <c r="E37" s="367"/>
      <c r="F37" s="368">
        <f t="shared" si="2"/>
        <v>0</v>
      </c>
    </row>
    <row r="38" spans="1:8" s="295" customFormat="1">
      <c r="A38" s="165" t="s">
        <v>252</v>
      </c>
      <c r="B38" s="370" t="s">
        <v>571</v>
      </c>
      <c r="C38" s="371" t="s">
        <v>48</v>
      </c>
      <c r="D38" s="372">
        <v>20</v>
      </c>
      <c r="E38" s="367"/>
      <c r="F38" s="368">
        <f t="shared" si="2"/>
        <v>0</v>
      </c>
    </row>
    <row r="39" spans="1:8" s="295" customFormat="1">
      <c r="A39" s="165" t="s">
        <v>253</v>
      </c>
      <c r="B39" s="374" t="s">
        <v>439</v>
      </c>
      <c r="C39" s="371" t="s">
        <v>24</v>
      </c>
      <c r="D39" s="372">
        <v>200</v>
      </c>
      <c r="E39" s="367"/>
      <c r="F39" s="368">
        <f t="shared" si="2"/>
        <v>0</v>
      </c>
    </row>
    <row r="40" spans="1:8" s="295" customFormat="1">
      <c r="A40" s="165" t="s">
        <v>254</v>
      </c>
      <c r="B40" s="374" t="s">
        <v>447</v>
      </c>
      <c r="C40" s="371" t="s">
        <v>18</v>
      </c>
      <c r="D40" s="372">
        <v>20</v>
      </c>
      <c r="E40" s="367"/>
      <c r="F40" s="368">
        <f t="shared" si="2"/>
        <v>0</v>
      </c>
    </row>
    <row r="41" spans="1:8" s="295" customFormat="1">
      <c r="A41" s="165" t="s">
        <v>359</v>
      </c>
      <c r="B41" s="374" t="s">
        <v>441</v>
      </c>
      <c r="C41" s="371" t="s">
        <v>24</v>
      </c>
      <c r="D41" s="375">
        <v>300</v>
      </c>
      <c r="E41" s="367"/>
      <c r="F41" s="368">
        <f t="shared" si="2"/>
        <v>0</v>
      </c>
    </row>
    <row r="42" spans="1:8" s="295" customFormat="1">
      <c r="A42" s="165" t="s">
        <v>360</v>
      </c>
      <c r="B42" s="370" t="s">
        <v>448</v>
      </c>
      <c r="C42" s="371" t="s">
        <v>24</v>
      </c>
      <c r="D42" s="372">
        <v>300</v>
      </c>
      <c r="E42" s="367"/>
      <c r="F42" s="368">
        <f t="shared" si="2"/>
        <v>0</v>
      </c>
    </row>
    <row r="43" spans="1:8" s="295" customFormat="1">
      <c r="A43" s="165" t="s">
        <v>401</v>
      </c>
      <c r="B43" s="376" t="s">
        <v>409</v>
      </c>
      <c r="C43" s="377" t="s">
        <v>31</v>
      </c>
      <c r="D43" s="378">
        <v>3000</v>
      </c>
      <c r="E43" s="379"/>
      <c r="F43" s="380">
        <f t="shared" si="2"/>
        <v>0</v>
      </c>
    </row>
    <row r="44" spans="1:8" s="295" customFormat="1">
      <c r="A44" s="165" t="s">
        <v>416</v>
      </c>
      <c r="B44" s="370" t="s">
        <v>578</v>
      </c>
      <c r="C44" s="371" t="s">
        <v>31</v>
      </c>
      <c r="D44" s="372">
        <v>5000</v>
      </c>
      <c r="E44" s="367"/>
      <c r="F44" s="368">
        <f t="shared" si="2"/>
        <v>0</v>
      </c>
    </row>
    <row r="45" spans="1:8" s="295" customFormat="1">
      <c r="A45" s="165" t="s">
        <v>417</v>
      </c>
      <c r="B45" s="381" t="s">
        <v>572</v>
      </c>
      <c r="C45" s="382" t="s">
        <v>31</v>
      </c>
      <c r="D45" s="383">
        <v>1000</v>
      </c>
      <c r="E45" s="323"/>
      <c r="F45" s="324">
        <f>ROUND(D45*E45,2)</f>
        <v>0</v>
      </c>
    </row>
    <row r="46" spans="1:8" s="295" customFormat="1">
      <c r="A46" s="165" t="s">
        <v>418</v>
      </c>
      <c r="B46" s="370" t="s">
        <v>445</v>
      </c>
      <c r="C46" s="371" t="s">
        <v>24</v>
      </c>
      <c r="D46" s="372">
        <v>35</v>
      </c>
      <c r="E46" s="367"/>
      <c r="F46" s="368">
        <f>ROUND(D46*E46,2)</f>
        <v>0</v>
      </c>
    </row>
    <row r="47" spans="1:8" s="64" customFormat="1" ht="13.5" customHeight="1">
      <c r="A47" s="165" t="s">
        <v>419</v>
      </c>
      <c r="B47" s="376" t="s">
        <v>452</v>
      </c>
      <c r="C47" s="377" t="s">
        <v>24</v>
      </c>
      <c r="D47" s="378">
        <v>35</v>
      </c>
      <c r="E47" s="379"/>
      <c r="F47" s="380">
        <f>ROUND(D47*E47,2)</f>
        <v>0</v>
      </c>
    </row>
    <row r="48" spans="1:8" s="64" customFormat="1" ht="13.5" customHeight="1">
      <c r="A48" s="165" t="s">
        <v>420</v>
      </c>
      <c r="B48" s="370" t="s">
        <v>442</v>
      </c>
      <c r="C48" s="371" t="s">
        <v>24</v>
      </c>
      <c r="D48" s="372">
        <v>30</v>
      </c>
      <c r="E48" s="367"/>
      <c r="F48" s="368">
        <f t="shared" si="2"/>
        <v>0</v>
      </c>
    </row>
    <row r="49" spans="1:10" s="64" customFormat="1" ht="13.5" customHeight="1">
      <c r="A49" s="165" t="s">
        <v>421</v>
      </c>
      <c r="B49" s="370" t="s">
        <v>430</v>
      </c>
      <c r="C49" s="371"/>
      <c r="D49" s="372"/>
      <c r="E49" s="356"/>
      <c r="F49" s="368"/>
      <c r="I49" s="298"/>
    </row>
    <row r="50" spans="1:10" s="64" customFormat="1" ht="13.5" customHeight="1">
      <c r="A50" s="384"/>
      <c r="B50" s="370" t="s">
        <v>428</v>
      </c>
      <c r="C50" s="371" t="s">
        <v>3</v>
      </c>
      <c r="D50" s="372">
        <v>10</v>
      </c>
      <c r="E50" s="367"/>
      <c r="F50" s="368">
        <f t="shared" si="2"/>
        <v>0</v>
      </c>
      <c r="I50" s="298"/>
    </row>
    <row r="51" spans="1:10" s="64" customFormat="1" ht="13.5" customHeight="1">
      <c r="A51" s="384"/>
      <c r="B51" s="370" t="s">
        <v>431</v>
      </c>
      <c r="C51" s="371" t="s">
        <v>3</v>
      </c>
      <c r="D51" s="372">
        <v>2</v>
      </c>
      <c r="E51" s="367"/>
      <c r="F51" s="368">
        <f t="shared" si="2"/>
        <v>0</v>
      </c>
      <c r="I51" s="298"/>
    </row>
    <row r="52" spans="1:10" s="64" customFormat="1">
      <c r="A52" s="165" t="s">
        <v>844</v>
      </c>
      <c r="B52" s="370" t="s">
        <v>432</v>
      </c>
      <c r="C52" s="371"/>
      <c r="D52" s="372"/>
      <c r="E52" s="356"/>
      <c r="F52" s="368"/>
      <c r="I52" s="298"/>
    </row>
    <row r="53" spans="1:10" s="295" customFormat="1">
      <c r="A53" s="384"/>
      <c r="B53" s="370" t="s">
        <v>428</v>
      </c>
      <c r="C53" s="371" t="s">
        <v>3</v>
      </c>
      <c r="D53" s="372">
        <v>20</v>
      </c>
      <c r="E53" s="367"/>
      <c r="F53" s="368">
        <f t="shared" si="2"/>
        <v>0</v>
      </c>
      <c r="I53" s="299"/>
    </row>
    <row r="54" spans="1:10" s="295" customFormat="1">
      <c r="A54" s="384"/>
      <c r="B54" s="370" t="s">
        <v>429</v>
      </c>
      <c r="C54" s="371" t="s">
        <v>3</v>
      </c>
      <c r="D54" s="372">
        <v>4</v>
      </c>
      <c r="E54" s="367"/>
      <c r="F54" s="368">
        <f t="shared" si="2"/>
        <v>0</v>
      </c>
      <c r="I54" s="299"/>
    </row>
    <row r="55" spans="1:10" s="64" customFormat="1" ht="13.5" customHeight="1">
      <c r="A55" s="384"/>
      <c r="B55" s="370"/>
      <c r="C55" s="371"/>
      <c r="D55" s="372"/>
      <c r="E55" s="356"/>
      <c r="F55" s="368"/>
      <c r="I55" s="298"/>
    </row>
    <row r="56" spans="1:10" s="300" customFormat="1" ht="13.5" customHeight="1">
      <c r="A56" s="384"/>
      <c r="B56" s="385" t="s">
        <v>425</v>
      </c>
      <c r="C56" s="371"/>
      <c r="D56" s="372"/>
      <c r="E56" s="356"/>
      <c r="F56" s="368"/>
      <c r="I56" s="301"/>
    </row>
    <row r="57" spans="1:10" s="64" customFormat="1" ht="13.5" customHeight="1">
      <c r="A57" s="165" t="s">
        <v>845</v>
      </c>
      <c r="B57" s="370" t="s">
        <v>437</v>
      </c>
      <c r="C57" s="371" t="s">
        <v>24</v>
      </c>
      <c r="D57" s="372">
        <v>350</v>
      </c>
      <c r="E57" s="367"/>
      <c r="F57" s="368">
        <f>ROUND(D57*E57,2)</f>
        <v>0</v>
      </c>
      <c r="I57" s="298"/>
    </row>
    <row r="58" spans="1:10" s="64" customFormat="1" ht="13.5" customHeight="1">
      <c r="A58" s="165" t="s">
        <v>846</v>
      </c>
      <c r="B58" s="376" t="s">
        <v>409</v>
      </c>
      <c r="C58" s="371" t="s">
        <v>31</v>
      </c>
      <c r="D58" s="372">
        <v>3000</v>
      </c>
      <c r="E58" s="367"/>
      <c r="F58" s="368">
        <f>ROUND(D58*E58,2)</f>
        <v>0</v>
      </c>
      <c r="H58" s="708"/>
      <c r="I58" s="708"/>
      <c r="J58" s="708"/>
    </row>
    <row r="59" spans="1:10" s="64" customFormat="1" ht="13.5" customHeight="1">
      <c r="A59" s="165" t="s">
        <v>847</v>
      </c>
      <c r="B59" s="370" t="s">
        <v>433</v>
      </c>
      <c r="C59" s="371"/>
      <c r="D59" s="372"/>
      <c r="E59" s="356"/>
      <c r="F59" s="368"/>
      <c r="I59" s="298"/>
    </row>
    <row r="60" spans="1:10" s="64" customFormat="1" ht="12.75" customHeight="1">
      <c r="A60" s="369"/>
      <c r="B60" s="370" t="s">
        <v>428</v>
      </c>
      <c r="C60" s="371" t="s">
        <v>3</v>
      </c>
      <c r="D60" s="372">
        <v>13</v>
      </c>
      <c r="E60" s="367"/>
      <c r="F60" s="368">
        <f>ROUND(D60*E60,2)</f>
        <v>0</v>
      </c>
      <c r="G60" s="297"/>
    </row>
    <row r="61" spans="1:10" ht="13.5" customHeight="1">
      <c r="A61" s="369"/>
      <c r="B61" s="370" t="s">
        <v>431</v>
      </c>
      <c r="C61" s="371" t="s">
        <v>3</v>
      </c>
      <c r="D61" s="372">
        <v>7</v>
      </c>
      <c r="E61" s="367"/>
      <c r="F61" s="368">
        <f>ROUND(D61*E61,2)</f>
        <v>0</v>
      </c>
    </row>
    <row r="62" spans="1:10">
      <c r="A62" s="165" t="s">
        <v>848</v>
      </c>
      <c r="B62" s="370" t="s">
        <v>535</v>
      </c>
      <c r="C62" s="371"/>
      <c r="D62" s="372"/>
      <c r="E62" s="356"/>
      <c r="F62" s="368"/>
    </row>
    <row r="63" spans="1:10" ht="15" customHeight="1">
      <c r="A63" s="369"/>
      <c r="B63" s="370" t="s">
        <v>428</v>
      </c>
      <c r="C63" s="371" t="s">
        <v>3</v>
      </c>
      <c r="D63" s="372">
        <v>10</v>
      </c>
      <c r="E63" s="367"/>
      <c r="F63" s="368">
        <f t="shared" ref="F63:F78" si="3">ROUND(D63*E63,2)</f>
        <v>0</v>
      </c>
      <c r="H63" s="36"/>
    </row>
    <row r="64" spans="1:10">
      <c r="A64" s="369"/>
      <c r="B64" s="370" t="s">
        <v>434</v>
      </c>
      <c r="C64" s="371" t="s">
        <v>3</v>
      </c>
      <c r="D64" s="372">
        <v>2</v>
      </c>
      <c r="E64" s="367"/>
      <c r="F64" s="368">
        <f t="shared" si="3"/>
        <v>0</v>
      </c>
    </row>
    <row r="65" spans="1:8">
      <c r="A65" s="165" t="s">
        <v>849</v>
      </c>
      <c r="B65" s="370" t="s">
        <v>427</v>
      </c>
      <c r="C65" s="371" t="s">
        <v>18</v>
      </c>
      <c r="D65" s="372">
        <v>25</v>
      </c>
      <c r="E65" s="367"/>
      <c r="F65" s="368">
        <f t="shared" si="3"/>
        <v>0</v>
      </c>
    </row>
    <row r="66" spans="1:8">
      <c r="A66" s="165" t="s">
        <v>850</v>
      </c>
      <c r="B66" s="370" t="s">
        <v>442</v>
      </c>
      <c r="C66" s="371" t="s">
        <v>24</v>
      </c>
      <c r="D66" s="372">
        <v>100</v>
      </c>
      <c r="E66" s="367"/>
      <c r="F66" s="368">
        <f t="shared" si="3"/>
        <v>0</v>
      </c>
    </row>
    <row r="67" spans="1:8">
      <c r="A67" s="165" t="s">
        <v>851</v>
      </c>
      <c r="B67" s="370" t="s">
        <v>443</v>
      </c>
      <c r="C67" s="371" t="s">
        <v>24</v>
      </c>
      <c r="D67" s="372">
        <v>40</v>
      </c>
      <c r="E67" s="367"/>
      <c r="F67" s="368">
        <f t="shared" si="3"/>
        <v>0</v>
      </c>
    </row>
    <row r="68" spans="1:8">
      <c r="A68" s="165" t="s">
        <v>852</v>
      </c>
      <c r="B68" s="370" t="s">
        <v>444</v>
      </c>
      <c r="C68" s="371" t="s">
        <v>24</v>
      </c>
      <c r="D68" s="372">
        <v>10</v>
      </c>
      <c r="E68" s="367"/>
      <c r="F68" s="368">
        <f t="shared" si="3"/>
        <v>0</v>
      </c>
    </row>
    <row r="69" spans="1:8">
      <c r="A69" s="165" t="s">
        <v>853</v>
      </c>
      <c r="B69" s="370" t="s">
        <v>454</v>
      </c>
      <c r="C69" s="371" t="s">
        <v>24</v>
      </c>
      <c r="D69" s="372">
        <v>40</v>
      </c>
      <c r="E69" s="367"/>
      <c r="F69" s="368">
        <f t="shared" si="3"/>
        <v>0</v>
      </c>
    </row>
    <row r="70" spans="1:8">
      <c r="A70" s="165" t="s">
        <v>854</v>
      </c>
      <c r="B70" s="370" t="s">
        <v>451</v>
      </c>
      <c r="C70" s="371" t="s">
        <v>24</v>
      </c>
      <c r="D70" s="372">
        <v>200</v>
      </c>
      <c r="E70" s="367"/>
      <c r="F70" s="368">
        <f t="shared" si="3"/>
        <v>0</v>
      </c>
      <c r="H70" s="36"/>
    </row>
    <row r="71" spans="1:8" s="295" customFormat="1">
      <c r="A71" s="165" t="s">
        <v>855</v>
      </c>
      <c r="B71" s="370" t="s">
        <v>453</v>
      </c>
      <c r="C71" s="371" t="s">
        <v>48</v>
      </c>
      <c r="D71" s="372">
        <v>70</v>
      </c>
      <c r="E71" s="367"/>
      <c r="F71" s="368">
        <f t="shared" si="3"/>
        <v>0</v>
      </c>
    </row>
    <row r="72" spans="1:8" s="295" customFormat="1">
      <c r="A72" s="165" t="s">
        <v>856</v>
      </c>
      <c r="B72" s="370" t="s">
        <v>573</v>
      </c>
      <c r="C72" s="371" t="s">
        <v>3</v>
      </c>
      <c r="D72" s="372">
        <v>1</v>
      </c>
      <c r="E72" s="367"/>
      <c r="F72" s="368">
        <f t="shared" si="3"/>
        <v>0</v>
      </c>
    </row>
    <row r="73" spans="1:8">
      <c r="A73" s="165" t="s">
        <v>857</v>
      </c>
      <c r="B73" s="370" t="s">
        <v>439</v>
      </c>
      <c r="C73" s="371" t="s">
        <v>24</v>
      </c>
      <c r="D73" s="372">
        <v>300</v>
      </c>
      <c r="E73" s="367"/>
      <c r="F73" s="368">
        <f t="shared" si="3"/>
        <v>0</v>
      </c>
    </row>
    <row r="74" spans="1:8">
      <c r="A74" s="165" t="s">
        <v>858</v>
      </c>
      <c r="B74" s="370" t="s">
        <v>440</v>
      </c>
      <c r="C74" s="371" t="s">
        <v>18</v>
      </c>
      <c r="D74" s="372">
        <v>20</v>
      </c>
      <c r="E74" s="367"/>
      <c r="F74" s="368">
        <f t="shared" si="3"/>
        <v>0</v>
      </c>
    </row>
    <row r="75" spans="1:8" ht="13.5" customHeight="1">
      <c r="A75" s="165" t="s">
        <v>859</v>
      </c>
      <c r="B75" s="370" t="s">
        <v>441</v>
      </c>
      <c r="C75" s="371" t="s">
        <v>24</v>
      </c>
      <c r="D75" s="372">
        <v>300</v>
      </c>
      <c r="E75" s="367"/>
      <c r="F75" s="368">
        <f t="shared" si="3"/>
        <v>0</v>
      </c>
      <c r="G75" s="57" t="s">
        <v>358</v>
      </c>
    </row>
    <row r="76" spans="1:8">
      <c r="A76" s="165" t="s">
        <v>860</v>
      </c>
      <c r="B76" s="370" t="s">
        <v>448</v>
      </c>
      <c r="C76" s="371" t="s">
        <v>24</v>
      </c>
      <c r="D76" s="372">
        <v>300</v>
      </c>
      <c r="E76" s="367"/>
      <c r="F76" s="368">
        <f t="shared" si="3"/>
        <v>0</v>
      </c>
    </row>
    <row r="77" spans="1:8" s="295" customFormat="1">
      <c r="A77" s="165" t="s">
        <v>861</v>
      </c>
      <c r="B77" s="370" t="s">
        <v>409</v>
      </c>
      <c r="C77" s="371" t="s">
        <v>31</v>
      </c>
      <c r="D77" s="372">
        <v>3000</v>
      </c>
      <c r="E77" s="367"/>
      <c r="F77" s="368">
        <f t="shared" si="3"/>
        <v>0</v>
      </c>
    </row>
    <row r="78" spans="1:8" s="295" customFormat="1">
      <c r="A78" s="165" t="s">
        <v>862</v>
      </c>
      <c r="B78" s="370" t="s">
        <v>435</v>
      </c>
      <c r="C78" s="371" t="s">
        <v>31</v>
      </c>
      <c r="D78" s="372">
        <v>5000</v>
      </c>
      <c r="E78" s="367"/>
      <c r="F78" s="368">
        <f t="shared" si="3"/>
        <v>0</v>
      </c>
    </row>
    <row r="79" spans="1:8" s="295" customFormat="1">
      <c r="A79" s="165" t="s">
        <v>863</v>
      </c>
      <c r="B79" s="374" t="s">
        <v>455</v>
      </c>
      <c r="C79" s="371"/>
      <c r="D79" s="372"/>
      <c r="E79" s="356"/>
      <c r="F79" s="368"/>
    </row>
    <row r="80" spans="1:8" s="295" customFormat="1">
      <c r="A80" s="369"/>
      <c r="B80" s="374" t="s">
        <v>446</v>
      </c>
      <c r="C80" s="371" t="s">
        <v>3</v>
      </c>
      <c r="D80" s="372">
        <v>10</v>
      </c>
      <c r="E80" s="379"/>
      <c r="F80" s="380">
        <f>ROUND(D80*E80,2)</f>
        <v>0</v>
      </c>
    </row>
    <row r="81" spans="1:9" s="295" customFormat="1">
      <c r="A81" s="369"/>
      <c r="B81" s="374" t="s">
        <v>449</v>
      </c>
      <c r="C81" s="371" t="s">
        <v>3</v>
      </c>
      <c r="D81" s="372">
        <v>10</v>
      </c>
      <c r="E81" s="379"/>
      <c r="F81" s="380">
        <f>ROUND(D81*E81,2)</f>
        <v>0</v>
      </c>
    </row>
    <row r="82" spans="1:9" s="295" customFormat="1" ht="22.5">
      <c r="A82" s="369"/>
      <c r="B82" s="374" t="s">
        <v>556</v>
      </c>
      <c r="C82" s="371" t="s">
        <v>3</v>
      </c>
      <c r="D82" s="372">
        <v>10</v>
      </c>
      <c r="E82" s="379"/>
      <c r="F82" s="380">
        <f>ROUND(D82*E82,2)</f>
        <v>0</v>
      </c>
    </row>
    <row r="83" spans="1:9" s="295" customFormat="1">
      <c r="A83" s="369"/>
      <c r="B83" s="374" t="s">
        <v>1042</v>
      </c>
      <c r="C83" s="371" t="s">
        <v>3</v>
      </c>
      <c r="D83" s="372">
        <v>1</v>
      </c>
      <c r="E83" s="379"/>
      <c r="F83" s="380">
        <f>ROUND(D83*E83,2)</f>
        <v>0</v>
      </c>
    </row>
    <row r="84" spans="1:9" ht="22.5">
      <c r="A84" s="165" t="s">
        <v>864</v>
      </c>
      <c r="B84" s="374" t="s">
        <v>574</v>
      </c>
      <c r="C84" s="371" t="s">
        <v>18</v>
      </c>
      <c r="D84" s="372">
        <v>7</v>
      </c>
      <c r="E84" s="367"/>
      <c r="F84" s="368">
        <f>ROUND(D84*E84,2)</f>
        <v>0</v>
      </c>
    </row>
    <row r="85" spans="1:9">
      <c r="A85" s="165" t="s">
        <v>865</v>
      </c>
      <c r="B85" s="381" t="s">
        <v>579</v>
      </c>
      <c r="C85" s="382" t="s">
        <v>3</v>
      </c>
      <c r="D85" s="383">
        <v>20</v>
      </c>
      <c r="E85" s="323"/>
      <c r="F85" s="368">
        <f t="shared" ref="F85:F86" si="4">ROUND(D85*E85,2)</f>
        <v>0</v>
      </c>
    </row>
    <row r="86" spans="1:9" ht="13.5" thickBot="1">
      <c r="A86" s="165" t="s">
        <v>866</v>
      </c>
      <c r="B86" s="381" t="s">
        <v>569</v>
      </c>
      <c r="C86" s="382" t="s">
        <v>31</v>
      </c>
      <c r="D86" s="383">
        <v>200</v>
      </c>
      <c r="E86" s="323"/>
      <c r="F86" s="368">
        <f t="shared" si="4"/>
        <v>0</v>
      </c>
    </row>
    <row r="87" spans="1:9" ht="13.5" thickBot="1">
      <c r="A87" s="704" t="s">
        <v>426</v>
      </c>
      <c r="B87" s="705"/>
      <c r="C87" s="386"/>
      <c r="D87" s="386"/>
      <c r="E87" s="386"/>
      <c r="F87" s="326">
        <f>SUM(F33:F86)</f>
        <v>0</v>
      </c>
    </row>
    <row r="88" spans="1:9" ht="14.25">
      <c r="A88" s="387"/>
      <c r="B88" s="388"/>
      <c r="C88" s="389"/>
      <c r="D88" s="390"/>
      <c r="E88" s="391"/>
      <c r="F88" s="392"/>
    </row>
    <row r="89" spans="1:9" s="64" customFormat="1" ht="12.75" customHeight="1">
      <c r="A89" s="393" t="s">
        <v>821</v>
      </c>
      <c r="B89" s="363" t="s">
        <v>829</v>
      </c>
      <c r="C89" s="394"/>
      <c r="D89" s="395"/>
      <c r="E89" s="396"/>
      <c r="F89" s="397"/>
    </row>
    <row r="90" spans="1:9" ht="22.5">
      <c r="A90" s="579" t="s">
        <v>867</v>
      </c>
      <c r="B90" s="354" t="s">
        <v>580</v>
      </c>
      <c r="C90" s="365" t="s">
        <v>18</v>
      </c>
      <c r="D90" s="366">
        <v>150</v>
      </c>
      <c r="E90" s="367"/>
      <c r="F90" s="368">
        <f t="shared" ref="F90:F95" si="5">ROUND(D90*E90,2)</f>
        <v>0</v>
      </c>
    </row>
    <row r="91" spans="1:9">
      <c r="A91" s="579" t="s">
        <v>868</v>
      </c>
      <c r="B91" s="354" t="s">
        <v>581</v>
      </c>
      <c r="C91" s="365" t="s">
        <v>18</v>
      </c>
      <c r="D91" s="366">
        <v>25</v>
      </c>
      <c r="E91" s="367"/>
      <c r="F91" s="368">
        <f t="shared" si="5"/>
        <v>0</v>
      </c>
    </row>
    <row r="92" spans="1:9">
      <c r="A92" s="579" t="s">
        <v>869</v>
      </c>
      <c r="B92" s="354" t="s">
        <v>205</v>
      </c>
      <c r="C92" s="365" t="s">
        <v>48</v>
      </c>
      <c r="D92" s="366">
        <v>200</v>
      </c>
      <c r="E92" s="367"/>
      <c r="F92" s="368">
        <f t="shared" si="5"/>
        <v>0</v>
      </c>
    </row>
    <row r="93" spans="1:9" ht="22.5">
      <c r="A93" s="579" t="s">
        <v>870</v>
      </c>
      <c r="B93" s="354" t="s">
        <v>582</v>
      </c>
      <c r="C93" s="365" t="s">
        <v>48</v>
      </c>
      <c r="D93" s="366">
        <f>D92</f>
        <v>200</v>
      </c>
      <c r="E93" s="367"/>
      <c r="F93" s="368">
        <f t="shared" si="5"/>
        <v>0</v>
      </c>
      <c r="I93" s="298"/>
    </row>
    <row r="94" spans="1:9" ht="22.5">
      <c r="A94" s="579" t="s">
        <v>871</v>
      </c>
      <c r="B94" s="354" t="s">
        <v>410</v>
      </c>
      <c r="C94" s="365" t="s">
        <v>3</v>
      </c>
      <c r="D94" s="366">
        <v>1</v>
      </c>
      <c r="E94" s="367"/>
      <c r="F94" s="368">
        <f t="shared" si="5"/>
        <v>0</v>
      </c>
      <c r="I94" s="327"/>
    </row>
    <row r="95" spans="1:9" ht="23.25" thickBot="1">
      <c r="A95" s="579" t="s">
        <v>872</v>
      </c>
      <c r="B95" s="354" t="s">
        <v>450</v>
      </c>
      <c r="C95" s="365" t="s">
        <v>3</v>
      </c>
      <c r="D95" s="366">
        <v>1</v>
      </c>
      <c r="E95" s="367"/>
      <c r="F95" s="368">
        <f t="shared" si="5"/>
        <v>0</v>
      </c>
      <c r="I95" s="327"/>
    </row>
    <row r="96" spans="1:9" ht="13.5" thickBot="1">
      <c r="A96" s="704" t="s">
        <v>134</v>
      </c>
      <c r="B96" s="705"/>
      <c r="C96" s="386"/>
      <c r="D96" s="386"/>
      <c r="E96" s="386"/>
      <c r="F96" s="326">
        <f>SUM(F90:F95)</f>
        <v>0</v>
      </c>
      <c r="I96" s="327"/>
    </row>
    <row r="97" spans="1:9">
      <c r="A97" s="398"/>
      <c r="B97" s="399"/>
      <c r="C97" s="399"/>
      <c r="D97" s="399"/>
      <c r="E97" s="399"/>
      <c r="F97" s="400"/>
      <c r="I97" s="327"/>
    </row>
    <row r="98" spans="1:9">
      <c r="A98" s="393" t="s">
        <v>822</v>
      </c>
      <c r="B98" s="363" t="s">
        <v>135</v>
      </c>
      <c r="C98" s="365"/>
      <c r="D98" s="366"/>
      <c r="E98" s="356"/>
      <c r="F98" s="357"/>
      <c r="I98" s="327"/>
    </row>
    <row r="99" spans="1:9" ht="22.5">
      <c r="A99" s="580" t="s">
        <v>873</v>
      </c>
      <c r="B99" s="401" t="s">
        <v>422</v>
      </c>
      <c r="C99" s="365" t="s">
        <v>18</v>
      </c>
      <c r="D99" s="366">
        <v>500</v>
      </c>
      <c r="E99" s="367"/>
      <c r="F99" s="380">
        <f>ROUND(D99*E99,2)</f>
        <v>0</v>
      </c>
      <c r="I99" s="327"/>
    </row>
    <row r="100" spans="1:9">
      <c r="A100" s="580" t="s">
        <v>874</v>
      </c>
      <c r="B100" s="354" t="s">
        <v>584</v>
      </c>
      <c r="C100" s="365" t="s">
        <v>48</v>
      </c>
      <c r="D100" s="366">
        <v>50</v>
      </c>
      <c r="E100" s="367"/>
      <c r="F100" s="368">
        <f>ROUND(D100*E100,2)</f>
        <v>0</v>
      </c>
      <c r="I100" s="327"/>
    </row>
    <row r="101" spans="1:9">
      <c r="A101" s="580" t="s">
        <v>875</v>
      </c>
      <c r="B101" s="401" t="s">
        <v>583</v>
      </c>
      <c r="C101" s="365" t="s">
        <v>24</v>
      </c>
      <c r="D101" s="366">
        <v>1000</v>
      </c>
      <c r="E101" s="367"/>
      <c r="F101" s="380">
        <f t="shared" ref="F101:F117" si="6">ROUND(D101*E101,2)</f>
        <v>0</v>
      </c>
      <c r="I101" s="327"/>
    </row>
    <row r="102" spans="1:9">
      <c r="A102" s="580" t="s">
        <v>876</v>
      </c>
      <c r="B102" s="354" t="s">
        <v>136</v>
      </c>
      <c r="C102" s="365" t="s">
        <v>48</v>
      </c>
      <c r="D102" s="366">
        <v>200</v>
      </c>
      <c r="E102" s="367"/>
      <c r="F102" s="368">
        <f t="shared" si="6"/>
        <v>0</v>
      </c>
      <c r="I102" s="327"/>
    </row>
    <row r="103" spans="1:9" ht="18.75" customHeight="1">
      <c r="A103" s="580" t="s">
        <v>877</v>
      </c>
      <c r="B103" s="354" t="s">
        <v>585</v>
      </c>
      <c r="C103" s="365" t="s">
        <v>3</v>
      </c>
      <c r="D103" s="366">
        <v>5</v>
      </c>
      <c r="E103" s="367"/>
      <c r="F103" s="368">
        <f t="shared" si="6"/>
        <v>0</v>
      </c>
      <c r="I103" s="298"/>
    </row>
    <row r="104" spans="1:9" ht="22.5">
      <c r="A104" s="580" t="s">
        <v>878</v>
      </c>
      <c r="B104" s="354" t="s">
        <v>411</v>
      </c>
      <c r="C104" s="365" t="s">
        <v>48</v>
      </c>
      <c r="D104" s="366">
        <v>700</v>
      </c>
      <c r="E104" s="367"/>
      <c r="F104" s="368">
        <f t="shared" si="6"/>
        <v>0</v>
      </c>
      <c r="I104" s="298"/>
    </row>
    <row r="105" spans="1:9">
      <c r="A105" s="580" t="s">
        <v>879</v>
      </c>
      <c r="B105" s="354" t="s">
        <v>575</v>
      </c>
      <c r="C105" s="365" t="s">
        <v>18</v>
      </c>
      <c r="D105" s="366">
        <v>50</v>
      </c>
      <c r="E105" s="367"/>
      <c r="F105" s="368">
        <f>ROUND(D105*E105,2)</f>
        <v>0</v>
      </c>
      <c r="I105" s="298"/>
    </row>
    <row r="106" spans="1:9" ht="22.5">
      <c r="A106" s="580" t="s">
        <v>880</v>
      </c>
      <c r="B106" s="354" t="s">
        <v>412</v>
      </c>
      <c r="C106" s="365" t="s">
        <v>3</v>
      </c>
      <c r="D106" s="366">
        <v>1</v>
      </c>
      <c r="E106" s="367"/>
      <c r="F106" s="368">
        <f t="shared" si="6"/>
        <v>0</v>
      </c>
      <c r="I106" s="327"/>
    </row>
    <row r="107" spans="1:9">
      <c r="A107" s="580" t="s">
        <v>881</v>
      </c>
      <c r="B107" s="354" t="s">
        <v>208</v>
      </c>
      <c r="C107" s="365" t="s">
        <v>18</v>
      </c>
      <c r="D107" s="366">
        <v>10</v>
      </c>
      <c r="E107" s="367"/>
      <c r="F107" s="368">
        <f t="shared" si="6"/>
        <v>0</v>
      </c>
    </row>
    <row r="108" spans="1:9">
      <c r="A108" s="580" t="s">
        <v>882</v>
      </c>
      <c r="B108" s="354" t="s">
        <v>413</v>
      </c>
      <c r="C108" s="365" t="s">
        <v>18</v>
      </c>
      <c r="D108" s="366">
        <v>30</v>
      </c>
      <c r="E108" s="367"/>
      <c r="F108" s="368">
        <f>ROUND(D108*E108,2)</f>
        <v>0</v>
      </c>
    </row>
    <row r="109" spans="1:9">
      <c r="A109" s="580" t="s">
        <v>883</v>
      </c>
      <c r="B109" s="354" t="s">
        <v>570</v>
      </c>
      <c r="C109" s="365" t="s">
        <v>18</v>
      </c>
      <c r="D109" s="366">
        <v>25</v>
      </c>
      <c r="E109" s="367"/>
      <c r="F109" s="368">
        <f>ROUND(D109*E109,2)</f>
        <v>0</v>
      </c>
    </row>
    <row r="110" spans="1:9" ht="22.5">
      <c r="A110" s="580" t="s">
        <v>884</v>
      </c>
      <c r="B110" s="354" t="s">
        <v>414</v>
      </c>
      <c r="C110" s="365" t="s">
        <v>18</v>
      </c>
      <c r="D110" s="366">
        <v>40</v>
      </c>
      <c r="E110" s="367"/>
      <c r="F110" s="368">
        <f>ROUND(D110*E110,2)</f>
        <v>0</v>
      </c>
    </row>
    <row r="111" spans="1:9">
      <c r="A111" s="580" t="s">
        <v>885</v>
      </c>
      <c r="B111" s="354" t="s">
        <v>415</v>
      </c>
      <c r="C111" s="365" t="s">
        <v>18</v>
      </c>
      <c r="D111" s="366">
        <v>12</v>
      </c>
      <c r="E111" s="367"/>
      <c r="F111" s="368">
        <f>ROUND(D111*E111,2)</f>
        <v>0</v>
      </c>
    </row>
    <row r="112" spans="1:9" s="64" customFormat="1" ht="13.5" customHeight="1">
      <c r="A112" s="580" t="s">
        <v>886</v>
      </c>
      <c r="B112" s="354" t="s">
        <v>647</v>
      </c>
      <c r="C112" s="365" t="s">
        <v>18</v>
      </c>
      <c r="D112" s="366">
        <v>20</v>
      </c>
      <c r="E112" s="367"/>
      <c r="F112" s="368">
        <f>ROUND(D112*E112,2)</f>
        <v>0</v>
      </c>
    </row>
    <row r="113" spans="1:6" ht="13.5" customHeight="1">
      <c r="A113" s="580" t="s">
        <v>887</v>
      </c>
      <c r="B113" s="354" t="s">
        <v>137</v>
      </c>
      <c r="C113" s="365"/>
      <c r="D113" s="366"/>
      <c r="E113" s="356"/>
      <c r="F113" s="368"/>
    </row>
    <row r="114" spans="1:6" s="36" customFormat="1" ht="13.5" customHeight="1">
      <c r="A114" s="580"/>
      <c r="B114" s="354" t="s">
        <v>648</v>
      </c>
      <c r="C114" s="365" t="s">
        <v>58</v>
      </c>
      <c r="D114" s="366">
        <v>20</v>
      </c>
      <c r="E114" s="367"/>
      <c r="F114" s="368">
        <f t="shared" si="6"/>
        <v>0</v>
      </c>
    </row>
    <row r="115" spans="1:6">
      <c r="A115" s="580"/>
      <c r="B115" s="354" t="s">
        <v>649</v>
      </c>
      <c r="C115" s="365" t="s">
        <v>58</v>
      </c>
      <c r="D115" s="366">
        <v>20</v>
      </c>
      <c r="E115" s="367"/>
      <c r="F115" s="368">
        <f t="shared" si="6"/>
        <v>0</v>
      </c>
    </row>
    <row r="116" spans="1:6">
      <c r="A116" s="580"/>
      <c r="B116" s="354" t="s">
        <v>650</v>
      </c>
      <c r="C116" s="365" t="s">
        <v>58</v>
      </c>
      <c r="D116" s="366">
        <v>20</v>
      </c>
      <c r="E116" s="367"/>
      <c r="F116" s="368">
        <f t="shared" si="6"/>
        <v>0</v>
      </c>
    </row>
    <row r="117" spans="1:6">
      <c r="A117" s="580" t="s">
        <v>888</v>
      </c>
      <c r="B117" s="354" t="s">
        <v>983</v>
      </c>
      <c r="C117" s="365" t="s">
        <v>3</v>
      </c>
      <c r="D117" s="366">
        <v>5</v>
      </c>
      <c r="E117" s="367"/>
      <c r="F117" s="368">
        <f t="shared" si="6"/>
        <v>0</v>
      </c>
    </row>
    <row r="118" spans="1:6" ht="14.25" customHeight="1" thickBot="1">
      <c r="A118" s="580" t="s">
        <v>889</v>
      </c>
      <c r="B118" s="354" t="s">
        <v>984</v>
      </c>
      <c r="C118" s="365" t="s">
        <v>18</v>
      </c>
      <c r="D118" s="366">
        <v>50</v>
      </c>
      <c r="E118" s="367"/>
      <c r="F118" s="368">
        <f>ROUND(D118*E118,2)</f>
        <v>0</v>
      </c>
    </row>
    <row r="119" spans="1:6" ht="13.5" thickBot="1">
      <c r="A119" s="704" t="s">
        <v>138</v>
      </c>
      <c r="B119" s="705"/>
      <c r="C119" s="386"/>
      <c r="D119" s="386"/>
      <c r="E119" s="386"/>
      <c r="F119" s="326">
        <f>SUM(F99:F118)</f>
        <v>0</v>
      </c>
    </row>
    <row r="120" spans="1:6" ht="13.5" thickBot="1">
      <c r="A120" s="405"/>
      <c r="B120" s="406"/>
      <c r="C120" s="407"/>
      <c r="D120" s="407"/>
      <c r="E120" s="407"/>
      <c r="F120" s="408"/>
    </row>
    <row r="121" spans="1:6" ht="13.5" thickBot="1">
      <c r="A121" s="713" t="s">
        <v>139</v>
      </c>
      <c r="B121" s="714"/>
      <c r="C121" s="409"/>
      <c r="D121" s="409"/>
      <c r="E121" s="409"/>
      <c r="F121" s="326">
        <f>F27+F17+F87+F96+F119</f>
        <v>0</v>
      </c>
    </row>
    <row r="122" spans="1:6">
      <c r="A122" s="66"/>
      <c r="B122" s="18"/>
      <c r="C122" s="19"/>
      <c r="D122" s="42"/>
      <c r="E122" s="44"/>
      <c r="F122" s="6"/>
    </row>
    <row r="123" spans="1:6">
      <c r="A123" s="66"/>
      <c r="B123" s="18"/>
      <c r="C123" s="22"/>
      <c r="D123" s="42"/>
      <c r="E123" s="44"/>
      <c r="F123" s="6"/>
    </row>
    <row r="124" spans="1:6">
      <c r="A124" s="66"/>
      <c r="B124" s="18"/>
      <c r="C124" s="22"/>
      <c r="D124" s="42"/>
      <c r="E124" s="44"/>
      <c r="F124" s="6"/>
    </row>
    <row r="125" spans="1:6">
      <c r="A125" s="66"/>
      <c r="B125" s="17"/>
      <c r="C125" s="22"/>
      <c r="D125" s="42"/>
      <c r="E125" s="44"/>
      <c r="F125" s="6"/>
    </row>
    <row r="126" spans="1:6">
      <c r="A126" s="66"/>
      <c r="B126" s="18"/>
      <c r="C126" s="19"/>
      <c r="D126" s="42"/>
      <c r="E126" s="44"/>
      <c r="F126" s="6"/>
    </row>
    <row r="127" spans="1:6">
      <c r="A127" s="66"/>
      <c r="B127" s="38"/>
      <c r="C127" s="22"/>
      <c r="D127" s="42"/>
      <c r="E127" s="44"/>
      <c r="F127" s="6"/>
    </row>
    <row r="128" spans="1:6">
      <c r="A128" s="66"/>
      <c r="B128" s="18"/>
      <c r="C128" s="22"/>
      <c r="D128" s="42"/>
      <c r="E128" s="44"/>
      <c r="F128" s="6"/>
    </row>
    <row r="129" spans="1:6" ht="18.75" customHeight="1">
      <c r="A129" s="66"/>
      <c r="B129" s="17"/>
      <c r="C129" s="22"/>
      <c r="D129" s="42"/>
      <c r="E129" s="44"/>
      <c r="F129" s="6"/>
    </row>
    <row r="130" spans="1:6">
      <c r="A130" s="66"/>
      <c r="B130" s="17"/>
      <c r="C130" s="22"/>
      <c r="D130" s="42"/>
      <c r="E130" s="44"/>
      <c r="F130" s="6"/>
    </row>
    <row r="131" spans="1:6">
      <c r="A131" s="66"/>
      <c r="B131" s="17"/>
      <c r="C131" s="22"/>
      <c r="D131" s="42"/>
      <c r="E131" s="44"/>
      <c r="F131" s="6"/>
    </row>
    <row r="132" spans="1:6">
      <c r="A132" s="66"/>
      <c r="B132" s="18"/>
      <c r="C132" s="19"/>
      <c r="D132" s="42"/>
      <c r="E132" s="44"/>
      <c r="F132" s="6"/>
    </row>
    <row r="133" spans="1:6">
      <c r="A133" s="66"/>
      <c r="B133" s="18"/>
      <c r="C133" s="22"/>
      <c r="D133" s="42"/>
      <c r="E133" s="44"/>
      <c r="F133" s="6"/>
    </row>
    <row r="134" spans="1:6">
      <c r="A134" s="66"/>
      <c r="B134" s="20"/>
      <c r="C134" s="22"/>
      <c r="D134" s="42"/>
      <c r="E134" s="44"/>
      <c r="F134" s="6"/>
    </row>
    <row r="135" spans="1:6">
      <c r="A135" s="66"/>
      <c r="B135" s="18"/>
      <c r="C135" s="22"/>
      <c r="D135" s="42"/>
      <c r="E135" s="44"/>
      <c r="F135" s="6"/>
    </row>
    <row r="136" spans="1:6">
      <c r="A136" s="66"/>
      <c r="B136" s="18"/>
      <c r="C136" s="22"/>
      <c r="D136" s="42"/>
      <c r="E136" s="44"/>
      <c r="F136" s="6"/>
    </row>
    <row r="137" spans="1:6" ht="18">
      <c r="A137" s="709"/>
      <c r="B137" s="709"/>
      <c r="C137" s="709"/>
      <c r="D137" s="709"/>
      <c r="E137" s="709"/>
      <c r="F137" s="13"/>
    </row>
    <row r="138" spans="1:6">
      <c r="A138" s="66"/>
      <c r="B138" s="18"/>
      <c r="C138" s="19"/>
      <c r="D138" s="42"/>
      <c r="E138" s="44"/>
      <c r="F138" s="6"/>
    </row>
    <row r="139" spans="1:6">
      <c r="A139" s="68"/>
      <c r="B139" s="16"/>
      <c r="C139" s="19"/>
      <c r="D139" s="42"/>
      <c r="E139" s="44"/>
      <c r="F139" s="6"/>
    </row>
    <row r="140" spans="1:6">
      <c r="A140" s="66"/>
      <c r="B140" s="21"/>
      <c r="C140" s="19"/>
      <c r="D140" s="42"/>
      <c r="E140" s="44"/>
      <c r="F140" s="6"/>
    </row>
    <row r="141" spans="1:6">
      <c r="A141" s="66"/>
      <c r="B141" s="14"/>
      <c r="C141" s="23"/>
      <c r="D141" s="42"/>
      <c r="E141" s="44"/>
      <c r="F141" s="6"/>
    </row>
    <row r="142" spans="1:6">
      <c r="A142" s="66"/>
      <c r="B142" s="24"/>
      <c r="C142" s="23"/>
      <c r="D142" s="42"/>
      <c r="E142" s="44"/>
      <c r="F142" s="6"/>
    </row>
    <row r="143" spans="1:6">
      <c r="A143" s="66"/>
      <c r="B143" s="25"/>
      <c r="C143" s="23"/>
      <c r="D143" s="42"/>
      <c r="E143" s="44"/>
      <c r="F143" s="6"/>
    </row>
    <row r="144" spans="1:6">
      <c r="A144" s="66"/>
      <c r="B144" s="25"/>
      <c r="C144" s="23"/>
      <c r="D144" s="42"/>
      <c r="E144" s="44"/>
      <c r="F144" s="6"/>
    </row>
    <row r="145" spans="1:6">
      <c r="A145" s="66"/>
      <c r="B145" s="26"/>
      <c r="C145" s="23"/>
      <c r="D145" s="42"/>
      <c r="E145" s="44"/>
      <c r="F145" s="6"/>
    </row>
    <row r="146" spans="1:6">
      <c r="A146" s="66"/>
      <c r="B146" s="26"/>
      <c r="C146" s="23"/>
      <c r="D146" s="42"/>
      <c r="E146" s="44"/>
      <c r="F146" s="6"/>
    </row>
    <row r="147" spans="1:6">
      <c r="A147" s="66"/>
      <c r="B147" s="26"/>
      <c r="C147" s="23"/>
      <c r="D147" s="42"/>
      <c r="E147" s="44"/>
      <c r="F147" s="6"/>
    </row>
    <row r="148" spans="1:6">
      <c r="A148" s="66"/>
      <c r="B148" s="26"/>
      <c r="C148" s="23"/>
      <c r="D148" s="42"/>
      <c r="E148" s="44"/>
      <c r="F148" s="6"/>
    </row>
    <row r="149" spans="1:6">
      <c r="A149" s="66"/>
      <c r="B149" s="21"/>
      <c r="C149" s="23"/>
      <c r="D149" s="42"/>
      <c r="E149" s="44"/>
      <c r="F149" s="6"/>
    </row>
    <row r="150" spans="1:6">
      <c r="A150" s="66"/>
      <c r="B150" s="21"/>
      <c r="C150" s="23"/>
      <c r="D150" s="42"/>
      <c r="E150" s="44"/>
      <c r="F150" s="6"/>
    </row>
    <row r="151" spans="1:6">
      <c r="A151" s="66"/>
      <c r="B151" s="14"/>
      <c r="C151" s="23"/>
      <c r="D151" s="42"/>
      <c r="E151" s="44"/>
      <c r="F151" s="6"/>
    </row>
    <row r="152" spans="1:6">
      <c r="A152" s="66"/>
      <c r="B152" s="26"/>
      <c r="C152" s="23"/>
      <c r="D152" s="42"/>
      <c r="E152" s="44"/>
      <c r="F152" s="6"/>
    </row>
    <row r="153" spans="1:6">
      <c r="A153" s="66"/>
      <c r="B153" s="21"/>
      <c r="C153" s="23"/>
      <c r="D153" s="42"/>
      <c r="E153" s="44"/>
      <c r="F153" s="6"/>
    </row>
    <row r="154" spans="1:6">
      <c r="A154" s="66"/>
      <c r="B154" s="24"/>
      <c r="C154" s="23"/>
      <c r="D154" s="42"/>
      <c r="E154" s="44"/>
      <c r="F154" s="6"/>
    </row>
    <row r="155" spans="1:6">
      <c r="A155" s="69"/>
      <c r="B155" s="38"/>
      <c r="C155" s="39"/>
      <c r="D155" s="42"/>
      <c r="E155" s="44"/>
      <c r="F155" s="6"/>
    </row>
    <row r="156" spans="1:6">
      <c r="A156" s="69"/>
      <c r="B156" s="38"/>
      <c r="C156" s="39"/>
      <c r="D156" s="42"/>
      <c r="E156" s="44"/>
      <c r="F156" s="6"/>
    </row>
    <row r="157" spans="1:6">
      <c r="A157" s="69"/>
      <c r="B157" s="38"/>
      <c r="C157" s="39"/>
      <c r="D157" s="42"/>
      <c r="E157" s="44"/>
      <c r="F157" s="6"/>
    </row>
    <row r="158" spans="1:6">
      <c r="A158" s="69"/>
      <c r="B158" s="38"/>
      <c r="C158" s="39"/>
      <c r="D158" s="42"/>
      <c r="E158" s="44"/>
      <c r="F158" s="6"/>
    </row>
    <row r="159" spans="1:6" ht="18.75" customHeight="1">
      <c r="A159" s="69"/>
      <c r="B159" s="38"/>
      <c r="C159" s="39"/>
      <c r="D159" s="42"/>
      <c r="E159" s="44"/>
      <c r="F159" s="6"/>
    </row>
    <row r="160" spans="1:6">
      <c r="A160" s="66"/>
      <c r="B160" s="18"/>
      <c r="C160" s="19"/>
      <c r="D160" s="42"/>
      <c r="E160" s="44"/>
      <c r="F160" s="6"/>
    </row>
    <row r="161" spans="1:6">
      <c r="A161" s="66"/>
      <c r="B161" s="14"/>
      <c r="C161" s="23"/>
      <c r="D161" s="42"/>
      <c r="E161" s="44"/>
      <c r="F161" s="6"/>
    </row>
    <row r="162" spans="1:6">
      <c r="A162" s="66"/>
      <c r="B162" s="24"/>
      <c r="C162" s="23"/>
      <c r="D162" s="42"/>
      <c r="E162" s="44"/>
      <c r="F162" s="6"/>
    </row>
    <row r="163" spans="1:6">
      <c r="A163" s="66"/>
      <c r="B163" s="21"/>
      <c r="C163" s="23"/>
      <c r="D163" s="42"/>
      <c r="E163" s="44"/>
      <c r="F163" s="6"/>
    </row>
    <row r="164" spans="1:6">
      <c r="A164" s="66"/>
      <c r="B164" s="21"/>
      <c r="C164" s="23"/>
      <c r="D164" s="42"/>
      <c r="E164" s="44"/>
      <c r="F164" s="6"/>
    </row>
    <row r="165" spans="1:6">
      <c r="A165" s="66"/>
      <c r="B165" s="14"/>
      <c r="C165" s="23"/>
      <c r="D165" s="42"/>
      <c r="E165" s="44"/>
      <c r="F165" s="6"/>
    </row>
    <row r="166" spans="1:6">
      <c r="A166" s="66"/>
      <c r="B166" s="18"/>
      <c r="C166" s="19"/>
      <c r="D166" s="42"/>
      <c r="E166" s="44"/>
      <c r="F166" s="6"/>
    </row>
    <row r="167" spans="1:6" ht="18">
      <c r="A167" s="709"/>
      <c r="B167" s="709"/>
      <c r="C167" s="709"/>
      <c r="D167" s="709"/>
      <c r="E167" s="709"/>
      <c r="F167" s="13"/>
    </row>
    <row r="168" spans="1:6">
      <c r="A168" s="66"/>
      <c r="B168" s="18"/>
      <c r="C168" s="19"/>
      <c r="D168" s="42"/>
      <c r="E168" s="44"/>
      <c r="F168" s="6"/>
    </row>
    <row r="169" spans="1:6">
      <c r="A169" s="68"/>
      <c r="B169" s="16"/>
      <c r="C169" s="19"/>
      <c r="D169" s="42"/>
      <c r="E169" s="44"/>
      <c r="F169" s="6"/>
    </row>
    <row r="170" spans="1:6">
      <c r="A170" s="66"/>
      <c r="B170" s="18"/>
      <c r="C170" s="19"/>
      <c r="D170" s="42"/>
      <c r="E170" s="44"/>
      <c r="F170" s="6"/>
    </row>
    <row r="171" spans="1:6">
      <c r="A171" s="66"/>
      <c r="B171" s="27"/>
      <c r="C171" s="15"/>
      <c r="D171" s="42"/>
      <c r="E171" s="44"/>
      <c r="F171" s="6"/>
    </row>
    <row r="172" spans="1:6">
      <c r="A172" s="66"/>
      <c r="B172" s="27"/>
      <c r="C172" s="15"/>
      <c r="D172" s="42"/>
      <c r="E172" s="44"/>
      <c r="F172" s="6"/>
    </row>
    <row r="173" spans="1:6">
      <c r="A173" s="66"/>
      <c r="B173" s="27"/>
      <c r="C173" s="15"/>
      <c r="D173" s="42"/>
      <c r="E173" s="44"/>
      <c r="F173" s="6"/>
    </row>
    <row r="174" spans="1:6">
      <c r="A174" s="66"/>
      <c r="B174" s="27"/>
      <c r="C174" s="15"/>
      <c r="D174" s="42"/>
      <c r="E174" s="44"/>
      <c r="F174" s="6"/>
    </row>
    <row r="175" spans="1:6">
      <c r="A175" s="67"/>
      <c r="B175" s="28"/>
      <c r="C175" s="15"/>
      <c r="D175" s="42"/>
      <c r="E175" s="44"/>
      <c r="F175" s="6"/>
    </row>
    <row r="176" spans="1:6">
      <c r="A176" s="66"/>
      <c r="B176" s="28"/>
      <c r="C176" s="19"/>
      <c r="D176" s="42"/>
      <c r="E176" s="44"/>
      <c r="F176" s="6"/>
    </row>
    <row r="177" spans="1:6">
      <c r="A177" s="67"/>
      <c r="B177" s="29"/>
      <c r="C177" s="15"/>
      <c r="D177" s="42"/>
      <c r="E177" s="44"/>
      <c r="F177" s="6"/>
    </row>
    <row r="178" spans="1:6">
      <c r="A178" s="67"/>
      <c r="B178" s="30"/>
      <c r="C178" s="15"/>
      <c r="D178" s="42"/>
      <c r="E178" s="44"/>
      <c r="F178" s="6"/>
    </row>
    <row r="179" spans="1:6" ht="14.25">
      <c r="A179" s="66"/>
      <c r="B179" s="31"/>
      <c r="C179" s="32"/>
      <c r="D179" s="42"/>
      <c r="E179" s="44"/>
      <c r="F179" s="6"/>
    </row>
    <row r="180" spans="1:6" ht="14.25">
      <c r="A180" s="66"/>
      <c r="B180" s="31"/>
      <c r="C180" s="32"/>
      <c r="D180" s="42"/>
      <c r="E180" s="44"/>
      <c r="F180" s="6"/>
    </row>
    <row r="181" spans="1:6" ht="14.25">
      <c r="A181" s="67"/>
      <c r="B181" s="31"/>
      <c r="C181" s="32"/>
      <c r="D181" s="42"/>
      <c r="E181" s="44"/>
      <c r="F181" s="6"/>
    </row>
    <row r="182" spans="1:6">
      <c r="A182" s="66"/>
      <c r="B182" s="28"/>
      <c r="C182" s="19"/>
      <c r="D182" s="42"/>
      <c r="E182" s="44"/>
      <c r="F182" s="6"/>
    </row>
    <row r="183" spans="1:6">
      <c r="A183" s="67"/>
      <c r="B183" s="29"/>
      <c r="C183" s="19"/>
      <c r="D183" s="42"/>
      <c r="E183" s="44"/>
      <c r="F183" s="6"/>
    </row>
    <row r="184" spans="1:6">
      <c r="A184" s="66"/>
      <c r="B184" s="28"/>
      <c r="C184" s="19"/>
      <c r="D184" s="42"/>
      <c r="E184" s="44"/>
      <c r="F184" s="6"/>
    </row>
    <row r="185" spans="1:6" ht="14.25">
      <c r="A185" s="67"/>
      <c r="B185" s="31"/>
      <c r="C185" s="33"/>
      <c r="D185" s="42"/>
      <c r="E185" s="44"/>
      <c r="F185" s="6"/>
    </row>
    <row r="186" spans="1:6" ht="14.25">
      <c r="A186" s="67"/>
      <c r="B186" s="31"/>
      <c r="C186" s="33"/>
      <c r="D186" s="42"/>
      <c r="E186" s="44"/>
      <c r="F186" s="6"/>
    </row>
    <row r="187" spans="1:6" ht="14.25">
      <c r="A187" s="67"/>
      <c r="B187" s="31"/>
      <c r="C187" s="32"/>
      <c r="D187" s="42"/>
      <c r="E187" s="44"/>
      <c r="F187" s="6"/>
    </row>
    <row r="188" spans="1:6" ht="14.25">
      <c r="A188" s="67"/>
      <c r="B188" s="31"/>
      <c r="C188" s="32"/>
      <c r="D188" s="42"/>
      <c r="E188" s="44"/>
      <c r="F188" s="6"/>
    </row>
    <row r="189" spans="1:6" ht="14.25">
      <c r="A189" s="67"/>
      <c r="B189" s="31"/>
      <c r="C189" s="32"/>
      <c r="D189" s="42"/>
      <c r="E189" s="44"/>
      <c r="F189" s="6"/>
    </row>
    <row r="190" spans="1:6" ht="14.25">
      <c r="A190" s="67"/>
      <c r="B190" s="31"/>
      <c r="C190" s="32"/>
      <c r="D190" s="42"/>
      <c r="E190" s="44"/>
      <c r="F190" s="6"/>
    </row>
    <row r="191" spans="1:6" ht="14.25">
      <c r="A191" s="67"/>
      <c r="B191" s="31"/>
      <c r="C191" s="32"/>
      <c r="D191" s="42"/>
      <c r="E191" s="44"/>
      <c r="F191" s="6"/>
    </row>
    <row r="192" spans="1:6" ht="14.25">
      <c r="A192" s="67"/>
      <c r="B192" s="31"/>
      <c r="C192" s="32"/>
      <c r="D192" s="42"/>
      <c r="E192" s="44"/>
      <c r="F192" s="6"/>
    </row>
    <row r="193" spans="1:6" ht="14.25">
      <c r="A193" s="67"/>
      <c r="B193" s="31"/>
      <c r="C193" s="32"/>
      <c r="D193" s="42"/>
      <c r="E193" s="44"/>
      <c r="F193" s="6"/>
    </row>
    <row r="194" spans="1:6" ht="14.25">
      <c r="A194" s="67"/>
      <c r="B194" s="31"/>
      <c r="C194" s="32"/>
      <c r="D194" s="42"/>
      <c r="E194" s="44"/>
      <c r="F194" s="6"/>
    </row>
    <row r="195" spans="1:6" ht="14.25">
      <c r="A195" s="66"/>
      <c r="B195" s="31"/>
      <c r="C195" s="32"/>
      <c r="D195" s="42"/>
      <c r="E195" s="44"/>
      <c r="F195" s="6"/>
    </row>
    <row r="196" spans="1:6" ht="14.25">
      <c r="A196" s="66"/>
      <c r="B196" s="31"/>
      <c r="C196" s="32"/>
      <c r="D196" s="42"/>
      <c r="E196" s="44"/>
      <c r="F196" s="6"/>
    </row>
    <row r="197" spans="1:6" ht="18.75" customHeight="1">
      <c r="A197" s="66"/>
      <c r="B197" s="28"/>
      <c r="C197" s="15"/>
      <c r="D197" s="42"/>
      <c r="E197" s="44"/>
      <c r="F197" s="6"/>
    </row>
    <row r="198" spans="1:6" ht="18.75" customHeight="1">
      <c r="A198" s="66"/>
      <c r="B198" s="28"/>
      <c r="C198" s="15"/>
      <c r="D198" s="42"/>
      <c r="E198" s="44"/>
      <c r="F198" s="6"/>
    </row>
    <row r="199" spans="1:6" ht="18.75" customHeight="1">
      <c r="A199" s="66"/>
      <c r="B199" s="28"/>
      <c r="C199" s="15"/>
      <c r="D199" s="42"/>
      <c r="E199" s="44"/>
      <c r="F199" s="6"/>
    </row>
    <row r="200" spans="1:6" ht="18.75" customHeight="1">
      <c r="A200" s="66"/>
      <c r="B200" s="28"/>
      <c r="C200" s="15"/>
      <c r="D200" s="42"/>
      <c r="E200" s="44"/>
      <c r="F200" s="6"/>
    </row>
    <row r="201" spans="1:6">
      <c r="A201" s="66"/>
      <c r="B201" s="28"/>
      <c r="C201" s="15"/>
      <c r="D201" s="42"/>
      <c r="E201" s="44"/>
      <c r="F201" s="6"/>
    </row>
    <row r="202" spans="1:6">
      <c r="A202" s="66"/>
      <c r="B202" s="28"/>
      <c r="C202" s="15"/>
      <c r="D202" s="42"/>
      <c r="E202" s="44"/>
      <c r="F202" s="6"/>
    </row>
    <row r="203" spans="1:6">
      <c r="A203" s="66"/>
      <c r="B203" s="28"/>
      <c r="C203" s="15"/>
      <c r="D203" s="42"/>
      <c r="E203" s="44"/>
      <c r="F203" s="6"/>
    </row>
    <row r="204" spans="1:6">
      <c r="A204" s="66"/>
      <c r="B204" s="21"/>
      <c r="C204" s="15"/>
      <c r="D204" s="42"/>
      <c r="E204" s="44"/>
      <c r="F204" s="6"/>
    </row>
    <row r="205" spans="1:6" ht="18">
      <c r="A205" s="709"/>
      <c r="B205" s="709"/>
      <c r="C205" s="709"/>
      <c r="D205" s="709"/>
      <c r="E205" s="709"/>
      <c r="F205" s="13"/>
    </row>
    <row r="206" spans="1:6" ht="18">
      <c r="A206" s="70"/>
      <c r="B206" s="48"/>
      <c r="C206" s="47"/>
      <c r="D206" s="37"/>
      <c r="E206" s="45"/>
      <c r="F206" s="13"/>
    </row>
    <row r="207" spans="1:6" ht="18">
      <c r="A207" s="70"/>
      <c r="B207" s="48"/>
      <c r="C207" s="47"/>
      <c r="D207" s="37"/>
      <c r="E207" s="45"/>
      <c r="F207" s="13"/>
    </row>
    <row r="208" spans="1:6" ht="18">
      <c r="A208" s="710"/>
      <c r="B208" s="710"/>
      <c r="C208" s="710"/>
      <c r="D208" s="710"/>
      <c r="E208" s="710"/>
      <c r="F208" s="34"/>
    </row>
    <row r="209" spans="1:6">
      <c r="A209" s="69"/>
      <c r="B209" s="35"/>
      <c r="C209" s="2"/>
      <c r="D209" s="42"/>
      <c r="E209" s="44"/>
      <c r="F209" s="6"/>
    </row>
    <row r="210" spans="1:6">
      <c r="A210" s="711"/>
      <c r="B210" s="711"/>
      <c r="C210" s="711"/>
      <c r="D210" s="711"/>
      <c r="E210" s="711"/>
      <c r="F210" s="711"/>
    </row>
    <row r="211" spans="1:6" ht="18">
      <c r="A211" s="712"/>
      <c r="B211" s="712"/>
      <c r="C211" s="712"/>
      <c r="D211" s="712"/>
      <c r="E211" s="712"/>
      <c r="F211" s="13"/>
    </row>
    <row r="212" spans="1:6">
      <c r="A212" s="65"/>
      <c r="B212" s="1"/>
      <c r="C212" s="2"/>
      <c r="D212" s="42"/>
      <c r="E212" s="44"/>
      <c r="F212" s="6"/>
    </row>
    <row r="213" spans="1:6">
      <c r="A213" s="65"/>
      <c r="B213" s="1"/>
      <c r="C213" s="2"/>
      <c r="D213" s="42"/>
      <c r="E213" s="44"/>
      <c r="F213" s="6"/>
    </row>
    <row r="214" spans="1:6">
      <c r="A214" s="65"/>
      <c r="B214" s="1"/>
      <c r="C214" s="2"/>
      <c r="D214" s="42"/>
      <c r="E214" s="44"/>
      <c r="F214" s="6"/>
    </row>
    <row r="215" spans="1:6">
      <c r="A215" s="65"/>
      <c r="B215" s="1"/>
      <c r="C215" s="2"/>
      <c r="D215" s="42"/>
      <c r="E215" s="44"/>
      <c r="F215" s="6"/>
    </row>
    <row r="216" spans="1:6">
      <c r="A216" s="65"/>
      <c r="B216" s="1"/>
      <c r="C216" s="2"/>
      <c r="D216" s="42"/>
      <c r="E216" s="44"/>
      <c r="F216" s="6"/>
    </row>
    <row r="217" spans="1:6">
      <c r="A217" s="65"/>
      <c r="B217" s="1"/>
      <c r="C217" s="2"/>
      <c r="D217" s="42"/>
      <c r="E217" s="44"/>
      <c r="F217" s="6"/>
    </row>
    <row r="218" spans="1:6">
      <c r="A218" s="65"/>
      <c r="B218" s="1"/>
      <c r="C218" s="2"/>
      <c r="D218" s="42"/>
      <c r="E218" s="44"/>
      <c r="F218" s="6"/>
    </row>
    <row r="219" spans="1:6">
      <c r="A219" s="65"/>
      <c r="B219" s="1"/>
      <c r="C219" s="2"/>
      <c r="D219" s="42"/>
      <c r="E219" s="44"/>
      <c r="F219" s="6"/>
    </row>
    <row r="220" spans="1:6">
      <c r="A220" s="65"/>
      <c r="B220" s="1"/>
      <c r="C220" s="2"/>
      <c r="D220" s="42"/>
      <c r="E220" s="44"/>
      <c r="F220" s="6"/>
    </row>
    <row r="221" spans="1:6">
      <c r="A221" s="65"/>
      <c r="B221" s="1"/>
      <c r="C221" s="2"/>
      <c r="D221" s="42"/>
      <c r="E221" s="44"/>
      <c r="F221" s="6"/>
    </row>
    <row r="222" spans="1:6">
      <c r="A222" s="65"/>
      <c r="B222" s="1"/>
      <c r="C222" s="2"/>
      <c r="D222" s="42"/>
      <c r="E222" s="44"/>
      <c r="F222" s="6"/>
    </row>
    <row r="223" spans="1:6">
      <c r="A223" s="65"/>
      <c r="B223" s="1"/>
      <c r="C223" s="2"/>
      <c r="D223" s="42"/>
      <c r="E223" s="44"/>
      <c r="F223" s="6"/>
    </row>
    <row r="224" spans="1:6">
      <c r="A224" s="65"/>
      <c r="B224" s="1"/>
      <c r="C224" s="2"/>
      <c r="D224" s="42"/>
      <c r="E224" s="44"/>
      <c r="F224" s="6"/>
    </row>
    <row r="225" spans="1:6">
      <c r="A225" s="65"/>
      <c r="B225" s="1"/>
      <c r="C225" s="2"/>
      <c r="D225" s="42"/>
      <c r="E225" s="44"/>
      <c r="F225" s="6"/>
    </row>
    <row r="226" spans="1:6">
      <c r="A226" s="65"/>
      <c r="B226" s="1"/>
      <c r="C226" s="2"/>
      <c r="D226" s="42"/>
      <c r="E226" s="44"/>
      <c r="F226" s="6"/>
    </row>
    <row r="227" spans="1:6">
      <c r="A227" s="65"/>
      <c r="B227" s="1"/>
      <c r="C227" s="2"/>
      <c r="D227" s="42"/>
      <c r="E227" s="44"/>
      <c r="F227" s="6"/>
    </row>
    <row r="228" spans="1:6">
      <c r="A228" s="65"/>
      <c r="B228" s="1"/>
      <c r="C228" s="2"/>
      <c r="D228" s="42"/>
      <c r="E228" s="44"/>
      <c r="F228" s="6"/>
    </row>
    <row r="229" spans="1:6">
      <c r="A229" s="65"/>
      <c r="B229" s="1"/>
      <c r="C229" s="2"/>
      <c r="D229" s="42"/>
      <c r="E229" s="44"/>
      <c r="F229" s="6"/>
    </row>
    <row r="230" spans="1:6">
      <c r="A230" s="65"/>
      <c r="B230" s="1"/>
      <c r="C230" s="2"/>
      <c r="D230" s="42"/>
      <c r="E230" s="44"/>
      <c r="F230" s="6"/>
    </row>
    <row r="231" spans="1:6">
      <c r="A231" s="65"/>
      <c r="B231" s="1"/>
      <c r="C231" s="2"/>
      <c r="D231" s="42"/>
      <c r="E231" s="44"/>
      <c r="F231" s="6"/>
    </row>
    <row r="232" spans="1:6">
      <c r="A232" s="65"/>
      <c r="B232" s="1"/>
      <c r="C232" s="2"/>
      <c r="D232" s="42"/>
      <c r="E232" s="44"/>
      <c r="F232" s="6"/>
    </row>
    <row r="233" spans="1:6">
      <c r="A233" s="65"/>
      <c r="B233" s="1"/>
      <c r="C233" s="2"/>
      <c r="D233" s="42"/>
      <c r="E233" s="44"/>
      <c r="F233" s="6"/>
    </row>
    <row r="234" spans="1:6">
      <c r="A234" s="65"/>
      <c r="B234" s="1"/>
      <c r="C234" s="2"/>
      <c r="D234" s="42"/>
      <c r="E234" s="44"/>
      <c r="F234" s="6"/>
    </row>
    <row r="235" spans="1:6">
      <c r="A235" s="65"/>
      <c r="B235" s="1"/>
      <c r="C235" s="2"/>
      <c r="D235" s="42"/>
      <c r="E235" s="44"/>
      <c r="F235" s="6"/>
    </row>
    <row r="236" spans="1:6">
      <c r="A236" s="65"/>
      <c r="B236" s="1"/>
      <c r="C236" s="2"/>
      <c r="D236" s="42"/>
      <c r="E236" s="44"/>
      <c r="F236" s="6"/>
    </row>
    <row r="237" spans="1:6">
      <c r="A237" s="65"/>
      <c r="B237" s="1"/>
      <c r="C237" s="2"/>
      <c r="D237" s="42"/>
      <c r="E237" s="44"/>
      <c r="F237" s="6"/>
    </row>
    <row r="238" spans="1:6">
      <c r="A238" s="65"/>
      <c r="B238" s="1"/>
      <c r="C238" s="2"/>
      <c r="D238" s="42"/>
      <c r="E238" s="44"/>
      <c r="F238" s="6"/>
    </row>
    <row r="239" spans="1:6">
      <c r="A239" s="65"/>
      <c r="B239" s="1"/>
      <c r="C239" s="2"/>
      <c r="D239" s="42"/>
      <c r="E239" s="44"/>
      <c r="F239" s="6"/>
    </row>
    <row r="240" spans="1:6">
      <c r="A240" s="65"/>
      <c r="B240" s="1"/>
      <c r="C240" s="2"/>
      <c r="D240" s="42"/>
      <c r="E240" s="44"/>
      <c r="F240" s="6"/>
    </row>
    <row r="241" spans="1:6">
      <c r="A241" s="65"/>
      <c r="B241" s="1"/>
      <c r="C241" s="2"/>
      <c r="D241" s="42"/>
      <c r="E241" s="44"/>
      <c r="F241" s="6"/>
    </row>
    <row r="242" spans="1:6">
      <c r="A242" s="65"/>
      <c r="B242" s="1"/>
      <c r="C242" s="2"/>
      <c r="D242" s="42"/>
      <c r="E242" s="44"/>
      <c r="F242" s="6"/>
    </row>
    <row r="243" spans="1:6">
      <c r="A243" s="65"/>
      <c r="B243" s="1"/>
      <c r="C243" s="2"/>
      <c r="D243" s="42"/>
      <c r="E243" s="44"/>
      <c r="F243" s="6"/>
    </row>
    <row r="244" spans="1:6">
      <c r="A244" s="65"/>
      <c r="B244" s="1"/>
      <c r="C244" s="2"/>
      <c r="D244" s="42"/>
      <c r="E244" s="44"/>
      <c r="F244" s="6"/>
    </row>
    <row r="245" spans="1:6">
      <c r="A245" s="65"/>
      <c r="B245" s="1"/>
      <c r="C245" s="2"/>
      <c r="D245" s="42"/>
      <c r="E245" s="44"/>
      <c r="F245" s="6"/>
    </row>
    <row r="246" spans="1:6">
      <c r="A246" s="65"/>
      <c r="B246" s="1"/>
      <c r="C246" s="2"/>
      <c r="D246" s="42"/>
      <c r="E246" s="44"/>
      <c r="F246" s="6"/>
    </row>
    <row r="247" spans="1:6">
      <c r="A247" s="65"/>
      <c r="B247" s="1"/>
      <c r="C247" s="2"/>
      <c r="D247" s="42"/>
      <c r="E247" s="44"/>
      <c r="F247" s="6"/>
    </row>
    <row r="248" spans="1:6">
      <c r="A248" s="65"/>
      <c r="B248" s="1"/>
      <c r="C248" s="2"/>
      <c r="D248" s="42"/>
      <c r="E248" s="44"/>
      <c r="F248" s="6"/>
    </row>
    <row r="249" spans="1:6">
      <c r="A249" s="65"/>
      <c r="B249" s="1"/>
      <c r="C249" s="2"/>
      <c r="D249" s="42"/>
      <c r="E249" s="44"/>
      <c r="F249" s="6"/>
    </row>
    <row r="250" spans="1:6">
      <c r="A250" s="65"/>
      <c r="B250" s="1"/>
      <c r="C250" s="2"/>
      <c r="D250" s="42"/>
      <c r="E250" s="44"/>
      <c r="F250" s="6"/>
    </row>
    <row r="251" spans="1:6">
      <c r="A251" s="65"/>
      <c r="B251" s="1"/>
      <c r="C251" s="2"/>
      <c r="D251" s="42"/>
      <c r="E251" s="44"/>
      <c r="F251" s="6"/>
    </row>
    <row r="252" spans="1:6">
      <c r="A252" s="65"/>
      <c r="B252" s="1"/>
      <c r="C252" s="2"/>
      <c r="D252" s="42"/>
      <c r="E252" s="44"/>
      <c r="F252" s="6"/>
    </row>
    <row r="253" spans="1:6">
      <c r="A253" s="65"/>
      <c r="B253" s="1"/>
      <c r="C253" s="2"/>
      <c r="D253" s="42"/>
      <c r="E253" s="44"/>
      <c r="F253" s="6"/>
    </row>
    <row r="254" spans="1:6">
      <c r="A254" s="65"/>
      <c r="B254" s="1"/>
      <c r="C254" s="2"/>
      <c r="D254" s="42"/>
      <c r="E254" s="44"/>
      <c r="F254" s="6"/>
    </row>
    <row r="255" spans="1:6">
      <c r="A255" s="65"/>
      <c r="B255" s="1"/>
      <c r="C255" s="2"/>
      <c r="D255" s="42"/>
      <c r="E255" s="44"/>
      <c r="F255" s="6"/>
    </row>
    <row r="256" spans="1:6">
      <c r="A256" s="65"/>
      <c r="B256" s="1"/>
      <c r="C256" s="2"/>
      <c r="D256" s="42"/>
      <c r="E256" s="44"/>
      <c r="F256" s="6"/>
    </row>
    <row r="257" spans="1:6">
      <c r="A257" s="65"/>
      <c r="B257" s="1"/>
      <c r="C257" s="2"/>
      <c r="D257" s="42"/>
      <c r="E257" s="44"/>
      <c r="F257" s="6"/>
    </row>
    <row r="258" spans="1:6">
      <c r="A258" s="65"/>
      <c r="B258" s="1"/>
      <c r="C258" s="2"/>
      <c r="D258" s="42"/>
      <c r="E258" s="44"/>
      <c r="F258" s="6"/>
    </row>
    <row r="259" spans="1:6">
      <c r="A259" s="65"/>
      <c r="B259" s="1"/>
      <c r="C259" s="2"/>
      <c r="D259" s="42"/>
      <c r="E259" s="44"/>
      <c r="F259" s="6"/>
    </row>
    <row r="260" spans="1:6">
      <c r="A260" s="65"/>
      <c r="B260" s="1"/>
      <c r="C260" s="2"/>
      <c r="D260" s="42"/>
      <c r="E260" s="44"/>
      <c r="F260" s="6"/>
    </row>
    <row r="261" spans="1:6">
      <c r="A261" s="65"/>
      <c r="B261" s="1"/>
      <c r="C261" s="2"/>
      <c r="D261" s="42"/>
      <c r="E261" s="44"/>
      <c r="F261" s="6"/>
    </row>
    <row r="262" spans="1:6">
      <c r="A262" s="65"/>
      <c r="B262" s="1"/>
      <c r="C262" s="2"/>
      <c r="D262" s="42"/>
      <c r="E262" s="44"/>
      <c r="F262" s="6"/>
    </row>
    <row r="263" spans="1:6">
      <c r="A263" s="65"/>
      <c r="B263" s="1"/>
      <c r="C263" s="2"/>
      <c r="D263" s="42"/>
      <c r="E263" s="44"/>
      <c r="F263" s="6"/>
    </row>
    <row r="264" spans="1:6">
      <c r="A264" s="65"/>
      <c r="B264" s="1"/>
      <c r="C264" s="2"/>
      <c r="D264" s="42"/>
      <c r="E264" s="44"/>
      <c r="F264" s="6"/>
    </row>
    <row r="265" spans="1:6">
      <c r="A265" s="65"/>
      <c r="B265" s="1"/>
      <c r="C265" s="2"/>
      <c r="D265" s="42"/>
      <c r="E265" s="44"/>
      <c r="F265" s="6"/>
    </row>
    <row r="266" spans="1:6">
      <c r="A266" s="65"/>
      <c r="B266" s="1"/>
      <c r="C266" s="2"/>
      <c r="D266" s="42"/>
      <c r="E266" s="44"/>
      <c r="F266" s="6"/>
    </row>
    <row r="267" spans="1:6">
      <c r="A267" s="65"/>
      <c r="B267" s="1"/>
      <c r="C267" s="2"/>
      <c r="D267" s="42"/>
      <c r="E267" s="44"/>
      <c r="F267" s="6"/>
    </row>
    <row r="268" spans="1:6">
      <c r="A268" s="65"/>
      <c r="B268" s="1"/>
      <c r="C268" s="2"/>
      <c r="D268" s="42"/>
      <c r="E268" s="44"/>
      <c r="F268" s="6"/>
    </row>
    <row r="269" spans="1:6">
      <c r="A269" s="65"/>
      <c r="B269" s="1"/>
      <c r="C269" s="2"/>
      <c r="D269" s="42"/>
      <c r="E269" s="44"/>
      <c r="F269" s="6"/>
    </row>
    <row r="270" spans="1:6">
      <c r="A270" s="65"/>
      <c r="B270" s="1"/>
      <c r="C270" s="2"/>
      <c r="D270" s="42"/>
      <c r="E270" s="44"/>
      <c r="F270" s="6"/>
    </row>
    <row r="271" spans="1:6">
      <c r="A271" s="65"/>
      <c r="B271" s="1"/>
      <c r="C271" s="2"/>
      <c r="D271" s="42"/>
      <c r="E271" s="44"/>
      <c r="F271" s="6"/>
    </row>
    <row r="272" spans="1:6">
      <c r="A272" s="65"/>
      <c r="B272" s="1"/>
      <c r="C272" s="2"/>
      <c r="D272" s="42"/>
      <c r="E272" s="44"/>
      <c r="F272" s="6"/>
    </row>
    <row r="273" spans="1:6">
      <c r="A273" s="65"/>
      <c r="B273" s="1"/>
      <c r="C273" s="2"/>
      <c r="D273" s="42"/>
      <c r="E273" s="44"/>
      <c r="F273" s="6"/>
    </row>
    <row r="274" spans="1:6">
      <c r="A274" s="65"/>
      <c r="B274" s="1"/>
      <c r="C274" s="2"/>
      <c r="D274" s="42"/>
      <c r="E274" s="44"/>
      <c r="F274" s="6"/>
    </row>
    <row r="275" spans="1:6">
      <c r="A275" s="65"/>
      <c r="B275" s="1"/>
      <c r="C275" s="2"/>
      <c r="D275" s="42"/>
      <c r="E275" s="44"/>
      <c r="F275" s="6"/>
    </row>
    <row r="276" spans="1:6">
      <c r="A276" s="65"/>
      <c r="B276" s="1"/>
      <c r="C276" s="2"/>
      <c r="D276" s="42"/>
      <c r="E276" s="44"/>
      <c r="F276" s="6"/>
    </row>
    <row r="277" spans="1:6">
      <c r="A277" s="65"/>
      <c r="B277" s="1"/>
      <c r="C277" s="2"/>
      <c r="D277" s="42"/>
      <c r="E277" s="44"/>
      <c r="F277" s="6"/>
    </row>
    <row r="278" spans="1:6">
      <c r="A278" s="65"/>
      <c r="B278" s="1"/>
      <c r="C278" s="2"/>
      <c r="D278" s="42"/>
      <c r="E278" s="44"/>
      <c r="F278" s="6"/>
    </row>
    <row r="279" spans="1:6">
      <c r="A279" s="65"/>
      <c r="B279" s="1"/>
      <c r="C279" s="2"/>
      <c r="D279" s="42"/>
      <c r="E279" s="44"/>
      <c r="F279" s="6"/>
    </row>
    <row r="280" spans="1:6">
      <c r="A280" s="65"/>
      <c r="B280" s="1"/>
      <c r="C280" s="2"/>
      <c r="D280" s="42"/>
      <c r="E280" s="44"/>
      <c r="F280" s="6"/>
    </row>
    <row r="281" spans="1:6">
      <c r="A281" s="65"/>
      <c r="B281" s="1"/>
      <c r="C281" s="2"/>
      <c r="D281" s="42"/>
      <c r="E281" s="44"/>
      <c r="F281" s="6"/>
    </row>
    <row r="282" spans="1:6">
      <c r="A282" s="65"/>
      <c r="B282" s="1"/>
      <c r="C282" s="2"/>
      <c r="D282" s="42"/>
      <c r="E282" s="44"/>
      <c r="F282" s="6"/>
    </row>
    <row r="283" spans="1:6">
      <c r="A283" s="65"/>
      <c r="B283" s="1"/>
      <c r="C283" s="2"/>
      <c r="D283" s="42"/>
      <c r="E283" s="44"/>
      <c r="F283" s="6"/>
    </row>
    <row r="284" spans="1:6">
      <c r="A284" s="65"/>
      <c r="B284" s="1"/>
      <c r="C284" s="2"/>
      <c r="D284" s="42"/>
      <c r="E284" s="44"/>
      <c r="F284" s="6"/>
    </row>
    <row r="285" spans="1:6">
      <c r="A285" s="65"/>
      <c r="B285" s="1"/>
      <c r="C285" s="2"/>
      <c r="D285" s="42"/>
      <c r="E285" s="44"/>
      <c r="F285" s="6"/>
    </row>
    <row r="286" spans="1:6">
      <c r="A286" s="65"/>
      <c r="B286" s="1"/>
      <c r="C286" s="2"/>
      <c r="D286" s="42"/>
      <c r="E286" s="44"/>
      <c r="F286" s="6"/>
    </row>
    <row r="287" spans="1:6">
      <c r="A287" s="65"/>
      <c r="B287" s="1"/>
      <c r="C287" s="2"/>
      <c r="D287" s="42"/>
      <c r="E287" s="44"/>
      <c r="F287" s="6"/>
    </row>
    <row r="288" spans="1:6">
      <c r="A288" s="65"/>
      <c r="B288" s="1"/>
      <c r="C288" s="2"/>
      <c r="D288" s="42"/>
      <c r="E288" s="44"/>
      <c r="F288" s="6"/>
    </row>
    <row r="289" spans="1:6">
      <c r="A289" s="65"/>
      <c r="B289" s="1"/>
      <c r="C289" s="2"/>
      <c r="D289" s="42"/>
      <c r="E289" s="44"/>
      <c r="F289" s="6"/>
    </row>
    <row r="290" spans="1:6">
      <c r="A290" s="65"/>
      <c r="B290" s="1"/>
      <c r="C290" s="2"/>
      <c r="D290" s="42"/>
      <c r="E290" s="44"/>
      <c r="F290" s="6"/>
    </row>
    <row r="291" spans="1:6">
      <c r="A291" s="65"/>
      <c r="B291" s="1"/>
      <c r="C291" s="2"/>
      <c r="D291" s="42"/>
      <c r="E291" s="44"/>
      <c r="F291" s="6"/>
    </row>
    <row r="292" spans="1:6">
      <c r="A292" s="65"/>
      <c r="B292" s="1"/>
      <c r="C292" s="2"/>
      <c r="D292" s="42"/>
      <c r="E292" s="44"/>
      <c r="F292" s="6"/>
    </row>
    <row r="293" spans="1:6">
      <c r="A293" s="65"/>
      <c r="B293" s="1"/>
      <c r="C293" s="2"/>
      <c r="D293" s="42"/>
      <c r="E293" s="44"/>
      <c r="F293" s="6"/>
    </row>
    <row r="294" spans="1:6">
      <c r="A294" s="65"/>
      <c r="B294" s="1"/>
      <c r="C294" s="2"/>
      <c r="D294" s="42"/>
      <c r="E294" s="44"/>
      <c r="F294" s="6"/>
    </row>
    <row r="295" spans="1:6">
      <c r="A295" s="65"/>
      <c r="B295" s="1"/>
      <c r="C295" s="2"/>
      <c r="D295" s="42"/>
      <c r="E295" s="44"/>
      <c r="F295" s="6"/>
    </row>
    <row r="296" spans="1:6">
      <c r="A296" s="65"/>
      <c r="B296" s="1"/>
      <c r="C296" s="2"/>
      <c r="D296" s="42"/>
      <c r="E296" s="44"/>
      <c r="F296" s="6"/>
    </row>
    <row r="297" spans="1:6">
      <c r="A297" s="65"/>
      <c r="B297" s="1"/>
      <c r="C297" s="2"/>
      <c r="D297" s="42"/>
      <c r="E297" s="44"/>
      <c r="F297" s="6"/>
    </row>
    <row r="298" spans="1:6">
      <c r="A298" s="65"/>
      <c r="B298" s="1"/>
      <c r="C298" s="2"/>
      <c r="D298" s="42"/>
      <c r="E298" s="44"/>
      <c r="F298" s="6"/>
    </row>
    <row r="299" spans="1:6">
      <c r="A299" s="65"/>
      <c r="B299" s="1"/>
      <c r="C299" s="2"/>
      <c r="D299" s="42"/>
      <c r="E299" s="44"/>
      <c r="F299" s="6"/>
    </row>
    <row r="300" spans="1:6">
      <c r="A300" s="65"/>
      <c r="B300" s="1"/>
      <c r="C300" s="2"/>
      <c r="D300" s="42"/>
      <c r="E300" s="44"/>
      <c r="F300" s="6"/>
    </row>
    <row r="301" spans="1:6">
      <c r="A301" s="65"/>
      <c r="B301" s="1"/>
      <c r="C301" s="2"/>
      <c r="D301" s="42"/>
      <c r="E301" s="44"/>
      <c r="F301" s="6"/>
    </row>
    <row r="302" spans="1:6">
      <c r="A302" s="65"/>
      <c r="B302" s="1"/>
      <c r="C302" s="2"/>
      <c r="D302" s="42"/>
      <c r="E302" s="44"/>
      <c r="F302" s="6"/>
    </row>
    <row r="303" spans="1:6">
      <c r="A303" s="65"/>
      <c r="B303" s="1"/>
      <c r="C303" s="2"/>
      <c r="D303" s="42"/>
      <c r="E303" s="44"/>
      <c r="F303" s="6"/>
    </row>
    <row r="304" spans="1:6">
      <c r="A304" s="65"/>
      <c r="B304" s="1"/>
      <c r="C304" s="2"/>
      <c r="D304" s="42"/>
      <c r="E304" s="44"/>
      <c r="F304" s="6"/>
    </row>
    <row r="305" spans="1:6">
      <c r="A305" s="65"/>
      <c r="B305" s="1"/>
      <c r="C305" s="2"/>
      <c r="D305" s="42"/>
      <c r="E305" s="44"/>
      <c r="F305" s="6"/>
    </row>
    <row r="306" spans="1:6">
      <c r="A306" s="65"/>
      <c r="B306" s="1"/>
      <c r="C306" s="2"/>
      <c r="D306" s="42"/>
      <c r="E306" s="44"/>
      <c r="F306" s="6"/>
    </row>
    <row r="307" spans="1:6">
      <c r="A307" s="65"/>
      <c r="B307" s="1"/>
      <c r="C307" s="2"/>
      <c r="D307" s="42"/>
      <c r="E307" s="44"/>
      <c r="F307" s="6"/>
    </row>
    <row r="308" spans="1:6">
      <c r="A308" s="65"/>
      <c r="B308" s="1"/>
      <c r="C308" s="2"/>
      <c r="D308" s="42"/>
      <c r="E308" s="44"/>
      <c r="F308" s="6"/>
    </row>
    <row r="309" spans="1:6">
      <c r="A309" s="65"/>
      <c r="B309" s="1"/>
      <c r="C309" s="2"/>
      <c r="D309" s="42"/>
      <c r="E309" s="44"/>
      <c r="F309" s="6"/>
    </row>
    <row r="310" spans="1:6">
      <c r="A310" s="65"/>
      <c r="B310" s="1"/>
      <c r="C310" s="2"/>
      <c r="D310" s="42"/>
      <c r="E310" s="44"/>
      <c r="F310" s="6"/>
    </row>
    <row r="311" spans="1:6">
      <c r="A311" s="65"/>
      <c r="B311" s="1"/>
      <c r="C311" s="2"/>
      <c r="D311" s="42"/>
      <c r="E311" s="44"/>
      <c r="F311" s="6"/>
    </row>
    <row r="312" spans="1:6">
      <c r="A312" s="65"/>
      <c r="B312" s="1"/>
      <c r="C312" s="2"/>
      <c r="D312" s="42"/>
      <c r="E312" s="44"/>
      <c r="F312" s="6"/>
    </row>
    <row r="313" spans="1:6">
      <c r="A313" s="65"/>
      <c r="B313" s="1"/>
      <c r="C313" s="2"/>
      <c r="D313" s="42"/>
      <c r="E313" s="44"/>
      <c r="F313" s="6"/>
    </row>
    <row r="314" spans="1:6">
      <c r="A314" s="65"/>
      <c r="B314" s="1"/>
      <c r="C314" s="2"/>
      <c r="D314" s="42"/>
      <c r="E314" s="44"/>
      <c r="F314" s="6"/>
    </row>
    <row r="315" spans="1:6">
      <c r="A315" s="65"/>
      <c r="B315" s="1"/>
      <c r="C315" s="2"/>
      <c r="D315" s="42"/>
      <c r="E315" s="44"/>
      <c r="F315" s="6"/>
    </row>
    <row r="316" spans="1:6">
      <c r="A316" s="65"/>
      <c r="B316" s="1"/>
      <c r="C316" s="2"/>
      <c r="D316" s="42"/>
      <c r="E316" s="44"/>
      <c r="F316" s="6"/>
    </row>
    <row r="317" spans="1:6">
      <c r="A317" s="65"/>
      <c r="B317" s="1"/>
      <c r="C317" s="2"/>
      <c r="D317" s="42"/>
      <c r="E317" s="44"/>
      <c r="F317" s="6"/>
    </row>
    <row r="318" spans="1:6">
      <c r="A318" s="65"/>
      <c r="B318" s="1"/>
      <c r="C318" s="2"/>
      <c r="D318" s="42"/>
      <c r="E318" s="44"/>
      <c r="F318" s="6"/>
    </row>
    <row r="319" spans="1:6">
      <c r="A319" s="65"/>
      <c r="B319" s="1"/>
      <c r="C319" s="2"/>
      <c r="D319" s="42"/>
      <c r="E319" s="44"/>
      <c r="F319" s="6"/>
    </row>
    <row r="320" spans="1:6">
      <c r="A320" s="65"/>
      <c r="B320" s="1"/>
      <c r="C320" s="2"/>
      <c r="D320" s="42"/>
      <c r="E320" s="44"/>
      <c r="F320" s="6"/>
    </row>
    <row r="321" spans="1:6">
      <c r="A321" s="65"/>
      <c r="B321" s="1"/>
      <c r="C321" s="2"/>
      <c r="D321" s="42"/>
      <c r="E321" s="44"/>
      <c r="F321" s="6"/>
    </row>
    <row r="322" spans="1:6">
      <c r="A322" s="65"/>
      <c r="B322" s="1"/>
      <c r="C322" s="2"/>
      <c r="D322" s="42"/>
      <c r="E322" s="44"/>
      <c r="F322" s="6"/>
    </row>
    <row r="323" spans="1:6">
      <c r="A323" s="65"/>
      <c r="B323" s="1"/>
      <c r="C323" s="2"/>
      <c r="D323" s="42"/>
      <c r="E323" s="44"/>
      <c r="F323" s="6"/>
    </row>
    <row r="324" spans="1:6">
      <c r="A324" s="65"/>
      <c r="B324" s="1"/>
      <c r="C324" s="2"/>
      <c r="D324" s="42"/>
      <c r="E324" s="44"/>
      <c r="F324" s="6"/>
    </row>
    <row r="325" spans="1:6">
      <c r="A325" s="65"/>
      <c r="B325" s="1"/>
      <c r="C325" s="2"/>
      <c r="D325" s="42"/>
      <c r="E325" s="44"/>
      <c r="F325" s="6"/>
    </row>
    <row r="326" spans="1:6">
      <c r="A326" s="65"/>
      <c r="B326" s="1"/>
      <c r="C326" s="2"/>
      <c r="D326" s="42"/>
      <c r="E326" s="44"/>
      <c r="F326" s="6"/>
    </row>
    <row r="327" spans="1:6">
      <c r="A327" s="65"/>
      <c r="B327" s="1"/>
      <c r="C327" s="2"/>
      <c r="D327" s="42"/>
      <c r="E327" s="44"/>
      <c r="F327" s="6"/>
    </row>
    <row r="328" spans="1:6">
      <c r="A328" s="65"/>
      <c r="B328" s="1"/>
      <c r="C328" s="2"/>
      <c r="D328" s="42"/>
      <c r="E328" s="44"/>
      <c r="F328" s="6"/>
    </row>
    <row r="329" spans="1:6">
      <c r="A329" s="65"/>
      <c r="B329" s="1"/>
      <c r="C329" s="2"/>
      <c r="D329" s="42"/>
      <c r="E329" s="44"/>
      <c r="F329" s="6"/>
    </row>
    <row r="330" spans="1:6">
      <c r="A330" s="65"/>
      <c r="B330" s="1"/>
      <c r="C330" s="2"/>
      <c r="D330" s="42"/>
      <c r="E330" s="44"/>
      <c r="F330" s="6"/>
    </row>
    <row r="331" spans="1:6">
      <c r="A331" s="65"/>
      <c r="B331" s="1"/>
      <c r="C331" s="2"/>
      <c r="D331" s="42"/>
      <c r="E331" s="44"/>
      <c r="F331" s="6"/>
    </row>
    <row r="332" spans="1:6">
      <c r="A332" s="65"/>
      <c r="B332" s="1"/>
      <c r="C332" s="2"/>
      <c r="D332" s="42"/>
      <c r="E332" s="44"/>
      <c r="F332" s="6"/>
    </row>
    <row r="333" spans="1:6">
      <c r="A333" s="65"/>
      <c r="B333" s="1"/>
      <c r="C333" s="2"/>
      <c r="D333" s="42"/>
      <c r="E333" s="44"/>
      <c r="F333" s="6"/>
    </row>
    <row r="334" spans="1:6">
      <c r="A334" s="65"/>
      <c r="B334" s="1"/>
      <c r="C334" s="2"/>
      <c r="D334" s="42"/>
      <c r="E334" s="44"/>
      <c r="F334" s="6"/>
    </row>
    <row r="335" spans="1:6">
      <c r="A335" s="65"/>
      <c r="B335" s="1"/>
      <c r="C335" s="2"/>
      <c r="D335" s="42"/>
      <c r="E335" s="44"/>
      <c r="F335" s="6"/>
    </row>
    <row r="336" spans="1:6">
      <c r="A336" s="65"/>
      <c r="B336" s="1"/>
      <c r="C336" s="2"/>
      <c r="D336" s="42"/>
      <c r="E336" s="44"/>
      <c r="F336" s="6"/>
    </row>
    <row r="337" spans="1:6">
      <c r="A337" s="65"/>
      <c r="B337" s="1"/>
      <c r="C337" s="2"/>
      <c r="D337" s="42"/>
      <c r="E337" s="44"/>
      <c r="F337" s="6"/>
    </row>
    <row r="338" spans="1:6">
      <c r="A338" s="65"/>
      <c r="B338" s="1"/>
      <c r="C338" s="2"/>
      <c r="D338" s="42"/>
      <c r="E338" s="44"/>
      <c r="F338" s="6"/>
    </row>
    <row r="339" spans="1:6">
      <c r="A339" s="65"/>
      <c r="B339" s="1"/>
      <c r="C339" s="2"/>
      <c r="D339" s="42"/>
      <c r="E339" s="44"/>
      <c r="F339" s="6"/>
    </row>
    <row r="340" spans="1:6">
      <c r="A340" s="65"/>
      <c r="B340" s="1"/>
      <c r="C340" s="2"/>
      <c r="D340" s="42"/>
      <c r="E340" s="44"/>
      <c r="F340" s="6"/>
    </row>
    <row r="341" spans="1:6">
      <c r="A341" s="65"/>
      <c r="B341" s="1"/>
      <c r="C341" s="2"/>
      <c r="D341" s="42"/>
      <c r="E341" s="44"/>
      <c r="F341" s="6"/>
    </row>
    <row r="342" spans="1:6">
      <c r="A342" s="65"/>
      <c r="B342" s="1"/>
      <c r="C342" s="2"/>
      <c r="D342" s="42"/>
      <c r="E342" s="44"/>
      <c r="F342" s="6"/>
    </row>
    <row r="343" spans="1:6">
      <c r="A343" s="65"/>
      <c r="B343" s="1"/>
      <c r="C343" s="2"/>
      <c r="D343" s="42"/>
      <c r="E343" s="44"/>
      <c r="F343" s="6"/>
    </row>
    <row r="344" spans="1:6">
      <c r="A344" s="65"/>
      <c r="B344" s="1"/>
      <c r="C344" s="2"/>
      <c r="D344" s="42"/>
      <c r="E344" s="44"/>
      <c r="F344" s="6"/>
    </row>
    <row r="345" spans="1:6">
      <c r="A345" s="65"/>
      <c r="B345" s="1"/>
      <c r="C345" s="2"/>
      <c r="D345" s="42"/>
      <c r="E345" s="44"/>
      <c r="F345" s="6"/>
    </row>
    <row r="346" spans="1:6">
      <c r="A346" s="65"/>
      <c r="B346" s="1"/>
      <c r="C346" s="2"/>
      <c r="D346" s="42"/>
      <c r="E346" s="44"/>
      <c r="F346" s="6"/>
    </row>
    <row r="347" spans="1:6">
      <c r="A347" s="65"/>
      <c r="B347" s="1"/>
      <c r="C347" s="2"/>
      <c r="D347" s="42"/>
      <c r="E347" s="44"/>
      <c r="F347" s="6"/>
    </row>
    <row r="348" spans="1:6">
      <c r="A348" s="65"/>
      <c r="B348" s="1"/>
      <c r="C348" s="2"/>
      <c r="D348" s="42"/>
      <c r="E348" s="44"/>
      <c r="F348" s="6"/>
    </row>
    <row r="349" spans="1:6">
      <c r="A349" s="65"/>
      <c r="B349" s="1"/>
      <c r="C349" s="2"/>
      <c r="D349" s="42"/>
      <c r="E349" s="44"/>
      <c r="F349" s="6"/>
    </row>
    <row r="350" spans="1:6">
      <c r="A350" s="65"/>
      <c r="B350" s="1"/>
      <c r="C350" s="2"/>
      <c r="D350" s="42"/>
      <c r="E350" s="44"/>
      <c r="F350" s="6"/>
    </row>
    <row r="351" spans="1:6">
      <c r="A351" s="65"/>
      <c r="B351" s="1"/>
      <c r="C351" s="2"/>
      <c r="D351" s="42"/>
      <c r="E351" s="44"/>
      <c r="F351" s="6"/>
    </row>
    <row r="352" spans="1:6">
      <c r="A352" s="65"/>
      <c r="B352" s="1"/>
      <c r="C352" s="2"/>
      <c r="D352" s="42"/>
      <c r="E352" s="44"/>
      <c r="F352" s="6"/>
    </row>
    <row r="353" spans="1:6">
      <c r="A353" s="65"/>
      <c r="B353" s="1"/>
      <c r="C353" s="2"/>
      <c r="D353" s="42"/>
      <c r="E353" s="44"/>
      <c r="F353" s="6"/>
    </row>
    <row r="354" spans="1:6">
      <c r="A354" s="65"/>
      <c r="B354" s="1"/>
      <c r="C354" s="2"/>
      <c r="D354" s="42"/>
      <c r="E354" s="44"/>
      <c r="F354" s="6"/>
    </row>
    <row r="355" spans="1:6">
      <c r="A355" s="65"/>
      <c r="B355" s="1"/>
      <c r="C355" s="2"/>
      <c r="D355" s="42"/>
      <c r="E355" s="44"/>
      <c r="F355" s="6"/>
    </row>
    <row r="356" spans="1:6">
      <c r="A356" s="65"/>
      <c r="B356" s="1"/>
      <c r="C356" s="2"/>
      <c r="D356" s="42"/>
      <c r="E356" s="44"/>
      <c r="F356" s="6"/>
    </row>
    <row r="357" spans="1:6">
      <c r="A357" s="65"/>
      <c r="B357" s="1"/>
      <c r="C357" s="2"/>
      <c r="D357" s="42"/>
      <c r="E357" s="44"/>
      <c r="F357" s="6"/>
    </row>
    <row r="358" spans="1:6">
      <c r="A358" s="65"/>
      <c r="B358" s="1"/>
      <c r="C358" s="2"/>
      <c r="D358" s="42"/>
      <c r="E358" s="44"/>
      <c r="F358" s="6"/>
    </row>
    <row r="359" spans="1:6">
      <c r="A359" s="65"/>
      <c r="B359" s="1"/>
      <c r="C359" s="2"/>
      <c r="D359" s="42"/>
      <c r="E359" s="44"/>
      <c r="F359" s="6"/>
    </row>
    <row r="360" spans="1:6">
      <c r="A360" s="65"/>
      <c r="B360" s="1"/>
      <c r="C360" s="2"/>
      <c r="D360" s="42"/>
      <c r="E360" s="44"/>
      <c r="F360" s="6"/>
    </row>
    <row r="361" spans="1:6">
      <c r="A361" s="65"/>
      <c r="B361" s="1"/>
      <c r="C361" s="2"/>
      <c r="D361" s="42"/>
      <c r="E361" s="44"/>
      <c r="F361" s="6"/>
    </row>
    <row r="362" spans="1:6">
      <c r="A362" s="65"/>
      <c r="B362" s="1"/>
      <c r="C362" s="2"/>
      <c r="D362" s="42"/>
      <c r="E362" s="44"/>
      <c r="F362" s="6"/>
    </row>
    <row r="363" spans="1:6">
      <c r="A363" s="65"/>
      <c r="B363" s="1"/>
      <c r="C363" s="2"/>
      <c r="D363" s="42"/>
      <c r="E363" s="44"/>
      <c r="F363" s="6"/>
    </row>
    <row r="364" spans="1:6">
      <c r="A364" s="65"/>
      <c r="B364" s="1"/>
      <c r="C364" s="2"/>
      <c r="D364" s="42"/>
      <c r="E364" s="44"/>
      <c r="F364" s="6"/>
    </row>
    <row r="365" spans="1:6">
      <c r="A365" s="65"/>
      <c r="B365" s="1"/>
      <c r="C365" s="2"/>
      <c r="D365" s="42"/>
      <c r="E365" s="44"/>
      <c r="F365" s="6"/>
    </row>
    <row r="366" spans="1:6">
      <c r="A366" s="65"/>
      <c r="B366" s="1"/>
      <c r="C366" s="2"/>
      <c r="D366" s="42"/>
      <c r="E366" s="44"/>
      <c r="F366" s="6"/>
    </row>
    <row r="367" spans="1:6">
      <c r="A367" s="65"/>
      <c r="B367" s="1"/>
      <c r="C367" s="2"/>
      <c r="D367" s="42"/>
      <c r="E367" s="44"/>
      <c r="F367" s="6"/>
    </row>
    <row r="368" spans="1:6">
      <c r="A368" s="65"/>
      <c r="B368" s="1"/>
      <c r="C368" s="2"/>
      <c r="D368" s="42"/>
      <c r="E368" s="44"/>
      <c r="F368" s="6"/>
    </row>
    <row r="369" spans="1:6">
      <c r="A369" s="65"/>
      <c r="B369" s="1"/>
      <c r="C369" s="2"/>
      <c r="D369" s="42"/>
      <c r="E369" s="44"/>
      <c r="F369" s="6"/>
    </row>
    <row r="370" spans="1:6">
      <c r="A370" s="65"/>
      <c r="B370" s="1"/>
      <c r="C370" s="2"/>
      <c r="D370" s="42"/>
      <c r="E370" s="44"/>
      <c r="F370" s="6"/>
    </row>
    <row r="371" spans="1:6">
      <c r="A371" s="65"/>
      <c r="B371" s="1"/>
      <c r="C371" s="2"/>
      <c r="D371" s="42"/>
      <c r="E371" s="44"/>
      <c r="F371" s="6"/>
    </row>
    <row r="372" spans="1:6">
      <c r="A372" s="65"/>
      <c r="B372" s="1"/>
      <c r="C372" s="2"/>
      <c r="D372" s="42"/>
      <c r="E372" s="44"/>
      <c r="F372" s="6"/>
    </row>
    <row r="373" spans="1:6">
      <c r="A373" s="65"/>
      <c r="B373" s="1"/>
      <c r="C373" s="2"/>
      <c r="D373" s="42"/>
      <c r="E373" s="44"/>
      <c r="F373" s="6"/>
    </row>
    <row r="374" spans="1:6">
      <c r="A374" s="65"/>
      <c r="B374" s="1"/>
      <c r="C374" s="2"/>
      <c r="D374" s="42"/>
      <c r="E374" s="44"/>
      <c r="F374" s="6"/>
    </row>
    <row r="375" spans="1:6">
      <c r="A375" s="65"/>
      <c r="B375" s="1"/>
      <c r="C375" s="2"/>
      <c r="D375" s="42"/>
      <c r="E375" s="44"/>
      <c r="F375" s="6"/>
    </row>
    <row r="376" spans="1:6">
      <c r="A376" s="65"/>
      <c r="B376" s="1"/>
      <c r="C376" s="2"/>
      <c r="D376" s="42"/>
      <c r="E376" s="44"/>
      <c r="F376" s="6"/>
    </row>
    <row r="377" spans="1:6">
      <c r="A377" s="65"/>
      <c r="B377" s="1"/>
      <c r="C377" s="2"/>
      <c r="D377" s="42"/>
      <c r="E377" s="44"/>
      <c r="F377" s="6"/>
    </row>
    <row r="378" spans="1:6">
      <c r="A378" s="65"/>
      <c r="B378" s="1"/>
      <c r="C378" s="2"/>
      <c r="D378" s="42"/>
      <c r="E378" s="44"/>
      <c r="F378" s="6"/>
    </row>
    <row r="379" spans="1:6">
      <c r="A379" s="65"/>
      <c r="B379" s="1"/>
      <c r="C379" s="2"/>
      <c r="D379" s="42"/>
      <c r="E379" s="44"/>
      <c r="F379" s="6"/>
    </row>
    <row r="380" spans="1:6">
      <c r="A380" s="65"/>
      <c r="B380" s="1"/>
      <c r="C380" s="2"/>
      <c r="D380" s="42"/>
      <c r="E380" s="44"/>
      <c r="F380" s="6"/>
    </row>
    <row r="381" spans="1:6">
      <c r="A381" s="65"/>
      <c r="B381" s="1"/>
      <c r="C381" s="2"/>
      <c r="D381" s="42"/>
      <c r="E381" s="44"/>
      <c r="F381" s="6"/>
    </row>
    <row r="382" spans="1:6">
      <c r="A382" s="65"/>
      <c r="B382" s="1"/>
      <c r="C382" s="2"/>
      <c r="D382" s="42"/>
      <c r="E382" s="44"/>
      <c r="F382" s="6"/>
    </row>
    <row r="383" spans="1:6">
      <c r="A383" s="65"/>
      <c r="B383" s="1"/>
      <c r="C383" s="2"/>
      <c r="D383" s="42"/>
      <c r="E383" s="44"/>
      <c r="F383" s="6"/>
    </row>
    <row r="384" spans="1:6">
      <c r="A384" s="65"/>
      <c r="B384" s="1"/>
      <c r="C384" s="2"/>
      <c r="D384" s="42"/>
      <c r="E384" s="44"/>
      <c r="F384" s="6"/>
    </row>
    <row r="385" spans="1:6">
      <c r="A385" s="65"/>
      <c r="B385" s="1"/>
      <c r="C385" s="2"/>
      <c r="D385" s="42"/>
      <c r="E385" s="44"/>
      <c r="F385" s="6"/>
    </row>
    <row r="386" spans="1:6">
      <c r="A386" s="65"/>
      <c r="B386" s="1"/>
      <c r="C386" s="2"/>
      <c r="D386" s="42"/>
      <c r="E386" s="44"/>
      <c r="F386" s="6"/>
    </row>
    <row r="387" spans="1:6">
      <c r="A387" s="65"/>
      <c r="B387" s="1"/>
      <c r="C387" s="2"/>
      <c r="D387" s="42"/>
      <c r="E387" s="44"/>
      <c r="F387" s="6"/>
    </row>
    <row r="388" spans="1:6">
      <c r="A388" s="65"/>
      <c r="B388" s="1"/>
      <c r="C388" s="2"/>
      <c r="D388" s="42"/>
      <c r="E388" s="44"/>
      <c r="F388" s="6"/>
    </row>
    <row r="389" spans="1:6">
      <c r="A389" s="65"/>
      <c r="B389" s="1"/>
      <c r="C389" s="2"/>
      <c r="D389" s="42"/>
      <c r="E389" s="44"/>
      <c r="F389" s="6"/>
    </row>
    <row r="390" spans="1:6">
      <c r="A390" s="65"/>
      <c r="B390" s="1"/>
      <c r="C390" s="2"/>
      <c r="D390" s="42"/>
      <c r="E390" s="44"/>
      <c r="F390" s="6"/>
    </row>
    <row r="391" spans="1:6">
      <c r="A391" s="65"/>
      <c r="B391" s="1"/>
      <c r="C391" s="2"/>
      <c r="D391" s="42"/>
      <c r="E391" s="44"/>
      <c r="F391" s="6"/>
    </row>
    <row r="392" spans="1:6">
      <c r="A392" s="65"/>
      <c r="B392" s="1"/>
      <c r="C392" s="2"/>
      <c r="D392" s="42"/>
      <c r="E392" s="44"/>
      <c r="F392" s="6"/>
    </row>
    <row r="393" spans="1:6">
      <c r="A393" s="65"/>
      <c r="B393" s="1"/>
      <c r="C393" s="2"/>
      <c r="D393" s="42"/>
      <c r="E393" s="44"/>
      <c r="F393" s="6"/>
    </row>
    <row r="394" spans="1:6">
      <c r="A394" s="65"/>
      <c r="B394" s="1"/>
      <c r="C394" s="2"/>
      <c r="D394" s="42"/>
      <c r="E394" s="44"/>
      <c r="F394" s="6"/>
    </row>
    <row r="395" spans="1:6">
      <c r="A395" s="65"/>
      <c r="B395" s="1"/>
      <c r="C395" s="2"/>
      <c r="D395" s="42"/>
      <c r="E395" s="44"/>
      <c r="F395" s="6"/>
    </row>
    <row r="396" spans="1:6">
      <c r="A396" s="65"/>
      <c r="B396" s="1"/>
      <c r="C396" s="2"/>
      <c r="D396" s="42"/>
      <c r="E396" s="44"/>
      <c r="F396" s="6"/>
    </row>
    <row r="397" spans="1:6">
      <c r="A397" s="65"/>
      <c r="B397" s="1"/>
      <c r="C397" s="2"/>
      <c r="D397" s="42"/>
      <c r="E397" s="44"/>
      <c r="F397" s="6"/>
    </row>
    <row r="398" spans="1:6">
      <c r="A398" s="65"/>
      <c r="B398" s="1"/>
      <c r="C398" s="2"/>
      <c r="D398" s="42"/>
      <c r="E398" s="44"/>
      <c r="F398" s="6"/>
    </row>
    <row r="399" spans="1:6">
      <c r="A399" s="65"/>
      <c r="B399" s="1"/>
      <c r="C399" s="2"/>
      <c r="D399" s="42"/>
      <c r="E399" s="44"/>
      <c r="F399" s="6"/>
    </row>
    <row r="400" spans="1:6">
      <c r="A400" s="65"/>
      <c r="B400" s="1"/>
      <c r="C400" s="2"/>
      <c r="D400" s="42"/>
      <c r="E400" s="44"/>
      <c r="F400" s="6"/>
    </row>
    <row r="401" spans="1:6">
      <c r="A401" s="65"/>
      <c r="B401" s="1"/>
      <c r="C401" s="2"/>
      <c r="D401" s="42"/>
      <c r="E401" s="44"/>
      <c r="F401" s="6"/>
    </row>
    <row r="402" spans="1:6">
      <c r="A402" s="65"/>
      <c r="B402" s="1"/>
      <c r="C402" s="2"/>
      <c r="D402" s="42"/>
      <c r="E402" s="44"/>
      <c r="F402" s="6"/>
    </row>
    <row r="403" spans="1:6">
      <c r="A403" s="65"/>
      <c r="B403" s="1"/>
      <c r="C403" s="2"/>
      <c r="D403" s="42"/>
      <c r="E403" s="44"/>
      <c r="F403" s="6"/>
    </row>
    <row r="404" spans="1:6">
      <c r="A404" s="65"/>
      <c r="B404" s="1"/>
      <c r="C404" s="2"/>
      <c r="D404" s="42"/>
      <c r="E404" s="44"/>
      <c r="F404" s="6"/>
    </row>
    <row r="405" spans="1:6">
      <c r="A405" s="65"/>
      <c r="B405" s="1"/>
      <c r="C405" s="2"/>
      <c r="D405" s="42"/>
      <c r="E405" s="44"/>
      <c r="F405" s="6"/>
    </row>
    <row r="406" spans="1:6">
      <c r="A406" s="65"/>
      <c r="B406" s="1"/>
      <c r="C406" s="2"/>
      <c r="D406" s="42"/>
      <c r="E406" s="44"/>
      <c r="F406" s="6"/>
    </row>
    <row r="407" spans="1:6">
      <c r="A407" s="65"/>
      <c r="B407" s="1"/>
      <c r="C407" s="2"/>
      <c r="D407" s="42"/>
      <c r="E407" s="44"/>
      <c r="F407" s="6"/>
    </row>
    <row r="408" spans="1:6">
      <c r="A408" s="65"/>
      <c r="B408" s="1"/>
      <c r="C408" s="2"/>
      <c r="D408" s="42"/>
      <c r="E408" s="44"/>
      <c r="F408" s="6"/>
    </row>
    <row r="409" spans="1:6">
      <c r="A409" s="65"/>
      <c r="B409" s="1"/>
      <c r="C409" s="2"/>
      <c r="D409" s="42"/>
      <c r="E409" s="44"/>
      <c r="F409" s="6"/>
    </row>
    <row r="410" spans="1:6">
      <c r="A410" s="65"/>
      <c r="B410" s="1"/>
      <c r="C410" s="2"/>
      <c r="D410" s="42"/>
      <c r="E410" s="44"/>
      <c r="F410" s="6"/>
    </row>
    <row r="411" spans="1:6">
      <c r="A411" s="65"/>
      <c r="B411" s="1"/>
      <c r="C411" s="2"/>
      <c r="D411" s="42"/>
      <c r="E411" s="44"/>
      <c r="F411" s="6"/>
    </row>
    <row r="412" spans="1:6">
      <c r="A412" s="65"/>
      <c r="B412" s="1"/>
      <c r="C412" s="2"/>
      <c r="D412" s="42"/>
      <c r="E412" s="44"/>
      <c r="F412" s="6"/>
    </row>
    <row r="413" spans="1:6">
      <c r="A413" s="65"/>
      <c r="B413" s="1"/>
      <c r="C413" s="2"/>
      <c r="D413" s="42"/>
      <c r="E413" s="44"/>
      <c r="F413" s="6"/>
    </row>
    <row r="414" spans="1:6">
      <c r="A414" s="65"/>
      <c r="B414" s="1"/>
      <c r="C414" s="2"/>
      <c r="D414" s="42"/>
      <c r="E414" s="44"/>
      <c r="F414" s="6"/>
    </row>
    <row r="415" spans="1:6">
      <c r="A415" s="65"/>
      <c r="B415" s="1"/>
      <c r="C415" s="2"/>
      <c r="D415" s="42"/>
      <c r="E415" s="44"/>
      <c r="F415" s="6"/>
    </row>
    <row r="416" spans="1:6">
      <c r="A416" s="65"/>
      <c r="B416" s="1"/>
      <c r="C416" s="2"/>
      <c r="D416" s="42"/>
      <c r="E416" s="44"/>
      <c r="F416" s="6"/>
    </row>
    <row r="417" spans="1:6">
      <c r="A417" s="65"/>
      <c r="B417" s="1"/>
      <c r="C417" s="2"/>
      <c r="D417" s="42"/>
      <c r="E417" s="44"/>
      <c r="F417" s="6"/>
    </row>
    <row r="418" spans="1:6">
      <c r="A418" s="65"/>
      <c r="B418" s="1"/>
      <c r="C418" s="2"/>
      <c r="D418" s="42"/>
      <c r="E418" s="44"/>
      <c r="F418" s="6"/>
    </row>
    <row r="419" spans="1:6">
      <c r="A419" s="65"/>
      <c r="B419" s="1"/>
      <c r="C419" s="2"/>
      <c r="D419" s="42"/>
      <c r="E419" s="44"/>
      <c r="F419" s="6"/>
    </row>
    <row r="420" spans="1:6">
      <c r="A420" s="65"/>
      <c r="B420" s="1"/>
      <c r="C420" s="2"/>
      <c r="D420" s="42"/>
      <c r="E420" s="44"/>
      <c r="F420" s="6"/>
    </row>
    <row r="421" spans="1:6">
      <c r="A421" s="65"/>
      <c r="B421" s="1"/>
      <c r="C421" s="2"/>
      <c r="D421" s="42"/>
      <c r="E421" s="44"/>
      <c r="F421" s="6"/>
    </row>
    <row r="422" spans="1:6">
      <c r="A422" s="65"/>
      <c r="B422" s="1"/>
      <c r="C422" s="2"/>
      <c r="D422" s="42"/>
      <c r="E422" s="44"/>
      <c r="F422" s="6"/>
    </row>
    <row r="423" spans="1:6">
      <c r="A423" s="65"/>
      <c r="B423" s="1"/>
      <c r="C423" s="2"/>
      <c r="D423" s="42"/>
      <c r="E423" s="44"/>
      <c r="F423" s="6"/>
    </row>
    <row r="424" spans="1:6">
      <c r="A424" s="65"/>
      <c r="B424" s="1"/>
      <c r="C424" s="2"/>
      <c r="D424" s="42"/>
      <c r="E424" s="44"/>
      <c r="F424" s="6"/>
    </row>
    <row r="425" spans="1:6">
      <c r="A425" s="65"/>
      <c r="B425" s="1"/>
      <c r="C425" s="2"/>
      <c r="D425" s="42"/>
      <c r="E425" s="44"/>
      <c r="F425" s="6"/>
    </row>
    <row r="426" spans="1:6">
      <c r="A426" s="65"/>
      <c r="B426" s="1"/>
      <c r="C426" s="2"/>
      <c r="D426" s="42"/>
      <c r="E426" s="44"/>
      <c r="F426" s="6"/>
    </row>
    <row r="427" spans="1:6">
      <c r="A427" s="65"/>
      <c r="B427" s="1"/>
      <c r="C427" s="2"/>
      <c r="D427" s="42"/>
      <c r="E427" s="44"/>
      <c r="F427" s="6"/>
    </row>
    <row r="428" spans="1:6">
      <c r="A428" s="65"/>
      <c r="B428" s="1"/>
      <c r="C428" s="2"/>
      <c r="D428" s="42"/>
      <c r="E428" s="44"/>
      <c r="F428" s="6"/>
    </row>
    <row r="429" spans="1:6">
      <c r="A429" s="65"/>
      <c r="B429" s="1"/>
      <c r="C429" s="2"/>
      <c r="D429" s="42"/>
      <c r="E429" s="44"/>
      <c r="F429" s="6"/>
    </row>
    <row r="430" spans="1:6">
      <c r="A430" s="65"/>
      <c r="B430" s="1"/>
      <c r="C430" s="2"/>
      <c r="D430" s="42"/>
      <c r="E430" s="44"/>
      <c r="F430" s="6"/>
    </row>
    <row r="431" spans="1:6">
      <c r="A431" s="65"/>
      <c r="B431" s="1"/>
      <c r="C431" s="2"/>
      <c r="D431" s="42"/>
      <c r="E431" s="44"/>
      <c r="F431" s="6"/>
    </row>
    <row r="432" spans="1:6">
      <c r="A432" s="65"/>
      <c r="B432" s="1"/>
      <c r="C432" s="2"/>
      <c r="D432" s="42"/>
      <c r="E432" s="44"/>
      <c r="F432" s="6"/>
    </row>
    <row r="433" spans="1:6">
      <c r="A433" s="65"/>
      <c r="B433" s="1"/>
      <c r="C433" s="2"/>
      <c r="D433" s="42"/>
      <c r="E433" s="44"/>
      <c r="F433" s="6"/>
    </row>
    <row r="434" spans="1:6">
      <c r="A434" s="65"/>
      <c r="B434" s="1"/>
      <c r="C434" s="2"/>
      <c r="D434" s="42"/>
      <c r="E434" s="44"/>
      <c r="F434" s="6"/>
    </row>
    <row r="435" spans="1:6">
      <c r="A435" s="65"/>
      <c r="B435" s="1"/>
      <c r="C435" s="2"/>
      <c r="D435" s="42"/>
      <c r="E435" s="44"/>
      <c r="F435" s="6"/>
    </row>
    <row r="436" spans="1:6">
      <c r="A436" s="65"/>
      <c r="B436" s="1"/>
      <c r="C436" s="2"/>
      <c r="D436" s="42"/>
      <c r="E436" s="44"/>
      <c r="F436" s="6"/>
    </row>
    <row r="437" spans="1:6">
      <c r="A437" s="65"/>
      <c r="B437" s="1"/>
      <c r="C437" s="2"/>
      <c r="D437" s="42"/>
      <c r="E437" s="44"/>
      <c r="F437" s="6"/>
    </row>
    <row r="438" spans="1:6">
      <c r="A438" s="65"/>
      <c r="B438" s="1"/>
      <c r="C438" s="2"/>
      <c r="D438" s="42"/>
      <c r="E438" s="44"/>
      <c r="F438" s="6"/>
    </row>
    <row r="439" spans="1:6">
      <c r="A439" s="65"/>
      <c r="B439" s="1"/>
      <c r="C439" s="2"/>
      <c r="D439" s="42"/>
      <c r="E439" s="44"/>
      <c r="F439" s="6"/>
    </row>
    <row r="440" spans="1:6">
      <c r="A440" s="65"/>
      <c r="B440" s="1"/>
      <c r="C440" s="2"/>
      <c r="D440" s="42"/>
      <c r="E440" s="44"/>
      <c r="F440" s="6"/>
    </row>
    <row r="441" spans="1:6">
      <c r="A441" s="65"/>
      <c r="B441" s="1"/>
      <c r="C441" s="2"/>
      <c r="D441" s="42"/>
      <c r="E441" s="44"/>
      <c r="F441" s="6"/>
    </row>
    <row r="442" spans="1:6">
      <c r="A442" s="65"/>
      <c r="B442" s="1"/>
      <c r="C442" s="2"/>
      <c r="D442" s="42"/>
      <c r="E442" s="44"/>
      <c r="F442" s="6"/>
    </row>
    <row r="443" spans="1:6">
      <c r="A443" s="65"/>
      <c r="B443" s="1"/>
      <c r="C443" s="2"/>
      <c r="D443" s="42"/>
      <c r="E443" s="44"/>
      <c r="F443" s="6"/>
    </row>
    <row r="444" spans="1:6">
      <c r="A444" s="65"/>
      <c r="B444" s="1"/>
      <c r="C444" s="2"/>
      <c r="D444" s="42"/>
      <c r="E444" s="44"/>
      <c r="F444" s="6"/>
    </row>
    <row r="445" spans="1:6">
      <c r="A445" s="65"/>
      <c r="B445" s="1"/>
      <c r="C445" s="2"/>
      <c r="D445" s="42"/>
      <c r="E445" s="44"/>
      <c r="F445" s="6"/>
    </row>
    <row r="446" spans="1:6">
      <c r="A446" s="65"/>
      <c r="B446" s="1"/>
      <c r="C446" s="2"/>
      <c r="D446" s="42"/>
      <c r="E446" s="44"/>
      <c r="F446" s="6"/>
    </row>
    <row r="447" spans="1:6">
      <c r="A447" s="65"/>
      <c r="B447" s="1"/>
      <c r="C447" s="2"/>
      <c r="D447" s="42"/>
      <c r="E447" s="44"/>
      <c r="F447" s="6"/>
    </row>
    <row r="448" spans="1:6">
      <c r="A448" s="65"/>
      <c r="B448" s="1"/>
      <c r="C448" s="2"/>
      <c r="D448" s="42"/>
      <c r="E448" s="44"/>
      <c r="F448" s="6"/>
    </row>
    <row r="449" spans="1:6">
      <c r="A449" s="65"/>
      <c r="B449" s="1"/>
      <c r="C449" s="2"/>
      <c r="D449" s="42"/>
      <c r="E449" s="44"/>
      <c r="F449" s="6"/>
    </row>
    <row r="450" spans="1:6">
      <c r="A450" s="65"/>
      <c r="B450" s="1"/>
      <c r="C450" s="2"/>
      <c r="D450" s="42"/>
      <c r="E450" s="44"/>
      <c r="F450" s="6"/>
    </row>
    <row r="451" spans="1:6">
      <c r="A451" s="65"/>
      <c r="B451" s="1"/>
      <c r="C451" s="2"/>
      <c r="D451" s="42"/>
      <c r="E451" s="44"/>
      <c r="F451" s="6"/>
    </row>
    <row r="452" spans="1:6">
      <c r="A452" s="65"/>
      <c r="B452" s="1"/>
      <c r="C452" s="2"/>
      <c r="D452" s="42"/>
      <c r="E452" s="44"/>
      <c r="F452" s="6"/>
    </row>
    <row r="453" spans="1:6">
      <c r="A453" s="65"/>
      <c r="B453" s="1"/>
      <c r="C453" s="2"/>
      <c r="D453" s="42"/>
      <c r="E453" s="44"/>
      <c r="F453" s="6"/>
    </row>
    <row r="454" spans="1:6">
      <c r="A454" s="65"/>
      <c r="B454" s="1"/>
      <c r="C454" s="2"/>
      <c r="D454" s="42"/>
      <c r="E454" s="44"/>
      <c r="F454" s="6"/>
    </row>
    <row r="455" spans="1:6">
      <c r="A455" s="65"/>
      <c r="B455" s="1"/>
      <c r="C455" s="2"/>
      <c r="D455" s="42"/>
      <c r="E455" s="44"/>
      <c r="F455" s="6"/>
    </row>
    <row r="456" spans="1:6">
      <c r="A456" s="65"/>
      <c r="B456" s="1"/>
      <c r="C456" s="2"/>
      <c r="D456" s="42"/>
      <c r="E456" s="44"/>
      <c r="F456" s="6"/>
    </row>
    <row r="457" spans="1:6">
      <c r="A457" s="65"/>
      <c r="B457" s="1"/>
      <c r="C457" s="2"/>
      <c r="D457" s="42"/>
      <c r="E457" s="44"/>
      <c r="F457" s="6"/>
    </row>
    <row r="458" spans="1:6">
      <c r="A458" s="65"/>
      <c r="B458" s="1"/>
      <c r="C458" s="2"/>
      <c r="D458" s="42"/>
      <c r="E458" s="44"/>
      <c r="F458" s="6"/>
    </row>
    <row r="459" spans="1:6">
      <c r="A459" s="65"/>
      <c r="B459" s="1"/>
      <c r="C459" s="2"/>
      <c r="D459" s="42"/>
      <c r="E459" s="44"/>
      <c r="F459" s="6"/>
    </row>
    <row r="460" spans="1:6">
      <c r="A460" s="65"/>
      <c r="B460" s="1"/>
      <c r="C460" s="2"/>
      <c r="D460" s="42"/>
      <c r="E460" s="44"/>
      <c r="F460" s="6"/>
    </row>
    <row r="461" spans="1:6">
      <c r="A461" s="65"/>
      <c r="B461" s="1"/>
      <c r="C461" s="2"/>
      <c r="D461" s="42"/>
      <c r="E461" s="44"/>
      <c r="F461" s="6"/>
    </row>
    <row r="462" spans="1:6">
      <c r="A462" s="65"/>
      <c r="B462" s="1"/>
      <c r="C462" s="2"/>
      <c r="D462" s="42"/>
      <c r="E462" s="44"/>
      <c r="F462" s="6"/>
    </row>
    <row r="463" spans="1:6">
      <c r="A463" s="65"/>
      <c r="B463" s="1"/>
      <c r="C463" s="2"/>
      <c r="D463" s="42"/>
      <c r="E463" s="44"/>
      <c r="F463" s="6"/>
    </row>
    <row r="464" spans="1:6">
      <c r="A464" s="65"/>
      <c r="B464" s="1"/>
      <c r="C464" s="2"/>
      <c r="D464" s="42"/>
      <c r="E464" s="44"/>
      <c r="F464" s="6"/>
    </row>
    <row r="465" spans="1:6">
      <c r="A465" s="65"/>
      <c r="B465" s="1"/>
      <c r="C465" s="2"/>
      <c r="D465" s="42"/>
      <c r="E465" s="44"/>
      <c r="F465" s="6"/>
    </row>
    <row r="466" spans="1:6">
      <c r="A466" s="65"/>
      <c r="B466" s="1"/>
      <c r="C466" s="2"/>
      <c r="D466" s="42"/>
      <c r="E466" s="44"/>
      <c r="F466" s="6"/>
    </row>
    <row r="467" spans="1:6">
      <c r="A467" s="65"/>
      <c r="B467" s="1"/>
      <c r="C467" s="2"/>
      <c r="D467" s="42"/>
      <c r="E467" s="44"/>
      <c r="F467" s="6"/>
    </row>
    <row r="468" spans="1:6">
      <c r="A468" s="65"/>
      <c r="B468" s="1"/>
      <c r="C468" s="2"/>
      <c r="D468" s="42"/>
      <c r="E468" s="44"/>
      <c r="F468" s="6"/>
    </row>
    <row r="469" spans="1:6">
      <c r="A469" s="65"/>
      <c r="B469" s="1"/>
      <c r="C469" s="2"/>
      <c r="D469" s="42"/>
      <c r="E469" s="44"/>
      <c r="F469" s="6"/>
    </row>
    <row r="470" spans="1:6">
      <c r="A470" s="65"/>
      <c r="B470" s="1"/>
      <c r="C470" s="2"/>
      <c r="D470" s="42"/>
      <c r="E470" s="44"/>
      <c r="F470" s="6"/>
    </row>
    <row r="471" spans="1:6">
      <c r="A471" s="65"/>
      <c r="B471" s="1"/>
      <c r="C471" s="2"/>
      <c r="D471" s="42"/>
      <c r="E471" s="44"/>
      <c r="F471" s="6"/>
    </row>
    <row r="472" spans="1:6">
      <c r="A472" s="65"/>
      <c r="B472" s="1"/>
      <c r="C472" s="2"/>
      <c r="D472" s="42"/>
      <c r="E472" s="44"/>
      <c r="F472" s="6"/>
    </row>
    <row r="473" spans="1:6">
      <c r="A473" s="65"/>
      <c r="B473" s="1"/>
      <c r="C473" s="2"/>
      <c r="D473" s="42"/>
      <c r="E473" s="44"/>
      <c r="F473" s="6"/>
    </row>
    <row r="474" spans="1:6">
      <c r="A474" s="65"/>
      <c r="B474" s="1"/>
      <c r="C474" s="2"/>
      <c r="D474" s="42"/>
      <c r="E474" s="44"/>
      <c r="F474" s="6"/>
    </row>
    <row r="475" spans="1:6">
      <c r="A475" s="65"/>
      <c r="B475" s="1"/>
      <c r="C475" s="2"/>
      <c r="D475" s="42"/>
      <c r="E475" s="44"/>
      <c r="F475" s="6"/>
    </row>
    <row r="476" spans="1:6">
      <c r="A476" s="65"/>
      <c r="B476" s="1"/>
      <c r="C476" s="2"/>
      <c r="D476" s="42"/>
      <c r="E476" s="44"/>
      <c r="F476" s="6"/>
    </row>
    <row r="477" spans="1:6">
      <c r="A477" s="65"/>
      <c r="B477" s="1"/>
      <c r="C477" s="2"/>
      <c r="D477" s="42"/>
      <c r="E477" s="44"/>
      <c r="F477" s="6"/>
    </row>
    <row r="478" spans="1:6">
      <c r="A478" s="65"/>
      <c r="B478" s="1"/>
      <c r="C478" s="2"/>
      <c r="D478" s="42"/>
      <c r="E478" s="44"/>
      <c r="F478" s="6"/>
    </row>
    <row r="479" spans="1:6">
      <c r="A479" s="65"/>
      <c r="B479" s="1"/>
      <c r="C479" s="2"/>
      <c r="D479" s="42"/>
      <c r="E479" s="44"/>
      <c r="F479" s="6"/>
    </row>
    <row r="480" spans="1:6">
      <c r="A480" s="65"/>
      <c r="B480" s="1"/>
      <c r="C480" s="2"/>
      <c r="D480" s="42"/>
      <c r="E480" s="44"/>
      <c r="F480" s="6"/>
    </row>
    <row r="481" spans="1:6">
      <c r="A481" s="65"/>
      <c r="B481" s="1"/>
      <c r="C481" s="2"/>
      <c r="D481" s="42"/>
      <c r="E481" s="44"/>
      <c r="F481" s="6"/>
    </row>
    <row r="482" spans="1:6">
      <c r="A482" s="65"/>
      <c r="B482" s="1"/>
      <c r="C482" s="2"/>
      <c r="D482" s="42"/>
      <c r="E482" s="44"/>
      <c r="F482" s="6"/>
    </row>
    <row r="483" spans="1:6">
      <c r="A483" s="65"/>
      <c r="B483" s="1"/>
      <c r="C483" s="2"/>
      <c r="D483" s="42"/>
      <c r="E483" s="44"/>
      <c r="F483" s="6"/>
    </row>
    <row r="484" spans="1:6">
      <c r="A484" s="65"/>
      <c r="B484" s="1"/>
      <c r="C484" s="2"/>
      <c r="D484" s="42"/>
      <c r="E484" s="44"/>
      <c r="F484" s="6"/>
    </row>
    <row r="485" spans="1:6">
      <c r="A485" s="65"/>
      <c r="B485" s="1"/>
      <c r="C485" s="2"/>
      <c r="D485" s="42"/>
      <c r="E485" s="44"/>
      <c r="F485" s="6"/>
    </row>
    <row r="486" spans="1:6">
      <c r="A486" s="65"/>
      <c r="B486" s="1"/>
      <c r="C486" s="2"/>
      <c r="D486" s="42"/>
      <c r="E486" s="44"/>
      <c r="F486" s="6"/>
    </row>
    <row r="487" spans="1:6">
      <c r="A487" s="65"/>
      <c r="B487" s="1"/>
      <c r="C487" s="2"/>
      <c r="D487" s="42"/>
      <c r="E487" s="44"/>
      <c r="F487" s="6"/>
    </row>
    <row r="488" spans="1:6">
      <c r="A488" s="65"/>
      <c r="B488" s="1"/>
      <c r="C488" s="2"/>
      <c r="D488" s="42"/>
      <c r="E488" s="44"/>
      <c r="F488" s="6"/>
    </row>
    <row r="489" spans="1:6">
      <c r="A489" s="65"/>
      <c r="B489" s="1"/>
      <c r="C489" s="2"/>
      <c r="D489" s="42"/>
      <c r="E489" s="44"/>
      <c r="F489" s="6"/>
    </row>
    <row r="490" spans="1:6">
      <c r="A490" s="65"/>
      <c r="B490" s="1"/>
      <c r="C490" s="2"/>
      <c r="D490" s="42"/>
      <c r="E490" s="44"/>
      <c r="F490" s="6"/>
    </row>
    <row r="491" spans="1:6">
      <c r="A491" s="65"/>
      <c r="B491" s="1"/>
      <c r="C491" s="2"/>
      <c r="D491" s="42"/>
      <c r="E491" s="44"/>
      <c r="F491" s="6"/>
    </row>
    <row r="492" spans="1:6">
      <c r="A492" s="65"/>
      <c r="B492" s="1"/>
      <c r="C492" s="2"/>
      <c r="D492" s="42"/>
      <c r="E492" s="44"/>
      <c r="F492" s="6"/>
    </row>
    <row r="493" spans="1:6">
      <c r="A493" s="65"/>
      <c r="B493" s="1"/>
      <c r="C493" s="2"/>
      <c r="D493" s="42"/>
      <c r="E493" s="44"/>
      <c r="F493" s="6"/>
    </row>
    <row r="494" spans="1:6">
      <c r="A494" s="65"/>
      <c r="B494" s="1"/>
      <c r="C494" s="2"/>
      <c r="D494" s="42"/>
      <c r="E494" s="44"/>
      <c r="F494" s="6"/>
    </row>
    <row r="495" spans="1:6">
      <c r="A495" s="65"/>
      <c r="B495" s="1"/>
      <c r="C495" s="2"/>
      <c r="D495" s="42"/>
      <c r="E495" s="44"/>
      <c r="F495" s="6"/>
    </row>
    <row r="496" spans="1:6">
      <c r="A496" s="65"/>
      <c r="B496" s="1"/>
      <c r="C496" s="2"/>
      <c r="D496" s="42"/>
      <c r="E496" s="44"/>
      <c r="F496" s="6"/>
    </row>
    <row r="497" spans="1:6">
      <c r="A497" s="65"/>
      <c r="B497" s="1"/>
      <c r="C497" s="2"/>
      <c r="D497" s="42"/>
      <c r="E497" s="44"/>
      <c r="F497" s="6"/>
    </row>
    <row r="498" spans="1:6">
      <c r="A498" s="65"/>
      <c r="B498" s="1"/>
      <c r="C498" s="2"/>
      <c r="D498" s="42"/>
      <c r="E498" s="44"/>
      <c r="F498" s="6"/>
    </row>
    <row r="499" spans="1:6">
      <c r="A499" s="65"/>
      <c r="B499" s="1"/>
      <c r="C499" s="2"/>
      <c r="D499" s="42"/>
      <c r="E499" s="44"/>
      <c r="F499" s="6"/>
    </row>
    <row r="500" spans="1:6">
      <c r="A500" s="65"/>
      <c r="B500" s="1"/>
      <c r="C500" s="2"/>
      <c r="D500" s="42"/>
      <c r="E500" s="44"/>
      <c r="F500" s="6"/>
    </row>
    <row r="501" spans="1:6">
      <c r="A501" s="65"/>
      <c r="B501" s="1"/>
      <c r="C501" s="2"/>
      <c r="D501" s="42"/>
      <c r="E501" s="44"/>
      <c r="F501" s="6"/>
    </row>
    <row r="502" spans="1:6">
      <c r="A502" s="65"/>
      <c r="B502" s="1"/>
      <c r="C502" s="2"/>
      <c r="D502" s="42"/>
      <c r="E502" s="44"/>
      <c r="F502" s="6"/>
    </row>
    <row r="503" spans="1:6">
      <c r="A503" s="65"/>
      <c r="B503" s="1"/>
      <c r="C503" s="2"/>
      <c r="D503" s="42"/>
      <c r="E503" s="44"/>
      <c r="F503" s="6"/>
    </row>
    <row r="504" spans="1:6">
      <c r="A504" s="65"/>
      <c r="B504" s="1"/>
      <c r="C504" s="2"/>
      <c r="D504" s="42"/>
      <c r="E504" s="44"/>
      <c r="F504" s="6"/>
    </row>
    <row r="505" spans="1:6">
      <c r="A505" s="65"/>
      <c r="B505" s="1"/>
      <c r="C505" s="2"/>
      <c r="D505" s="42"/>
      <c r="E505" s="44"/>
      <c r="F505" s="6"/>
    </row>
    <row r="506" spans="1:6">
      <c r="A506" s="65"/>
      <c r="B506" s="1"/>
      <c r="C506" s="2"/>
      <c r="D506" s="42"/>
      <c r="E506" s="44"/>
      <c r="F506" s="6"/>
    </row>
    <row r="507" spans="1:6">
      <c r="A507" s="65"/>
      <c r="B507" s="1"/>
      <c r="C507" s="2"/>
      <c r="D507" s="42"/>
      <c r="E507" s="44"/>
      <c r="F507" s="6"/>
    </row>
    <row r="508" spans="1:6">
      <c r="A508" s="65"/>
      <c r="B508" s="1"/>
      <c r="C508" s="2"/>
      <c r="D508" s="42"/>
      <c r="E508" s="44"/>
      <c r="F508" s="6"/>
    </row>
    <row r="509" spans="1:6">
      <c r="A509" s="65"/>
      <c r="B509" s="1"/>
      <c r="C509" s="2"/>
      <c r="D509" s="42"/>
      <c r="E509" s="44"/>
      <c r="F509" s="6"/>
    </row>
    <row r="510" spans="1:6">
      <c r="A510" s="65"/>
      <c r="B510" s="1"/>
      <c r="C510" s="2"/>
      <c r="D510" s="42"/>
      <c r="E510" s="44"/>
      <c r="F510" s="6"/>
    </row>
    <row r="511" spans="1:6">
      <c r="A511" s="65"/>
      <c r="B511" s="1"/>
      <c r="C511" s="2"/>
      <c r="D511" s="42"/>
      <c r="E511" s="44"/>
      <c r="F511" s="6"/>
    </row>
    <row r="512" spans="1:6">
      <c r="A512" s="65"/>
      <c r="B512" s="1"/>
      <c r="C512" s="2"/>
      <c r="D512" s="42"/>
      <c r="E512" s="44"/>
      <c r="F512" s="6"/>
    </row>
    <row r="513" spans="1:6">
      <c r="A513" s="65"/>
      <c r="B513" s="1"/>
      <c r="C513" s="2"/>
      <c r="D513" s="42"/>
      <c r="E513" s="44"/>
      <c r="F513" s="6"/>
    </row>
    <row r="514" spans="1:6">
      <c r="A514" s="65"/>
      <c r="B514" s="1"/>
      <c r="C514" s="2"/>
      <c r="D514" s="42"/>
      <c r="E514" s="44"/>
      <c r="F514" s="6"/>
    </row>
    <row r="515" spans="1:6">
      <c r="A515" s="65"/>
      <c r="B515" s="1"/>
      <c r="C515" s="2"/>
      <c r="D515" s="42"/>
      <c r="E515" s="44"/>
      <c r="F515" s="6"/>
    </row>
    <row r="516" spans="1:6">
      <c r="A516" s="65"/>
      <c r="B516" s="1"/>
      <c r="C516" s="2"/>
      <c r="D516" s="42"/>
      <c r="E516" s="44"/>
      <c r="F516" s="6"/>
    </row>
    <row r="517" spans="1:6">
      <c r="A517" s="65"/>
      <c r="B517" s="1"/>
      <c r="C517" s="2"/>
      <c r="D517" s="42"/>
      <c r="E517" s="44"/>
      <c r="F517" s="6"/>
    </row>
    <row r="518" spans="1:6">
      <c r="A518" s="65"/>
      <c r="B518" s="1"/>
      <c r="C518" s="2"/>
      <c r="D518" s="42"/>
      <c r="E518" s="44"/>
      <c r="F518" s="6"/>
    </row>
    <row r="519" spans="1:6">
      <c r="A519" s="65"/>
      <c r="B519" s="1"/>
      <c r="C519" s="2"/>
      <c r="D519" s="42"/>
      <c r="E519" s="44"/>
      <c r="F519" s="6"/>
    </row>
    <row r="520" spans="1:6">
      <c r="A520" s="65"/>
      <c r="B520" s="1"/>
      <c r="C520" s="2"/>
      <c r="D520" s="42"/>
      <c r="E520" s="44"/>
      <c r="F520" s="6"/>
    </row>
    <row r="521" spans="1:6">
      <c r="A521" s="65"/>
      <c r="B521" s="1"/>
      <c r="C521" s="2"/>
      <c r="D521" s="42"/>
      <c r="E521" s="44"/>
      <c r="F521" s="6"/>
    </row>
    <row r="522" spans="1:6">
      <c r="A522" s="65"/>
      <c r="B522" s="1"/>
      <c r="C522" s="2"/>
      <c r="D522" s="42"/>
      <c r="E522" s="44"/>
      <c r="F522" s="6"/>
    </row>
    <row r="523" spans="1:6">
      <c r="A523" s="65"/>
      <c r="B523" s="1"/>
      <c r="C523" s="2"/>
      <c r="D523" s="42"/>
      <c r="E523" s="44"/>
      <c r="F523" s="6"/>
    </row>
    <row r="524" spans="1:6">
      <c r="A524" s="65"/>
      <c r="B524" s="1"/>
      <c r="C524" s="2"/>
      <c r="D524" s="42"/>
      <c r="E524" s="44"/>
      <c r="F524" s="6"/>
    </row>
    <row r="525" spans="1:6">
      <c r="A525" s="65"/>
      <c r="B525" s="1"/>
      <c r="C525" s="2"/>
      <c r="D525" s="42"/>
      <c r="E525" s="44"/>
      <c r="F525" s="6"/>
    </row>
    <row r="526" spans="1:6">
      <c r="A526" s="65"/>
      <c r="B526" s="1"/>
      <c r="C526" s="2"/>
      <c r="D526" s="42"/>
      <c r="E526" s="44"/>
      <c r="F526" s="6"/>
    </row>
    <row r="527" spans="1:6">
      <c r="A527" s="65"/>
      <c r="B527" s="1"/>
      <c r="C527" s="2"/>
      <c r="D527" s="42"/>
      <c r="E527" s="44"/>
      <c r="F527" s="6"/>
    </row>
    <row r="528" spans="1:6">
      <c r="A528" s="65"/>
      <c r="B528" s="1"/>
      <c r="C528" s="2"/>
      <c r="D528" s="42"/>
      <c r="E528" s="44"/>
      <c r="F528" s="6"/>
    </row>
    <row r="529" spans="1:6">
      <c r="A529" s="65"/>
      <c r="B529" s="1"/>
      <c r="C529" s="2"/>
      <c r="D529" s="42"/>
      <c r="E529" s="44"/>
      <c r="F529" s="6"/>
    </row>
    <row r="530" spans="1:6">
      <c r="A530" s="65"/>
      <c r="B530" s="1"/>
      <c r="C530" s="2"/>
      <c r="D530" s="42"/>
      <c r="E530" s="44"/>
      <c r="F530" s="6"/>
    </row>
    <row r="531" spans="1:6">
      <c r="A531" s="65"/>
      <c r="B531" s="1"/>
      <c r="C531" s="2"/>
      <c r="D531" s="42"/>
      <c r="E531" s="44"/>
      <c r="F531" s="6"/>
    </row>
    <row r="532" spans="1:6">
      <c r="A532" s="65"/>
      <c r="B532" s="1"/>
      <c r="C532" s="2"/>
      <c r="D532" s="42"/>
      <c r="E532" s="44"/>
      <c r="F532" s="6"/>
    </row>
    <row r="533" spans="1:6">
      <c r="A533" s="65"/>
      <c r="B533" s="1"/>
      <c r="C533" s="2"/>
      <c r="D533" s="42"/>
      <c r="E533" s="44"/>
      <c r="F533" s="6"/>
    </row>
    <row r="534" spans="1:6">
      <c r="A534" s="65"/>
      <c r="B534" s="1"/>
      <c r="C534" s="2"/>
      <c r="D534" s="42"/>
      <c r="E534" s="44"/>
      <c r="F534" s="6"/>
    </row>
    <row r="535" spans="1:6">
      <c r="A535" s="65"/>
      <c r="B535" s="1"/>
      <c r="C535" s="2"/>
      <c r="D535" s="42"/>
      <c r="E535" s="44"/>
      <c r="F535" s="6"/>
    </row>
    <row r="536" spans="1:6">
      <c r="A536" s="65"/>
      <c r="B536" s="1"/>
      <c r="C536" s="2"/>
      <c r="D536" s="42"/>
      <c r="E536" s="44"/>
      <c r="F536" s="6"/>
    </row>
    <row r="537" spans="1:6">
      <c r="A537" s="65"/>
      <c r="B537" s="1"/>
      <c r="C537" s="2"/>
      <c r="D537" s="42"/>
      <c r="E537" s="44"/>
      <c r="F537" s="6"/>
    </row>
    <row r="538" spans="1:6">
      <c r="A538" s="65"/>
      <c r="B538" s="1"/>
      <c r="C538" s="2"/>
      <c r="D538" s="42"/>
      <c r="E538" s="44"/>
      <c r="F538" s="6"/>
    </row>
    <row r="539" spans="1:6">
      <c r="A539" s="65"/>
      <c r="B539" s="1"/>
      <c r="C539" s="2"/>
      <c r="D539" s="42"/>
      <c r="E539" s="44"/>
      <c r="F539" s="6"/>
    </row>
    <row r="540" spans="1:6">
      <c r="A540" s="65"/>
      <c r="B540" s="1"/>
      <c r="C540" s="2"/>
      <c r="D540" s="42"/>
      <c r="E540" s="44"/>
      <c r="F540" s="6"/>
    </row>
    <row r="541" spans="1:6">
      <c r="A541" s="65"/>
      <c r="B541" s="1"/>
      <c r="C541" s="2"/>
      <c r="D541" s="42"/>
      <c r="E541" s="44"/>
      <c r="F541" s="6"/>
    </row>
    <row r="542" spans="1:6">
      <c r="A542" s="65"/>
      <c r="B542" s="1"/>
      <c r="C542" s="2"/>
      <c r="D542" s="42"/>
      <c r="E542" s="44"/>
      <c r="F542" s="6"/>
    </row>
    <row r="543" spans="1:6">
      <c r="A543" s="65"/>
      <c r="B543" s="1"/>
      <c r="C543" s="2"/>
      <c r="D543" s="42"/>
      <c r="E543" s="44"/>
      <c r="F543" s="6"/>
    </row>
    <row r="544" spans="1:6">
      <c r="A544" s="65"/>
      <c r="B544" s="1"/>
      <c r="C544" s="2"/>
      <c r="D544" s="42"/>
      <c r="E544" s="44"/>
      <c r="F544" s="6"/>
    </row>
    <row r="545" spans="1:6">
      <c r="A545" s="65"/>
      <c r="B545" s="1"/>
      <c r="C545" s="2"/>
      <c r="D545" s="42"/>
      <c r="E545" s="44"/>
      <c r="F545" s="6"/>
    </row>
    <row r="546" spans="1:6">
      <c r="A546" s="65"/>
      <c r="B546" s="1"/>
      <c r="C546" s="2"/>
      <c r="D546" s="42"/>
      <c r="E546" s="44"/>
      <c r="F546" s="6"/>
    </row>
    <row r="547" spans="1:6">
      <c r="A547" s="65"/>
      <c r="B547" s="1"/>
      <c r="C547" s="2"/>
      <c r="D547" s="42"/>
      <c r="E547" s="44"/>
      <c r="F547" s="6"/>
    </row>
    <row r="548" spans="1:6">
      <c r="A548" s="65"/>
      <c r="B548" s="1"/>
      <c r="C548" s="2"/>
      <c r="D548" s="42"/>
      <c r="E548" s="44"/>
      <c r="F548" s="6"/>
    </row>
    <row r="549" spans="1:6">
      <c r="A549" s="65"/>
      <c r="B549" s="1"/>
      <c r="C549" s="2"/>
      <c r="D549" s="42"/>
      <c r="E549" s="44"/>
      <c r="F549" s="6"/>
    </row>
    <row r="550" spans="1:6">
      <c r="A550" s="65"/>
      <c r="B550" s="1"/>
      <c r="C550" s="2"/>
      <c r="D550" s="42"/>
      <c r="E550" s="44"/>
      <c r="F550" s="6"/>
    </row>
    <row r="551" spans="1:6">
      <c r="A551" s="65"/>
      <c r="B551" s="1"/>
      <c r="C551" s="2"/>
      <c r="D551" s="42"/>
      <c r="E551" s="44"/>
      <c r="F551" s="6"/>
    </row>
    <row r="552" spans="1:6">
      <c r="A552" s="65"/>
      <c r="B552" s="1"/>
      <c r="C552" s="2"/>
      <c r="D552" s="42"/>
      <c r="E552" s="44"/>
      <c r="F552" s="6"/>
    </row>
    <row r="553" spans="1:6">
      <c r="A553" s="65"/>
      <c r="B553" s="1"/>
      <c r="C553" s="2"/>
      <c r="D553" s="42"/>
      <c r="E553" s="44"/>
      <c r="F553" s="6"/>
    </row>
    <row r="554" spans="1:6">
      <c r="A554" s="65"/>
      <c r="B554" s="1"/>
      <c r="C554" s="2"/>
      <c r="D554" s="42"/>
      <c r="E554" s="44"/>
      <c r="F554" s="6"/>
    </row>
    <row r="555" spans="1:6">
      <c r="A555" s="65"/>
      <c r="B555" s="1"/>
      <c r="C555" s="2"/>
      <c r="D555" s="42"/>
      <c r="E555" s="44"/>
      <c r="F555" s="6"/>
    </row>
    <row r="556" spans="1:6">
      <c r="A556" s="65"/>
      <c r="B556" s="1"/>
      <c r="C556" s="2"/>
      <c r="D556" s="42"/>
      <c r="E556" s="44"/>
      <c r="F556" s="6"/>
    </row>
    <row r="557" spans="1:6">
      <c r="A557" s="65"/>
      <c r="B557" s="1"/>
      <c r="C557" s="2"/>
      <c r="D557" s="42"/>
      <c r="E557" s="44"/>
      <c r="F557" s="6"/>
    </row>
    <row r="558" spans="1:6">
      <c r="A558" s="65"/>
      <c r="B558" s="1"/>
      <c r="C558" s="2"/>
      <c r="D558" s="42"/>
      <c r="E558" s="44"/>
      <c r="F558" s="6"/>
    </row>
    <row r="559" spans="1:6">
      <c r="A559" s="65"/>
      <c r="B559" s="1"/>
      <c r="C559" s="2"/>
      <c r="D559" s="42"/>
      <c r="E559" s="44"/>
      <c r="F559" s="6"/>
    </row>
    <row r="560" spans="1:6">
      <c r="A560" s="65"/>
      <c r="B560" s="1"/>
      <c r="C560" s="2"/>
      <c r="D560" s="42"/>
      <c r="E560" s="44"/>
      <c r="F560" s="6"/>
    </row>
    <row r="561" spans="1:6">
      <c r="A561" s="65"/>
      <c r="B561" s="1"/>
      <c r="C561" s="2"/>
      <c r="D561" s="42"/>
      <c r="E561" s="44"/>
      <c r="F561" s="6"/>
    </row>
    <row r="562" spans="1:6">
      <c r="A562" s="65"/>
      <c r="B562" s="1"/>
      <c r="C562" s="2"/>
      <c r="D562" s="42"/>
      <c r="E562" s="44"/>
      <c r="F562" s="6"/>
    </row>
    <row r="563" spans="1:6">
      <c r="A563" s="65"/>
      <c r="B563" s="1"/>
      <c r="C563" s="2"/>
      <c r="D563" s="42"/>
      <c r="E563" s="44"/>
      <c r="F563" s="6"/>
    </row>
    <row r="564" spans="1:6">
      <c r="A564" s="65"/>
      <c r="B564" s="1"/>
      <c r="C564" s="2"/>
      <c r="D564" s="42"/>
      <c r="E564" s="44"/>
      <c r="F564" s="6"/>
    </row>
    <row r="565" spans="1:6">
      <c r="A565" s="65"/>
      <c r="B565" s="1"/>
      <c r="C565" s="2"/>
      <c r="D565" s="42"/>
      <c r="E565" s="44"/>
      <c r="F565" s="6"/>
    </row>
    <row r="566" spans="1:6">
      <c r="A566" s="65"/>
      <c r="B566" s="1"/>
      <c r="C566" s="2"/>
      <c r="D566" s="42"/>
      <c r="E566" s="44"/>
      <c r="F566" s="6"/>
    </row>
    <row r="567" spans="1:6">
      <c r="A567" s="65"/>
      <c r="B567" s="1"/>
      <c r="C567" s="2"/>
      <c r="D567" s="42"/>
      <c r="E567" s="44"/>
      <c r="F567" s="6"/>
    </row>
    <row r="568" spans="1:6">
      <c r="A568" s="65"/>
      <c r="B568" s="1"/>
      <c r="C568" s="2"/>
      <c r="D568" s="42"/>
      <c r="E568" s="44"/>
      <c r="F568" s="6"/>
    </row>
    <row r="569" spans="1:6">
      <c r="A569" s="65"/>
      <c r="B569" s="1"/>
      <c r="C569" s="2"/>
      <c r="D569" s="42"/>
      <c r="E569" s="44"/>
      <c r="F569" s="6"/>
    </row>
    <row r="570" spans="1:6">
      <c r="A570" s="65"/>
      <c r="B570" s="1"/>
      <c r="C570" s="2"/>
      <c r="D570" s="42"/>
      <c r="E570" s="44"/>
      <c r="F570" s="6"/>
    </row>
    <row r="571" spans="1:6">
      <c r="A571" s="65"/>
      <c r="B571" s="1"/>
      <c r="C571" s="2"/>
      <c r="D571" s="42"/>
      <c r="E571" s="44"/>
      <c r="F571" s="6"/>
    </row>
    <row r="572" spans="1:6">
      <c r="A572" s="65"/>
      <c r="B572" s="1"/>
      <c r="C572" s="2"/>
      <c r="D572" s="42"/>
      <c r="E572" s="44"/>
      <c r="F572" s="6"/>
    </row>
    <row r="573" spans="1:6">
      <c r="A573" s="65"/>
      <c r="B573" s="1"/>
      <c r="C573" s="2"/>
      <c r="D573" s="42"/>
      <c r="E573" s="44"/>
      <c r="F573" s="6"/>
    </row>
    <row r="574" spans="1:6">
      <c r="A574" s="65"/>
      <c r="B574" s="1"/>
      <c r="C574" s="2"/>
      <c r="D574" s="42"/>
      <c r="E574" s="44"/>
      <c r="F574" s="6"/>
    </row>
    <row r="575" spans="1:6">
      <c r="A575" s="65"/>
      <c r="B575" s="1"/>
      <c r="C575" s="2"/>
      <c r="D575" s="42"/>
      <c r="E575" s="44"/>
      <c r="F575" s="6"/>
    </row>
    <row r="576" spans="1:6">
      <c r="A576" s="65"/>
      <c r="B576" s="1"/>
      <c r="C576" s="2"/>
      <c r="D576" s="42"/>
      <c r="E576" s="44"/>
      <c r="F576" s="6"/>
    </row>
    <row r="577" spans="1:6">
      <c r="A577" s="65"/>
      <c r="B577" s="1"/>
      <c r="C577" s="2"/>
      <c r="D577" s="42"/>
      <c r="E577" s="44"/>
      <c r="F577" s="6"/>
    </row>
    <row r="578" spans="1:6">
      <c r="A578" s="65"/>
      <c r="B578" s="1"/>
      <c r="C578" s="2"/>
      <c r="D578" s="42"/>
      <c r="E578" s="44"/>
      <c r="F578" s="6"/>
    </row>
    <row r="579" spans="1:6">
      <c r="A579" s="65"/>
      <c r="B579" s="1"/>
      <c r="C579" s="2"/>
      <c r="D579" s="42"/>
      <c r="E579" s="44"/>
      <c r="F579" s="6"/>
    </row>
    <row r="580" spans="1:6">
      <c r="A580" s="65"/>
      <c r="B580" s="1"/>
      <c r="C580" s="2"/>
      <c r="D580" s="42"/>
      <c r="E580" s="44"/>
      <c r="F580" s="6"/>
    </row>
    <row r="581" spans="1:6">
      <c r="A581" s="65"/>
      <c r="B581" s="1"/>
      <c r="C581" s="2"/>
      <c r="D581" s="42"/>
      <c r="E581" s="44"/>
      <c r="F581" s="6"/>
    </row>
    <row r="582" spans="1:6">
      <c r="A582" s="65"/>
      <c r="B582" s="1"/>
      <c r="C582" s="2"/>
      <c r="D582" s="42"/>
      <c r="E582" s="44"/>
      <c r="F582" s="6"/>
    </row>
    <row r="583" spans="1:6">
      <c r="A583" s="65"/>
      <c r="B583" s="1"/>
      <c r="C583" s="2"/>
      <c r="D583" s="42"/>
      <c r="E583" s="44"/>
      <c r="F583" s="6"/>
    </row>
    <row r="584" spans="1:6">
      <c r="A584" s="65"/>
      <c r="B584" s="1"/>
      <c r="C584" s="2"/>
      <c r="D584" s="42"/>
      <c r="E584" s="44"/>
      <c r="F584" s="6"/>
    </row>
    <row r="585" spans="1:6">
      <c r="A585" s="65"/>
      <c r="B585" s="1"/>
      <c r="C585" s="2"/>
      <c r="D585" s="42"/>
      <c r="E585" s="44"/>
      <c r="F585" s="6"/>
    </row>
    <row r="586" spans="1:6">
      <c r="A586" s="65"/>
      <c r="B586" s="1"/>
      <c r="C586" s="2"/>
      <c r="D586" s="42"/>
      <c r="E586" s="44"/>
      <c r="F586" s="6"/>
    </row>
    <row r="587" spans="1:6">
      <c r="A587" s="65"/>
      <c r="B587" s="1"/>
      <c r="C587" s="2"/>
      <c r="D587" s="42"/>
      <c r="E587" s="44"/>
      <c r="F587" s="6"/>
    </row>
    <row r="588" spans="1:6">
      <c r="A588" s="65"/>
      <c r="B588" s="1"/>
      <c r="C588" s="2"/>
      <c r="D588" s="42"/>
      <c r="E588" s="44"/>
      <c r="F588" s="6"/>
    </row>
    <row r="589" spans="1:6">
      <c r="A589" s="65"/>
      <c r="B589" s="1"/>
      <c r="C589" s="2"/>
      <c r="D589" s="42"/>
      <c r="E589" s="44"/>
      <c r="F589" s="6"/>
    </row>
    <row r="590" spans="1:6">
      <c r="A590" s="65"/>
      <c r="B590" s="1"/>
      <c r="C590" s="2"/>
      <c r="D590" s="42"/>
      <c r="E590" s="44"/>
      <c r="F590" s="6"/>
    </row>
    <row r="591" spans="1:6">
      <c r="A591" s="65"/>
      <c r="B591" s="1"/>
      <c r="C591" s="2"/>
      <c r="D591" s="42"/>
      <c r="E591" s="44"/>
      <c r="F591" s="6"/>
    </row>
    <row r="592" spans="1:6">
      <c r="A592" s="65"/>
      <c r="B592" s="1"/>
      <c r="C592" s="2"/>
      <c r="D592" s="42"/>
      <c r="E592" s="44"/>
      <c r="F592" s="6"/>
    </row>
    <row r="593" spans="1:6">
      <c r="A593" s="65"/>
      <c r="B593" s="1"/>
      <c r="C593" s="2"/>
      <c r="D593" s="42"/>
      <c r="E593" s="44"/>
      <c r="F593" s="6"/>
    </row>
    <row r="594" spans="1:6">
      <c r="A594" s="65"/>
      <c r="B594" s="1"/>
      <c r="C594" s="2"/>
      <c r="D594" s="42"/>
      <c r="E594" s="44"/>
      <c r="F594" s="6"/>
    </row>
    <row r="595" spans="1:6">
      <c r="A595" s="65"/>
      <c r="B595" s="1"/>
      <c r="C595" s="2"/>
      <c r="D595" s="42"/>
      <c r="E595" s="44"/>
      <c r="F595" s="6"/>
    </row>
    <row r="596" spans="1:6">
      <c r="A596" s="65"/>
      <c r="B596" s="1"/>
      <c r="C596" s="2"/>
      <c r="D596" s="42"/>
      <c r="E596" s="44"/>
      <c r="F596" s="6"/>
    </row>
    <row r="597" spans="1:6">
      <c r="A597" s="65"/>
      <c r="B597" s="1"/>
      <c r="C597" s="2"/>
      <c r="D597" s="42"/>
      <c r="E597" s="44"/>
      <c r="F597" s="6"/>
    </row>
    <row r="598" spans="1:6">
      <c r="A598" s="65"/>
      <c r="B598" s="1"/>
      <c r="C598" s="2"/>
      <c r="D598" s="42"/>
      <c r="E598" s="44"/>
      <c r="F598" s="6"/>
    </row>
    <row r="599" spans="1:6">
      <c r="A599" s="65"/>
      <c r="B599" s="1"/>
      <c r="C599" s="2"/>
      <c r="D599" s="42"/>
      <c r="E599" s="44"/>
      <c r="F599" s="6"/>
    </row>
    <row r="600" spans="1:6">
      <c r="A600" s="65"/>
      <c r="B600" s="1"/>
      <c r="C600" s="2"/>
      <c r="D600" s="42"/>
      <c r="E600" s="44"/>
      <c r="F600" s="6"/>
    </row>
    <row r="601" spans="1:6">
      <c r="A601" s="65"/>
      <c r="B601" s="1"/>
      <c r="C601" s="2"/>
      <c r="D601" s="42"/>
      <c r="E601" s="44"/>
      <c r="F601" s="6"/>
    </row>
    <row r="602" spans="1:6">
      <c r="A602" s="65"/>
      <c r="B602" s="1"/>
      <c r="C602" s="2"/>
      <c r="D602" s="42"/>
      <c r="E602" s="44"/>
      <c r="F602" s="6"/>
    </row>
    <row r="603" spans="1:6">
      <c r="A603" s="65"/>
      <c r="B603" s="1"/>
      <c r="C603" s="2"/>
      <c r="D603" s="42"/>
      <c r="E603" s="44"/>
      <c r="F603" s="6"/>
    </row>
    <row r="604" spans="1:6">
      <c r="A604" s="65"/>
      <c r="B604" s="1"/>
      <c r="C604" s="2"/>
      <c r="D604" s="42"/>
      <c r="E604" s="44"/>
      <c r="F604" s="6"/>
    </row>
    <row r="605" spans="1:6">
      <c r="A605" s="65"/>
      <c r="B605" s="1"/>
      <c r="C605" s="2"/>
      <c r="D605" s="42"/>
      <c r="E605" s="44"/>
      <c r="F605" s="6"/>
    </row>
    <row r="606" spans="1:6">
      <c r="A606" s="65"/>
      <c r="B606" s="1"/>
      <c r="C606" s="2"/>
      <c r="D606" s="42"/>
      <c r="E606" s="44"/>
      <c r="F606" s="6"/>
    </row>
    <row r="607" spans="1:6">
      <c r="A607" s="65"/>
      <c r="B607" s="1"/>
      <c r="C607" s="2"/>
      <c r="D607" s="42"/>
      <c r="E607" s="44"/>
      <c r="F607" s="6"/>
    </row>
    <row r="608" spans="1:6">
      <c r="A608" s="65"/>
      <c r="B608" s="1"/>
      <c r="C608" s="2"/>
      <c r="D608" s="42"/>
      <c r="E608" s="44"/>
      <c r="F608" s="6"/>
    </row>
    <row r="609" spans="1:6">
      <c r="A609" s="65"/>
      <c r="B609" s="1"/>
      <c r="C609" s="2"/>
      <c r="D609" s="42"/>
      <c r="E609" s="44"/>
      <c r="F609" s="6"/>
    </row>
    <row r="610" spans="1:6">
      <c r="A610" s="65"/>
      <c r="B610" s="1"/>
      <c r="C610" s="2"/>
      <c r="D610" s="42"/>
      <c r="E610" s="44"/>
      <c r="F610" s="6"/>
    </row>
    <row r="611" spans="1:6">
      <c r="A611" s="65"/>
      <c r="B611" s="1"/>
      <c r="C611" s="2"/>
      <c r="D611" s="42"/>
      <c r="E611" s="44"/>
      <c r="F611" s="6"/>
    </row>
    <row r="612" spans="1:6">
      <c r="A612" s="65"/>
      <c r="B612" s="1"/>
      <c r="C612" s="2"/>
      <c r="D612" s="42"/>
      <c r="E612" s="44"/>
      <c r="F612" s="6"/>
    </row>
    <row r="613" spans="1:6">
      <c r="A613" s="65"/>
      <c r="B613" s="1"/>
      <c r="C613" s="2"/>
      <c r="D613" s="42"/>
      <c r="E613" s="44"/>
      <c r="F613" s="6"/>
    </row>
    <row r="614" spans="1:6">
      <c r="A614" s="65"/>
      <c r="B614" s="1"/>
      <c r="C614" s="2"/>
      <c r="D614" s="42"/>
      <c r="E614" s="44"/>
      <c r="F614" s="6"/>
    </row>
    <row r="615" spans="1:6">
      <c r="A615" s="65"/>
      <c r="B615" s="1"/>
      <c r="C615" s="2"/>
      <c r="D615" s="42"/>
      <c r="E615" s="44"/>
      <c r="F615" s="6"/>
    </row>
    <row r="616" spans="1:6">
      <c r="A616" s="65"/>
      <c r="B616" s="1"/>
      <c r="C616" s="2"/>
      <c r="D616" s="42"/>
      <c r="E616" s="44"/>
      <c r="F616" s="6"/>
    </row>
    <row r="617" spans="1:6">
      <c r="A617" s="65"/>
      <c r="B617" s="1"/>
      <c r="C617" s="2"/>
      <c r="D617" s="42"/>
      <c r="E617" s="44"/>
      <c r="F617" s="6"/>
    </row>
    <row r="618" spans="1:6">
      <c r="A618" s="65"/>
      <c r="B618" s="1"/>
      <c r="C618" s="2"/>
      <c r="D618" s="42"/>
      <c r="E618" s="44"/>
      <c r="F618" s="6"/>
    </row>
    <row r="619" spans="1:6">
      <c r="A619" s="65"/>
      <c r="B619" s="1"/>
      <c r="C619" s="2"/>
      <c r="D619" s="42"/>
      <c r="E619" s="44"/>
      <c r="F619" s="6"/>
    </row>
    <row r="620" spans="1:6">
      <c r="A620" s="65"/>
      <c r="B620" s="1"/>
      <c r="C620" s="2"/>
      <c r="D620" s="42"/>
      <c r="E620" s="44"/>
      <c r="F620" s="6"/>
    </row>
    <row r="621" spans="1:6">
      <c r="A621" s="65"/>
      <c r="B621" s="1"/>
      <c r="C621" s="2"/>
      <c r="D621" s="42"/>
      <c r="E621" s="44"/>
      <c r="F621" s="6"/>
    </row>
    <row r="622" spans="1:6">
      <c r="A622" s="65"/>
      <c r="B622" s="1"/>
      <c r="C622" s="2"/>
      <c r="D622" s="42"/>
      <c r="E622" s="44"/>
      <c r="F622" s="6"/>
    </row>
    <row r="623" spans="1:6">
      <c r="A623" s="65"/>
      <c r="B623" s="1"/>
      <c r="C623" s="2"/>
      <c r="D623" s="42"/>
      <c r="E623" s="44"/>
      <c r="F623" s="6"/>
    </row>
    <row r="624" spans="1:6">
      <c r="A624" s="65"/>
      <c r="B624" s="1"/>
      <c r="C624" s="2"/>
      <c r="D624" s="42"/>
      <c r="E624" s="44"/>
      <c r="F624" s="6"/>
    </row>
    <row r="625" spans="1:6">
      <c r="A625" s="65"/>
      <c r="B625" s="1"/>
      <c r="C625" s="2"/>
      <c r="D625" s="42"/>
      <c r="E625" s="44"/>
      <c r="F625" s="6"/>
    </row>
    <row r="626" spans="1:6">
      <c r="A626" s="65"/>
      <c r="B626" s="1"/>
      <c r="C626" s="2"/>
      <c r="D626" s="42"/>
      <c r="E626" s="44"/>
      <c r="F626" s="6"/>
    </row>
    <row r="627" spans="1:6">
      <c r="A627" s="65"/>
      <c r="B627" s="1"/>
      <c r="C627" s="2"/>
      <c r="D627" s="42"/>
      <c r="E627" s="44"/>
      <c r="F627" s="6"/>
    </row>
    <row r="628" spans="1:6">
      <c r="A628" s="65"/>
      <c r="B628" s="1"/>
      <c r="C628" s="2"/>
      <c r="D628" s="42"/>
      <c r="E628" s="44"/>
      <c r="F628" s="6"/>
    </row>
    <row r="629" spans="1:6">
      <c r="A629" s="65"/>
      <c r="B629" s="1"/>
      <c r="C629" s="2"/>
      <c r="D629" s="42"/>
      <c r="E629" s="44"/>
      <c r="F629" s="6"/>
    </row>
    <row r="630" spans="1:6">
      <c r="A630" s="65"/>
      <c r="B630" s="1"/>
      <c r="C630" s="2"/>
      <c r="D630" s="42"/>
      <c r="E630" s="44"/>
      <c r="F630" s="6"/>
    </row>
    <row r="631" spans="1:6">
      <c r="A631" s="65"/>
      <c r="B631" s="1"/>
      <c r="C631" s="2"/>
      <c r="D631" s="42"/>
      <c r="E631" s="44"/>
      <c r="F631" s="6"/>
    </row>
    <row r="632" spans="1:6">
      <c r="A632" s="65"/>
      <c r="B632" s="1"/>
      <c r="C632" s="2"/>
      <c r="D632" s="42"/>
      <c r="E632" s="44"/>
      <c r="F632" s="6"/>
    </row>
    <row r="633" spans="1:6">
      <c r="A633" s="65"/>
      <c r="B633" s="1"/>
      <c r="C633" s="2"/>
      <c r="D633" s="42"/>
      <c r="E633" s="44"/>
      <c r="F633" s="6"/>
    </row>
    <row r="634" spans="1:6">
      <c r="A634" s="65"/>
      <c r="B634" s="1"/>
      <c r="C634" s="2"/>
      <c r="D634" s="42"/>
      <c r="E634" s="44"/>
      <c r="F634" s="6"/>
    </row>
    <row r="635" spans="1:6">
      <c r="A635" s="65"/>
      <c r="B635" s="1"/>
      <c r="C635" s="2"/>
      <c r="D635" s="42"/>
      <c r="E635" s="44"/>
      <c r="F635" s="6"/>
    </row>
    <row r="636" spans="1:6">
      <c r="A636" s="65"/>
      <c r="B636" s="1"/>
      <c r="C636" s="2"/>
      <c r="D636" s="42"/>
      <c r="E636" s="44"/>
      <c r="F636" s="6"/>
    </row>
    <row r="637" spans="1:6">
      <c r="A637" s="65"/>
      <c r="B637" s="1"/>
      <c r="C637" s="2"/>
      <c r="D637" s="42"/>
      <c r="E637" s="44"/>
      <c r="F637" s="6"/>
    </row>
    <row r="638" spans="1:6">
      <c r="A638" s="65"/>
      <c r="B638" s="1"/>
      <c r="C638" s="2"/>
      <c r="D638" s="42"/>
      <c r="E638" s="44"/>
      <c r="F638" s="6"/>
    </row>
    <row r="639" spans="1:6">
      <c r="A639" s="65"/>
      <c r="B639" s="1"/>
      <c r="C639" s="2"/>
      <c r="D639" s="42"/>
      <c r="E639" s="44"/>
      <c r="F639" s="6"/>
    </row>
    <row r="640" spans="1:6">
      <c r="A640" s="65"/>
      <c r="B640" s="1"/>
      <c r="C640" s="2"/>
      <c r="D640" s="42"/>
      <c r="E640" s="44"/>
      <c r="F640" s="6"/>
    </row>
    <row r="641" spans="1:6">
      <c r="A641" s="65"/>
      <c r="B641" s="1"/>
      <c r="C641" s="2"/>
      <c r="D641" s="42"/>
      <c r="E641" s="44"/>
      <c r="F641" s="6"/>
    </row>
    <row r="642" spans="1:6">
      <c r="A642" s="65"/>
      <c r="B642" s="1"/>
      <c r="C642" s="2"/>
      <c r="D642" s="42"/>
      <c r="E642" s="44"/>
      <c r="F642" s="6"/>
    </row>
    <row r="643" spans="1:6">
      <c r="A643" s="65"/>
      <c r="B643" s="1"/>
      <c r="C643" s="2"/>
      <c r="D643" s="42"/>
      <c r="E643" s="44"/>
      <c r="F643" s="6"/>
    </row>
    <row r="644" spans="1:6">
      <c r="A644" s="65"/>
      <c r="B644" s="1"/>
      <c r="C644" s="2"/>
      <c r="D644" s="42"/>
      <c r="E644" s="44"/>
      <c r="F644" s="6"/>
    </row>
    <row r="645" spans="1:6">
      <c r="A645" s="65"/>
      <c r="B645" s="1"/>
      <c r="C645" s="2"/>
      <c r="D645" s="42"/>
      <c r="E645" s="44"/>
      <c r="F645" s="6"/>
    </row>
    <row r="646" spans="1:6">
      <c r="A646" s="65"/>
      <c r="B646" s="1"/>
      <c r="C646" s="2"/>
      <c r="D646" s="42"/>
      <c r="E646" s="44"/>
      <c r="F646" s="6"/>
    </row>
    <row r="647" spans="1:6">
      <c r="A647" s="65"/>
      <c r="B647" s="1"/>
      <c r="C647" s="2"/>
      <c r="D647" s="42"/>
      <c r="E647" s="44"/>
      <c r="F647" s="6"/>
    </row>
    <row r="648" spans="1:6">
      <c r="A648" s="65"/>
      <c r="B648" s="1"/>
      <c r="C648" s="2"/>
      <c r="D648" s="42"/>
      <c r="E648" s="44"/>
      <c r="F648" s="6"/>
    </row>
    <row r="649" spans="1:6">
      <c r="A649" s="65"/>
      <c r="B649" s="1"/>
      <c r="C649" s="2"/>
      <c r="D649" s="42"/>
      <c r="E649" s="44"/>
      <c r="F649" s="6"/>
    </row>
    <row r="650" spans="1:6">
      <c r="A650" s="65"/>
      <c r="B650" s="1"/>
      <c r="C650" s="2"/>
      <c r="D650" s="42"/>
      <c r="E650" s="44"/>
      <c r="F650" s="6"/>
    </row>
    <row r="651" spans="1:6">
      <c r="A651" s="65"/>
      <c r="B651" s="1"/>
      <c r="C651" s="2"/>
      <c r="D651" s="42"/>
      <c r="E651" s="44"/>
      <c r="F651" s="6"/>
    </row>
    <row r="652" spans="1:6">
      <c r="A652" s="65"/>
      <c r="B652" s="1"/>
      <c r="C652" s="2"/>
      <c r="D652" s="42"/>
      <c r="E652" s="44"/>
      <c r="F652" s="6"/>
    </row>
    <row r="653" spans="1:6">
      <c r="A653" s="65"/>
      <c r="B653" s="1"/>
      <c r="C653" s="2"/>
      <c r="D653" s="42"/>
      <c r="E653" s="44"/>
      <c r="F653" s="6"/>
    </row>
    <row r="654" spans="1:6">
      <c r="A654" s="65"/>
      <c r="B654" s="1"/>
      <c r="C654" s="2"/>
      <c r="D654" s="42"/>
      <c r="E654" s="44"/>
      <c r="F654" s="6"/>
    </row>
    <row r="655" spans="1:6">
      <c r="A655" s="65"/>
      <c r="B655" s="1"/>
      <c r="C655" s="2"/>
      <c r="D655" s="42"/>
      <c r="E655" s="44"/>
      <c r="F655" s="6"/>
    </row>
    <row r="656" spans="1:6">
      <c r="A656" s="65"/>
      <c r="B656" s="1"/>
      <c r="C656" s="2"/>
      <c r="D656" s="42"/>
      <c r="E656" s="44"/>
      <c r="F656" s="6"/>
    </row>
    <row r="657" spans="1:6">
      <c r="A657" s="65"/>
      <c r="B657" s="1"/>
      <c r="C657" s="2"/>
      <c r="D657" s="42"/>
      <c r="E657" s="44"/>
      <c r="F657" s="6"/>
    </row>
    <row r="658" spans="1:6">
      <c r="A658" s="65"/>
      <c r="B658" s="1"/>
      <c r="C658" s="2"/>
      <c r="D658" s="42"/>
      <c r="E658" s="44"/>
      <c r="F658" s="6"/>
    </row>
    <row r="659" spans="1:6">
      <c r="A659" s="65"/>
      <c r="B659" s="1"/>
      <c r="C659" s="2"/>
      <c r="D659" s="42"/>
      <c r="E659" s="44"/>
      <c r="F659" s="6"/>
    </row>
    <row r="660" spans="1:6">
      <c r="A660" s="65"/>
      <c r="B660" s="1"/>
      <c r="C660" s="2"/>
      <c r="D660" s="42"/>
      <c r="E660" s="44"/>
      <c r="F660" s="6"/>
    </row>
    <row r="661" spans="1:6">
      <c r="A661" s="65"/>
      <c r="B661" s="1"/>
      <c r="C661" s="2"/>
      <c r="D661" s="42"/>
      <c r="E661" s="44"/>
      <c r="F661" s="6"/>
    </row>
    <row r="662" spans="1:6">
      <c r="A662" s="65"/>
      <c r="B662" s="1"/>
      <c r="C662" s="2"/>
      <c r="D662" s="42"/>
      <c r="E662" s="44"/>
      <c r="F662" s="6"/>
    </row>
    <row r="663" spans="1:6">
      <c r="A663" s="65"/>
      <c r="B663" s="1"/>
      <c r="C663" s="2"/>
      <c r="D663" s="42"/>
      <c r="E663" s="44"/>
      <c r="F663" s="6"/>
    </row>
    <row r="664" spans="1:6">
      <c r="A664" s="65"/>
      <c r="B664" s="1"/>
      <c r="C664" s="2"/>
      <c r="D664" s="42"/>
      <c r="E664" s="44"/>
      <c r="F664" s="6"/>
    </row>
    <row r="665" spans="1:6">
      <c r="A665" s="65"/>
      <c r="B665" s="1"/>
      <c r="C665" s="2"/>
      <c r="D665" s="42"/>
      <c r="E665" s="44"/>
      <c r="F665" s="6"/>
    </row>
    <row r="666" spans="1:6">
      <c r="A666" s="65"/>
      <c r="B666" s="1"/>
      <c r="C666" s="2"/>
      <c r="D666" s="42"/>
      <c r="E666" s="44"/>
      <c r="F666" s="6"/>
    </row>
    <row r="667" spans="1:6">
      <c r="A667" s="65"/>
      <c r="B667" s="1"/>
      <c r="C667" s="2"/>
      <c r="D667" s="42"/>
      <c r="E667" s="44"/>
      <c r="F667" s="6"/>
    </row>
    <row r="668" spans="1:6">
      <c r="A668" s="65"/>
      <c r="B668" s="1"/>
      <c r="C668" s="2"/>
      <c r="D668" s="42"/>
      <c r="E668" s="44"/>
      <c r="F668" s="6"/>
    </row>
    <row r="669" spans="1:6">
      <c r="A669" s="65"/>
      <c r="B669" s="1"/>
      <c r="C669" s="2"/>
      <c r="D669" s="42"/>
      <c r="E669" s="44"/>
      <c r="F669" s="6"/>
    </row>
    <row r="670" spans="1:6">
      <c r="A670" s="65"/>
      <c r="B670" s="1"/>
      <c r="C670" s="2"/>
      <c r="D670" s="42"/>
      <c r="E670" s="44"/>
      <c r="F670" s="6"/>
    </row>
    <row r="671" spans="1:6">
      <c r="A671" s="65"/>
      <c r="B671" s="1"/>
      <c r="C671" s="2"/>
      <c r="D671" s="42"/>
      <c r="E671" s="44"/>
      <c r="F671" s="6"/>
    </row>
    <row r="672" spans="1:6">
      <c r="A672" s="65"/>
      <c r="B672" s="1"/>
      <c r="C672" s="2"/>
      <c r="D672" s="42"/>
      <c r="E672" s="44"/>
      <c r="F672" s="6"/>
    </row>
    <row r="673" spans="1:6">
      <c r="A673" s="65"/>
      <c r="B673" s="1"/>
      <c r="C673" s="2"/>
      <c r="D673" s="42"/>
      <c r="E673" s="44"/>
      <c r="F673" s="6"/>
    </row>
    <row r="674" spans="1:6">
      <c r="A674" s="65"/>
      <c r="B674" s="1"/>
      <c r="C674" s="2"/>
      <c r="D674" s="42"/>
      <c r="E674" s="44"/>
      <c r="F674" s="6"/>
    </row>
    <row r="675" spans="1:6">
      <c r="A675" s="65"/>
      <c r="B675" s="1"/>
      <c r="C675" s="2"/>
      <c r="D675" s="42"/>
      <c r="E675" s="44"/>
      <c r="F675" s="6"/>
    </row>
    <row r="676" spans="1:6">
      <c r="A676" s="65"/>
      <c r="B676" s="1"/>
      <c r="C676" s="2"/>
      <c r="D676" s="42"/>
      <c r="E676" s="44"/>
      <c r="F676" s="6"/>
    </row>
    <row r="677" spans="1:6">
      <c r="A677" s="65"/>
      <c r="B677" s="1"/>
      <c r="C677" s="2"/>
      <c r="D677" s="42"/>
      <c r="E677" s="44"/>
      <c r="F677" s="6"/>
    </row>
    <row r="678" spans="1:6">
      <c r="A678" s="65"/>
      <c r="B678" s="1"/>
      <c r="C678" s="2"/>
      <c r="D678" s="42"/>
      <c r="E678" s="44"/>
      <c r="F678" s="6"/>
    </row>
    <row r="679" spans="1:6">
      <c r="A679" s="65"/>
      <c r="B679" s="1"/>
      <c r="C679" s="2"/>
      <c r="D679" s="42"/>
      <c r="E679" s="44"/>
      <c r="F679" s="6"/>
    </row>
    <row r="680" spans="1:6">
      <c r="A680" s="65"/>
      <c r="B680" s="1"/>
      <c r="C680" s="2"/>
      <c r="D680" s="42"/>
      <c r="E680" s="44"/>
      <c r="F680" s="6"/>
    </row>
    <row r="681" spans="1:6">
      <c r="A681" s="65"/>
      <c r="B681" s="1"/>
      <c r="C681" s="2"/>
      <c r="D681" s="42"/>
      <c r="E681" s="44"/>
      <c r="F681" s="6"/>
    </row>
    <row r="682" spans="1:6">
      <c r="A682" s="65"/>
      <c r="B682" s="1"/>
      <c r="C682" s="2"/>
      <c r="D682" s="42"/>
      <c r="E682" s="44"/>
      <c r="F682" s="6"/>
    </row>
    <row r="683" spans="1:6">
      <c r="A683" s="65"/>
      <c r="B683" s="1"/>
      <c r="C683" s="2"/>
      <c r="D683" s="42"/>
      <c r="E683" s="44"/>
      <c r="F683" s="6"/>
    </row>
    <row r="684" spans="1:6">
      <c r="A684" s="65"/>
      <c r="B684" s="1"/>
      <c r="C684" s="2"/>
      <c r="D684" s="42"/>
      <c r="E684" s="44"/>
      <c r="F684" s="6"/>
    </row>
    <row r="685" spans="1:6">
      <c r="A685" s="65"/>
      <c r="B685" s="1"/>
      <c r="C685" s="2"/>
      <c r="D685" s="42"/>
      <c r="E685" s="44"/>
      <c r="F685" s="6"/>
    </row>
    <row r="686" spans="1:6">
      <c r="A686" s="65"/>
      <c r="B686" s="1"/>
      <c r="C686" s="2"/>
      <c r="D686" s="42"/>
      <c r="E686" s="44"/>
      <c r="F686" s="6"/>
    </row>
    <row r="687" spans="1:6">
      <c r="A687" s="65"/>
      <c r="B687" s="1"/>
      <c r="C687" s="2"/>
      <c r="D687" s="42"/>
      <c r="E687" s="44"/>
      <c r="F687" s="6"/>
    </row>
    <row r="688" spans="1:6">
      <c r="A688" s="65"/>
      <c r="B688" s="1"/>
      <c r="C688" s="2"/>
      <c r="D688" s="42"/>
      <c r="E688" s="44"/>
      <c r="F688" s="6"/>
    </row>
    <row r="689" spans="1:6">
      <c r="A689" s="65"/>
      <c r="B689" s="1"/>
      <c r="C689" s="2"/>
      <c r="D689" s="42"/>
      <c r="E689" s="44"/>
      <c r="F689" s="6"/>
    </row>
    <row r="690" spans="1:6">
      <c r="A690" s="65"/>
      <c r="B690" s="1"/>
      <c r="C690" s="2"/>
      <c r="D690" s="42"/>
      <c r="E690" s="44"/>
      <c r="F690" s="6"/>
    </row>
    <row r="691" spans="1:6">
      <c r="A691" s="65"/>
      <c r="B691" s="1"/>
      <c r="C691" s="2"/>
      <c r="D691" s="42"/>
      <c r="E691" s="44"/>
      <c r="F691" s="6"/>
    </row>
    <row r="692" spans="1:6">
      <c r="A692" s="65"/>
      <c r="B692" s="1"/>
      <c r="C692" s="2"/>
      <c r="D692" s="42"/>
      <c r="E692" s="44"/>
      <c r="F692" s="6"/>
    </row>
    <row r="693" spans="1:6">
      <c r="A693" s="65"/>
      <c r="B693" s="1"/>
      <c r="C693" s="2"/>
      <c r="D693" s="42"/>
      <c r="E693" s="44"/>
      <c r="F693" s="6"/>
    </row>
    <row r="694" spans="1:6">
      <c r="A694" s="65"/>
      <c r="B694" s="1"/>
      <c r="C694" s="2"/>
      <c r="D694" s="42"/>
      <c r="E694" s="44"/>
      <c r="F694" s="6"/>
    </row>
    <row r="695" spans="1:6">
      <c r="A695" s="65"/>
      <c r="B695" s="1"/>
      <c r="C695" s="2"/>
      <c r="D695" s="42"/>
      <c r="E695" s="44"/>
      <c r="F695" s="6"/>
    </row>
    <row r="696" spans="1:6">
      <c r="A696" s="65"/>
      <c r="B696" s="1"/>
      <c r="C696" s="2"/>
      <c r="D696" s="42"/>
      <c r="E696" s="44"/>
      <c r="F696" s="6"/>
    </row>
    <row r="697" spans="1:6">
      <c r="A697" s="65"/>
      <c r="B697" s="1"/>
      <c r="C697" s="2"/>
      <c r="D697" s="42"/>
      <c r="E697" s="44"/>
      <c r="F697" s="6"/>
    </row>
    <row r="698" spans="1:6">
      <c r="A698" s="65"/>
      <c r="B698" s="1"/>
      <c r="C698" s="2"/>
      <c r="D698" s="42"/>
      <c r="E698" s="44"/>
      <c r="F698" s="6"/>
    </row>
    <row r="699" spans="1:6">
      <c r="A699" s="65"/>
      <c r="B699" s="1"/>
      <c r="C699" s="2"/>
      <c r="D699" s="42"/>
      <c r="E699" s="44"/>
      <c r="F699" s="6"/>
    </row>
    <row r="700" spans="1:6">
      <c r="A700" s="65"/>
      <c r="B700" s="1"/>
      <c r="C700" s="2"/>
      <c r="D700" s="42"/>
      <c r="E700" s="44"/>
      <c r="F700" s="6"/>
    </row>
    <row r="701" spans="1:6">
      <c r="A701" s="65"/>
      <c r="B701" s="1"/>
      <c r="C701" s="2"/>
      <c r="D701" s="42"/>
      <c r="E701" s="44"/>
      <c r="F701" s="6"/>
    </row>
    <row r="702" spans="1:6">
      <c r="A702" s="65"/>
      <c r="B702" s="1"/>
      <c r="C702" s="2"/>
      <c r="D702" s="42"/>
      <c r="E702" s="44"/>
      <c r="F702" s="6"/>
    </row>
    <row r="703" spans="1:6">
      <c r="A703" s="65"/>
      <c r="B703" s="1"/>
      <c r="C703" s="2"/>
      <c r="D703" s="42"/>
      <c r="E703" s="44"/>
      <c r="F703" s="6"/>
    </row>
    <row r="704" spans="1:6">
      <c r="A704" s="65"/>
      <c r="B704" s="1"/>
      <c r="C704" s="2"/>
      <c r="D704" s="42"/>
      <c r="E704" s="44"/>
      <c r="F704" s="6"/>
    </row>
    <row r="705" spans="1:6">
      <c r="A705" s="65"/>
      <c r="B705" s="1"/>
      <c r="C705" s="2"/>
      <c r="D705" s="42"/>
      <c r="E705" s="44"/>
      <c r="F705" s="6"/>
    </row>
    <row r="706" spans="1:6">
      <c r="A706" s="65"/>
      <c r="B706" s="1"/>
      <c r="C706" s="2"/>
      <c r="D706" s="42"/>
      <c r="E706" s="44"/>
      <c r="F706" s="6"/>
    </row>
    <row r="707" spans="1:6">
      <c r="A707" s="65"/>
      <c r="B707" s="1"/>
      <c r="C707" s="2"/>
      <c r="D707" s="42"/>
      <c r="E707" s="44"/>
      <c r="F707" s="6"/>
    </row>
    <row r="708" spans="1:6">
      <c r="A708" s="65"/>
      <c r="B708" s="1"/>
      <c r="C708" s="2"/>
      <c r="D708" s="42"/>
      <c r="E708" s="44"/>
      <c r="F708" s="6"/>
    </row>
    <row r="709" spans="1:6">
      <c r="A709" s="65"/>
      <c r="B709" s="1"/>
      <c r="C709" s="2"/>
      <c r="D709" s="42"/>
      <c r="E709" s="44"/>
      <c r="F709" s="6"/>
    </row>
    <row r="710" spans="1:6">
      <c r="A710" s="65"/>
      <c r="B710" s="1"/>
      <c r="C710" s="2"/>
      <c r="D710" s="42"/>
      <c r="E710" s="44"/>
      <c r="F710" s="6"/>
    </row>
    <row r="711" spans="1:6">
      <c r="A711" s="65"/>
      <c r="B711" s="1"/>
      <c r="C711" s="2"/>
      <c r="D711" s="42"/>
      <c r="E711" s="44"/>
      <c r="F711" s="6"/>
    </row>
    <row r="712" spans="1:6">
      <c r="A712" s="65"/>
      <c r="B712" s="1"/>
      <c r="C712" s="2"/>
      <c r="D712" s="42"/>
      <c r="E712" s="44"/>
      <c r="F712" s="6"/>
    </row>
    <row r="713" spans="1:6">
      <c r="A713" s="65"/>
      <c r="B713" s="1"/>
      <c r="C713" s="2"/>
      <c r="D713" s="42"/>
      <c r="E713" s="44"/>
      <c r="F713" s="6"/>
    </row>
    <row r="714" spans="1:6">
      <c r="A714" s="65"/>
      <c r="B714" s="1"/>
      <c r="C714" s="2"/>
      <c r="D714" s="42"/>
      <c r="E714" s="44"/>
      <c r="F714" s="6"/>
    </row>
    <row r="715" spans="1:6">
      <c r="A715" s="65"/>
      <c r="B715" s="1"/>
      <c r="C715" s="2"/>
      <c r="D715" s="42"/>
      <c r="E715" s="44"/>
      <c r="F715" s="6"/>
    </row>
    <row r="716" spans="1:6">
      <c r="A716" s="65"/>
      <c r="B716" s="1"/>
      <c r="C716" s="2"/>
      <c r="D716" s="42"/>
      <c r="E716" s="44"/>
      <c r="F716" s="6"/>
    </row>
    <row r="717" spans="1:6">
      <c r="A717" s="65"/>
      <c r="B717" s="1"/>
      <c r="C717" s="2"/>
      <c r="D717" s="42"/>
      <c r="E717" s="44"/>
      <c r="F717" s="6"/>
    </row>
    <row r="718" spans="1:6">
      <c r="A718" s="65"/>
      <c r="B718" s="1"/>
      <c r="C718" s="2"/>
      <c r="D718" s="42"/>
      <c r="E718" s="44"/>
      <c r="F718" s="6"/>
    </row>
    <row r="719" spans="1:6">
      <c r="A719" s="65"/>
      <c r="B719" s="1"/>
      <c r="C719" s="2"/>
      <c r="D719" s="42"/>
      <c r="E719" s="44"/>
      <c r="F719" s="6"/>
    </row>
    <row r="720" spans="1:6">
      <c r="A720" s="65"/>
      <c r="B720" s="1"/>
      <c r="C720" s="2"/>
      <c r="D720" s="42"/>
      <c r="E720" s="44"/>
      <c r="F720" s="6"/>
    </row>
    <row r="721" spans="1:6">
      <c r="A721" s="65"/>
      <c r="B721" s="1"/>
      <c r="C721" s="2"/>
      <c r="D721" s="42"/>
      <c r="E721" s="44"/>
      <c r="F721" s="6"/>
    </row>
    <row r="722" spans="1:6">
      <c r="A722" s="65"/>
      <c r="B722" s="1"/>
      <c r="C722" s="2"/>
      <c r="D722" s="42"/>
      <c r="E722" s="44"/>
      <c r="F722" s="6"/>
    </row>
    <row r="723" spans="1:6">
      <c r="A723" s="65"/>
      <c r="B723" s="1"/>
      <c r="C723" s="2"/>
      <c r="D723" s="42"/>
      <c r="E723" s="44"/>
      <c r="F723" s="6"/>
    </row>
    <row r="724" spans="1:6">
      <c r="A724" s="65"/>
      <c r="B724" s="1"/>
      <c r="C724" s="2"/>
      <c r="D724" s="42"/>
      <c r="E724" s="44"/>
      <c r="F724" s="6"/>
    </row>
    <row r="725" spans="1:6">
      <c r="A725" s="65"/>
      <c r="B725" s="1"/>
      <c r="C725" s="2"/>
      <c r="D725" s="42"/>
      <c r="E725" s="44"/>
      <c r="F725" s="6"/>
    </row>
    <row r="726" spans="1:6">
      <c r="A726" s="65"/>
      <c r="B726" s="1"/>
      <c r="C726" s="2"/>
      <c r="D726" s="42"/>
      <c r="E726" s="44"/>
      <c r="F726" s="6"/>
    </row>
    <row r="727" spans="1:6">
      <c r="A727" s="65"/>
      <c r="B727" s="1"/>
      <c r="C727" s="2"/>
      <c r="D727" s="42"/>
      <c r="E727" s="44"/>
      <c r="F727" s="6"/>
    </row>
    <row r="728" spans="1:6">
      <c r="A728" s="65"/>
      <c r="B728" s="1"/>
      <c r="C728" s="2"/>
      <c r="D728" s="42"/>
      <c r="E728" s="44"/>
      <c r="F728" s="6"/>
    </row>
    <row r="729" spans="1:6">
      <c r="A729" s="65"/>
      <c r="B729" s="1"/>
      <c r="C729" s="2"/>
      <c r="D729" s="42"/>
      <c r="E729" s="44"/>
      <c r="F729" s="6"/>
    </row>
    <row r="730" spans="1:6">
      <c r="A730" s="65"/>
      <c r="B730" s="1"/>
      <c r="C730" s="2"/>
      <c r="D730" s="42"/>
      <c r="E730" s="44"/>
      <c r="F730" s="6"/>
    </row>
    <row r="731" spans="1:6">
      <c r="A731" s="65"/>
      <c r="B731" s="1"/>
      <c r="C731" s="2"/>
      <c r="D731" s="42"/>
      <c r="E731" s="44"/>
      <c r="F731" s="6"/>
    </row>
    <row r="732" spans="1:6">
      <c r="A732" s="65"/>
      <c r="B732" s="1"/>
      <c r="C732" s="2"/>
      <c r="D732" s="42"/>
      <c r="E732" s="44"/>
      <c r="F732" s="6"/>
    </row>
    <row r="733" spans="1:6">
      <c r="A733" s="65"/>
      <c r="B733" s="1"/>
      <c r="C733" s="2"/>
      <c r="D733" s="42"/>
      <c r="E733" s="44"/>
      <c r="F733" s="6"/>
    </row>
    <row r="734" spans="1:6">
      <c r="A734" s="65"/>
      <c r="B734" s="1"/>
      <c r="C734" s="2"/>
      <c r="D734" s="42"/>
      <c r="E734" s="44"/>
      <c r="F734" s="6"/>
    </row>
    <row r="735" spans="1:6">
      <c r="A735" s="65"/>
      <c r="B735" s="1"/>
      <c r="C735" s="2"/>
      <c r="D735" s="42"/>
      <c r="E735" s="44"/>
      <c r="F735" s="6"/>
    </row>
    <row r="736" spans="1:6">
      <c r="A736" s="65"/>
      <c r="B736" s="1"/>
      <c r="C736" s="2"/>
      <c r="D736" s="42"/>
      <c r="E736" s="44"/>
      <c r="F736" s="6"/>
    </row>
    <row r="737" spans="1:6">
      <c r="A737" s="65"/>
      <c r="B737" s="1"/>
      <c r="C737" s="2"/>
      <c r="D737" s="42"/>
      <c r="E737" s="44"/>
      <c r="F737" s="6"/>
    </row>
    <row r="738" spans="1:6">
      <c r="A738" s="65"/>
      <c r="B738" s="1"/>
      <c r="C738" s="2"/>
      <c r="D738" s="42"/>
      <c r="E738" s="44"/>
      <c r="F738" s="6"/>
    </row>
    <row r="739" spans="1:6">
      <c r="A739" s="65"/>
      <c r="B739" s="1"/>
      <c r="C739" s="2"/>
      <c r="D739" s="42"/>
      <c r="E739" s="44"/>
      <c r="F739" s="6"/>
    </row>
    <row r="740" spans="1:6">
      <c r="A740" s="65"/>
      <c r="B740" s="1"/>
      <c r="C740" s="2"/>
      <c r="D740" s="42"/>
      <c r="E740" s="44"/>
      <c r="F740" s="6"/>
    </row>
    <row r="741" spans="1:6">
      <c r="A741" s="65"/>
      <c r="B741" s="1"/>
      <c r="C741" s="2"/>
      <c r="D741" s="42"/>
      <c r="E741" s="44"/>
      <c r="F741" s="6"/>
    </row>
    <row r="742" spans="1:6">
      <c r="A742" s="65"/>
      <c r="B742" s="1"/>
      <c r="C742" s="2"/>
      <c r="D742" s="42"/>
      <c r="E742" s="44"/>
      <c r="F742" s="6"/>
    </row>
    <row r="743" spans="1:6">
      <c r="A743" s="65"/>
      <c r="B743" s="1"/>
      <c r="C743" s="2"/>
      <c r="D743" s="42"/>
      <c r="E743" s="44"/>
      <c r="F743" s="6"/>
    </row>
    <row r="744" spans="1:6">
      <c r="A744" s="65"/>
      <c r="B744" s="1"/>
      <c r="C744" s="2"/>
      <c r="D744" s="42"/>
      <c r="E744" s="44"/>
      <c r="F744" s="6"/>
    </row>
    <row r="745" spans="1:6">
      <c r="A745" s="65"/>
      <c r="B745" s="1"/>
      <c r="C745" s="2"/>
      <c r="D745" s="42"/>
      <c r="E745" s="44"/>
      <c r="F745" s="6"/>
    </row>
    <row r="746" spans="1:6">
      <c r="A746" s="65"/>
      <c r="B746" s="1"/>
      <c r="C746" s="2"/>
      <c r="D746" s="42"/>
      <c r="E746" s="44"/>
      <c r="F746" s="6"/>
    </row>
    <row r="747" spans="1:6">
      <c r="A747" s="65"/>
      <c r="B747" s="1"/>
      <c r="C747" s="2"/>
      <c r="D747" s="42"/>
      <c r="E747" s="44"/>
      <c r="F747" s="6"/>
    </row>
    <row r="748" spans="1:6">
      <c r="A748" s="65"/>
      <c r="B748" s="1"/>
      <c r="C748" s="2"/>
      <c r="D748" s="42"/>
      <c r="E748" s="44"/>
      <c r="F748" s="6"/>
    </row>
    <row r="749" spans="1:6">
      <c r="A749" s="65"/>
      <c r="B749" s="1"/>
      <c r="C749" s="2"/>
      <c r="D749" s="42"/>
      <c r="E749" s="44"/>
      <c r="F749" s="6"/>
    </row>
    <row r="750" spans="1:6">
      <c r="A750" s="65"/>
      <c r="B750" s="1"/>
      <c r="C750" s="2"/>
      <c r="D750" s="42"/>
      <c r="E750" s="44"/>
      <c r="F750" s="6"/>
    </row>
    <row r="751" spans="1:6">
      <c r="A751" s="65"/>
      <c r="B751" s="1"/>
      <c r="C751" s="2"/>
      <c r="D751" s="42"/>
      <c r="E751" s="44"/>
      <c r="F751" s="6"/>
    </row>
    <row r="752" spans="1:6">
      <c r="A752" s="65"/>
      <c r="B752" s="1"/>
      <c r="C752" s="2"/>
      <c r="D752" s="42"/>
      <c r="E752" s="44"/>
      <c r="F752" s="6"/>
    </row>
    <row r="753" spans="1:6">
      <c r="A753" s="65"/>
      <c r="B753" s="1"/>
      <c r="C753" s="2"/>
      <c r="D753" s="42"/>
      <c r="E753" s="44"/>
      <c r="F753" s="6"/>
    </row>
    <row r="754" spans="1:6">
      <c r="A754" s="65"/>
      <c r="B754" s="1"/>
      <c r="C754" s="2"/>
      <c r="D754" s="42"/>
      <c r="E754" s="44"/>
      <c r="F754" s="6"/>
    </row>
    <row r="755" spans="1:6">
      <c r="A755" s="65"/>
      <c r="B755" s="1"/>
      <c r="C755" s="2"/>
      <c r="D755" s="42"/>
      <c r="E755" s="44"/>
      <c r="F755" s="6"/>
    </row>
    <row r="756" spans="1:6">
      <c r="A756" s="65"/>
      <c r="B756" s="1"/>
      <c r="C756" s="2"/>
      <c r="D756" s="42"/>
      <c r="E756" s="44"/>
      <c r="F756" s="6"/>
    </row>
    <row r="757" spans="1:6">
      <c r="A757" s="65"/>
      <c r="B757" s="1"/>
      <c r="C757" s="2"/>
      <c r="D757" s="42"/>
      <c r="E757" s="44"/>
      <c r="F757" s="6"/>
    </row>
    <row r="758" spans="1:6">
      <c r="A758" s="65"/>
      <c r="B758" s="1"/>
      <c r="C758" s="2"/>
      <c r="D758" s="42"/>
      <c r="E758" s="44"/>
      <c r="F758" s="6"/>
    </row>
    <row r="759" spans="1:6">
      <c r="A759" s="65"/>
      <c r="B759" s="1"/>
      <c r="C759" s="2"/>
      <c r="D759" s="42"/>
      <c r="E759" s="44"/>
      <c r="F759" s="6"/>
    </row>
    <row r="760" spans="1:6">
      <c r="A760" s="65"/>
      <c r="B760" s="1"/>
      <c r="C760" s="2"/>
      <c r="D760" s="42"/>
      <c r="E760" s="44"/>
      <c r="F760" s="6"/>
    </row>
    <row r="761" spans="1:6">
      <c r="A761" s="65"/>
      <c r="B761" s="1"/>
      <c r="C761" s="2"/>
      <c r="D761" s="42"/>
      <c r="E761" s="44"/>
      <c r="F761" s="6"/>
    </row>
    <row r="762" spans="1:6">
      <c r="A762" s="65"/>
      <c r="B762" s="1"/>
      <c r="C762" s="2"/>
      <c r="D762" s="42"/>
      <c r="E762" s="44"/>
      <c r="F762" s="6"/>
    </row>
    <row r="763" spans="1:6">
      <c r="A763" s="65"/>
      <c r="B763" s="1"/>
      <c r="C763" s="2"/>
      <c r="D763" s="42"/>
      <c r="E763" s="44"/>
      <c r="F763" s="6"/>
    </row>
    <row r="764" spans="1:6">
      <c r="A764" s="65"/>
      <c r="B764" s="1"/>
      <c r="C764" s="2"/>
      <c r="D764" s="42"/>
      <c r="E764" s="44"/>
      <c r="F764" s="6"/>
    </row>
    <row r="765" spans="1:6">
      <c r="A765" s="65"/>
      <c r="B765" s="1"/>
      <c r="C765" s="2"/>
      <c r="D765" s="42"/>
      <c r="E765" s="44"/>
      <c r="F765" s="6"/>
    </row>
    <row r="766" spans="1:6">
      <c r="A766" s="65"/>
      <c r="B766" s="1"/>
      <c r="C766" s="2"/>
      <c r="D766" s="42"/>
      <c r="E766" s="44"/>
      <c r="F766" s="6"/>
    </row>
    <row r="767" spans="1:6">
      <c r="A767" s="65"/>
      <c r="B767" s="1"/>
      <c r="C767" s="2"/>
      <c r="D767" s="42"/>
      <c r="E767" s="44"/>
      <c r="F767" s="6"/>
    </row>
    <row r="768" spans="1:6">
      <c r="A768" s="65"/>
      <c r="B768" s="1"/>
      <c r="C768" s="2"/>
      <c r="D768" s="42"/>
      <c r="E768" s="44"/>
      <c r="F768" s="6"/>
    </row>
    <row r="769" spans="1:6">
      <c r="A769" s="65"/>
      <c r="B769" s="1"/>
      <c r="C769" s="2"/>
      <c r="D769" s="42"/>
      <c r="E769" s="44"/>
      <c r="F769" s="6"/>
    </row>
    <row r="770" spans="1:6">
      <c r="A770" s="65"/>
      <c r="B770" s="1"/>
      <c r="C770" s="2"/>
      <c r="D770" s="42"/>
      <c r="E770" s="44"/>
      <c r="F770" s="6"/>
    </row>
    <row r="771" spans="1:6">
      <c r="A771" s="65"/>
      <c r="B771" s="1"/>
      <c r="C771" s="2"/>
      <c r="D771" s="42"/>
      <c r="E771" s="44"/>
      <c r="F771" s="6"/>
    </row>
    <row r="772" spans="1:6">
      <c r="A772" s="65"/>
      <c r="B772" s="1"/>
      <c r="C772" s="2"/>
      <c r="D772" s="42"/>
      <c r="E772" s="44"/>
      <c r="F772" s="6"/>
    </row>
    <row r="773" spans="1:6">
      <c r="A773" s="65"/>
      <c r="B773" s="1"/>
      <c r="C773" s="2"/>
      <c r="D773" s="42"/>
      <c r="E773" s="44"/>
      <c r="F773" s="6"/>
    </row>
    <row r="774" spans="1:6">
      <c r="A774" s="65"/>
      <c r="B774" s="1"/>
      <c r="C774" s="2"/>
      <c r="D774" s="42"/>
      <c r="E774" s="44"/>
      <c r="F774" s="6"/>
    </row>
    <row r="775" spans="1:6">
      <c r="A775" s="65"/>
      <c r="B775" s="1"/>
      <c r="C775" s="2"/>
      <c r="D775" s="42"/>
      <c r="E775" s="44"/>
      <c r="F775" s="6"/>
    </row>
    <row r="776" spans="1:6">
      <c r="A776" s="65"/>
      <c r="B776" s="1"/>
      <c r="C776" s="2"/>
      <c r="D776" s="42"/>
      <c r="E776" s="44"/>
      <c r="F776" s="6"/>
    </row>
    <row r="777" spans="1:6">
      <c r="A777" s="65"/>
      <c r="B777" s="1"/>
      <c r="C777" s="2"/>
      <c r="D777" s="42"/>
      <c r="E777" s="44"/>
      <c r="F777" s="6"/>
    </row>
    <row r="778" spans="1:6">
      <c r="A778" s="65"/>
      <c r="B778" s="1"/>
      <c r="C778" s="2"/>
      <c r="D778" s="42"/>
      <c r="E778" s="44"/>
      <c r="F778" s="6"/>
    </row>
    <row r="779" spans="1:6">
      <c r="A779" s="65"/>
      <c r="B779" s="1"/>
      <c r="C779" s="2"/>
      <c r="D779" s="42"/>
      <c r="E779" s="44"/>
      <c r="F779" s="6"/>
    </row>
    <row r="780" spans="1:6">
      <c r="A780" s="65"/>
      <c r="B780" s="1"/>
      <c r="C780" s="2"/>
      <c r="D780" s="42"/>
      <c r="E780" s="44"/>
      <c r="F780" s="6"/>
    </row>
    <row r="781" spans="1:6">
      <c r="A781" s="65"/>
      <c r="B781" s="1"/>
      <c r="C781" s="2"/>
      <c r="D781" s="42"/>
      <c r="E781" s="44"/>
      <c r="F781" s="6"/>
    </row>
    <row r="782" spans="1:6">
      <c r="A782" s="65"/>
      <c r="B782" s="1"/>
      <c r="C782" s="2"/>
      <c r="D782" s="42"/>
      <c r="E782" s="44"/>
      <c r="F782" s="6"/>
    </row>
    <row r="783" spans="1:6">
      <c r="A783" s="65"/>
      <c r="B783" s="1"/>
      <c r="C783" s="2"/>
      <c r="D783" s="42"/>
      <c r="E783" s="44"/>
      <c r="F783" s="6"/>
    </row>
    <row r="784" spans="1:6">
      <c r="A784" s="65"/>
      <c r="B784" s="1"/>
      <c r="C784" s="2"/>
      <c r="D784" s="42"/>
      <c r="E784" s="44"/>
      <c r="F784" s="6"/>
    </row>
    <row r="785" spans="1:6">
      <c r="A785" s="65"/>
      <c r="B785" s="1"/>
      <c r="C785" s="2"/>
      <c r="D785" s="42"/>
      <c r="E785" s="44"/>
      <c r="F785" s="6"/>
    </row>
    <row r="786" spans="1:6">
      <c r="A786" s="65"/>
      <c r="B786" s="1"/>
      <c r="C786" s="2"/>
      <c r="D786" s="42"/>
      <c r="E786" s="44"/>
      <c r="F786" s="6"/>
    </row>
    <row r="787" spans="1:6">
      <c r="A787" s="65"/>
      <c r="B787" s="1"/>
      <c r="C787" s="2"/>
      <c r="D787" s="42"/>
      <c r="E787" s="44"/>
      <c r="F787" s="6"/>
    </row>
    <row r="788" spans="1:6">
      <c r="A788" s="65"/>
      <c r="B788" s="1"/>
      <c r="C788" s="2"/>
      <c r="D788" s="42"/>
      <c r="E788" s="44"/>
      <c r="F788" s="6"/>
    </row>
    <row r="789" spans="1:6">
      <c r="A789" s="65"/>
      <c r="B789" s="1"/>
      <c r="C789" s="2"/>
      <c r="D789" s="42"/>
      <c r="E789" s="44"/>
      <c r="F789" s="6"/>
    </row>
    <row r="790" spans="1:6">
      <c r="A790" s="65"/>
      <c r="B790" s="1"/>
      <c r="C790" s="2"/>
      <c r="D790" s="42"/>
      <c r="E790" s="44"/>
      <c r="F790" s="6"/>
    </row>
    <row r="791" spans="1:6">
      <c r="A791" s="65"/>
      <c r="B791" s="1"/>
      <c r="C791" s="2"/>
      <c r="D791" s="42"/>
      <c r="E791" s="44"/>
      <c r="F791" s="6"/>
    </row>
    <row r="792" spans="1:6">
      <c r="A792" s="65"/>
      <c r="B792" s="1"/>
      <c r="C792" s="2"/>
      <c r="D792" s="42"/>
      <c r="E792" s="44"/>
      <c r="F792" s="6"/>
    </row>
    <row r="793" spans="1:6">
      <c r="A793" s="65"/>
      <c r="B793" s="1"/>
      <c r="C793" s="2"/>
      <c r="D793" s="42"/>
      <c r="E793" s="44"/>
      <c r="F793" s="6"/>
    </row>
    <row r="794" spans="1:6">
      <c r="A794" s="65"/>
      <c r="B794" s="1"/>
      <c r="C794" s="2"/>
      <c r="D794" s="42"/>
      <c r="E794" s="44"/>
      <c r="F794" s="6"/>
    </row>
    <row r="795" spans="1:6">
      <c r="A795" s="65"/>
      <c r="B795" s="1"/>
      <c r="C795" s="2"/>
      <c r="D795" s="42"/>
      <c r="E795" s="44"/>
      <c r="F795" s="6"/>
    </row>
    <row r="796" spans="1:6">
      <c r="A796" s="65"/>
      <c r="B796" s="1"/>
      <c r="C796" s="2"/>
      <c r="D796" s="42"/>
      <c r="E796" s="44"/>
      <c r="F796" s="6"/>
    </row>
    <row r="797" spans="1:6">
      <c r="A797" s="65"/>
      <c r="B797" s="1"/>
      <c r="C797" s="2"/>
      <c r="D797" s="42"/>
      <c r="E797" s="44"/>
      <c r="F797" s="6"/>
    </row>
    <row r="798" spans="1:6">
      <c r="A798" s="65"/>
      <c r="B798" s="1"/>
      <c r="C798" s="2"/>
      <c r="D798" s="42"/>
      <c r="E798" s="44"/>
      <c r="F798" s="6"/>
    </row>
    <row r="799" spans="1:6">
      <c r="A799" s="65"/>
      <c r="B799" s="1"/>
      <c r="C799" s="2"/>
      <c r="D799" s="42"/>
      <c r="E799" s="44"/>
      <c r="F799" s="6"/>
    </row>
    <row r="800" spans="1:6">
      <c r="A800" s="65"/>
      <c r="B800" s="1"/>
      <c r="C800" s="2"/>
      <c r="D800" s="42"/>
      <c r="E800" s="44"/>
      <c r="F800" s="6"/>
    </row>
    <row r="801" spans="1:6">
      <c r="A801" s="65"/>
      <c r="B801" s="1"/>
      <c r="C801" s="2"/>
      <c r="D801" s="42"/>
      <c r="E801" s="44"/>
      <c r="F801" s="6"/>
    </row>
    <row r="802" spans="1:6">
      <c r="A802" s="65"/>
      <c r="B802" s="1"/>
      <c r="C802" s="2"/>
      <c r="D802" s="42"/>
      <c r="E802" s="44"/>
      <c r="F802" s="6"/>
    </row>
    <row r="803" spans="1:6">
      <c r="A803" s="65"/>
      <c r="B803" s="1"/>
      <c r="C803" s="2"/>
      <c r="D803" s="42"/>
      <c r="E803" s="44"/>
      <c r="F803" s="6"/>
    </row>
    <row r="804" spans="1:6">
      <c r="A804" s="65"/>
      <c r="B804" s="1"/>
      <c r="C804" s="2"/>
      <c r="D804" s="42"/>
      <c r="E804" s="44"/>
      <c r="F804" s="6"/>
    </row>
    <row r="805" spans="1:6">
      <c r="A805" s="65"/>
      <c r="B805" s="1"/>
      <c r="C805" s="2"/>
      <c r="D805" s="42"/>
      <c r="E805" s="44"/>
      <c r="F805" s="6"/>
    </row>
    <row r="806" spans="1:6">
      <c r="A806" s="65"/>
      <c r="B806" s="1"/>
      <c r="C806" s="2"/>
      <c r="D806" s="42"/>
      <c r="E806" s="44"/>
      <c r="F806" s="6"/>
    </row>
    <row r="807" spans="1:6">
      <c r="A807" s="65"/>
      <c r="B807" s="1"/>
      <c r="C807" s="2"/>
      <c r="D807" s="42"/>
      <c r="E807" s="44"/>
      <c r="F807" s="6"/>
    </row>
    <row r="808" spans="1:6">
      <c r="A808" s="65"/>
      <c r="B808" s="1"/>
      <c r="C808" s="2"/>
      <c r="D808" s="42"/>
      <c r="E808" s="44"/>
      <c r="F808" s="6"/>
    </row>
    <row r="809" spans="1:6">
      <c r="A809" s="65"/>
      <c r="B809" s="1"/>
      <c r="C809" s="2"/>
      <c r="D809" s="42"/>
      <c r="E809" s="44"/>
      <c r="F809" s="6"/>
    </row>
    <row r="810" spans="1:6">
      <c r="A810" s="65"/>
      <c r="B810" s="1"/>
      <c r="C810" s="2"/>
      <c r="D810" s="42"/>
      <c r="E810" s="44"/>
      <c r="F810" s="6"/>
    </row>
    <row r="811" spans="1:6">
      <c r="A811" s="65"/>
      <c r="B811" s="1"/>
      <c r="C811" s="2"/>
      <c r="D811" s="42"/>
      <c r="E811" s="44"/>
      <c r="F811" s="6"/>
    </row>
    <row r="812" spans="1:6">
      <c r="A812" s="65"/>
      <c r="B812" s="1"/>
      <c r="C812" s="2"/>
      <c r="D812" s="42"/>
      <c r="E812" s="44"/>
      <c r="F812" s="6"/>
    </row>
    <row r="813" spans="1:6">
      <c r="A813" s="65"/>
      <c r="B813" s="1"/>
      <c r="C813" s="2"/>
      <c r="D813" s="42"/>
      <c r="E813" s="44"/>
      <c r="F813" s="6"/>
    </row>
    <row r="814" spans="1:6">
      <c r="A814" s="65"/>
      <c r="B814" s="1"/>
      <c r="C814" s="2"/>
      <c r="D814" s="42"/>
      <c r="E814" s="44"/>
      <c r="F814" s="6"/>
    </row>
    <row r="815" spans="1:6">
      <c r="A815" s="65"/>
      <c r="B815" s="1"/>
      <c r="C815" s="2"/>
      <c r="D815" s="42"/>
      <c r="E815" s="44"/>
      <c r="F815" s="6"/>
    </row>
    <row r="816" spans="1:6">
      <c r="A816" s="65"/>
      <c r="B816" s="1"/>
      <c r="C816" s="2"/>
      <c r="D816" s="42"/>
      <c r="E816" s="44"/>
      <c r="F816" s="6"/>
    </row>
    <row r="817" spans="1:6">
      <c r="A817" s="65"/>
      <c r="B817" s="1"/>
      <c r="C817" s="2"/>
      <c r="D817" s="42"/>
      <c r="E817" s="44"/>
      <c r="F817" s="6"/>
    </row>
    <row r="818" spans="1:6">
      <c r="A818" s="65"/>
      <c r="B818" s="1"/>
      <c r="C818" s="2"/>
      <c r="D818" s="42"/>
      <c r="E818" s="44"/>
      <c r="F818" s="6"/>
    </row>
    <row r="819" spans="1:6">
      <c r="A819" s="65"/>
      <c r="B819" s="1"/>
      <c r="C819" s="2"/>
      <c r="D819" s="42"/>
      <c r="E819" s="44"/>
      <c r="F819" s="6"/>
    </row>
    <row r="820" spans="1:6">
      <c r="A820" s="65"/>
      <c r="B820" s="1"/>
      <c r="C820" s="2"/>
      <c r="D820" s="42"/>
      <c r="E820" s="44"/>
      <c r="F820" s="6"/>
    </row>
    <row r="821" spans="1:6">
      <c r="A821" s="65"/>
      <c r="B821" s="1"/>
      <c r="C821" s="2"/>
      <c r="D821" s="42"/>
      <c r="E821" s="44"/>
      <c r="F821" s="6"/>
    </row>
    <row r="822" spans="1:6">
      <c r="A822" s="65"/>
      <c r="B822" s="1"/>
      <c r="C822" s="2"/>
      <c r="D822" s="42"/>
      <c r="E822" s="44"/>
      <c r="F822" s="6"/>
    </row>
    <row r="823" spans="1:6">
      <c r="A823" s="65"/>
      <c r="B823" s="1"/>
      <c r="C823" s="2"/>
      <c r="D823" s="42"/>
      <c r="E823" s="44"/>
      <c r="F823" s="6"/>
    </row>
    <row r="824" spans="1:6">
      <c r="A824" s="65"/>
      <c r="B824" s="1"/>
      <c r="C824" s="2"/>
      <c r="D824" s="42"/>
      <c r="E824" s="44"/>
      <c r="F824" s="6"/>
    </row>
    <row r="825" spans="1:6">
      <c r="A825" s="65"/>
      <c r="B825" s="1"/>
      <c r="C825" s="2"/>
      <c r="D825" s="42"/>
      <c r="E825" s="44"/>
      <c r="F825" s="6"/>
    </row>
    <row r="826" spans="1:6">
      <c r="A826" s="65"/>
      <c r="B826" s="1"/>
      <c r="C826" s="2"/>
      <c r="D826" s="42"/>
      <c r="E826" s="44"/>
      <c r="F826" s="6"/>
    </row>
    <row r="827" spans="1:6">
      <c r="A827" s="65"/>
      <c r="B827" s="1"/>
      <c r="C827" s="2"/>
      <c r="D827" s="42"/>
      <c r="E827" s="44"/>
      <c r="F827" s="6"/>
    </row>
    <row r="828" spans="1:6">
      <c r="A828" s="65"/>
      <c r="B828" s="1"/>
      <c r="C828" s="2"/>
      <c r="D828" s="42"/>
      <c r="E828" s="44"/>
      <c r="F828" s="6"/>
    </row>
    <row r="829" spans="1:6">
      <c r="A829" s="65"/>
      <c r="B829" s="1"/>
      <c r="C829" s="2"/>
      <c r="D829" s="42"/>
      <c r="E829" s="44"/>
      <c r="F829" s="6"/>
    </row>
    <row r="830" spans="1:6">
      <c r="A830" s="65"/>
      <c r="B830" s="1"/>
      <c r="C830" s="2"/>
      <c r="D830" s="42"/>
      <c r="E830" s="44"/>
      <c r="F830" s="6"/>
    </row>
    <row r="831" spans="1:6">
      <c r="A831" s="65"/>
      <c r="B831" s="1"/>
      <c r="C831" s="2"/>
      <c r="D831" s="42"/>
      <c r="E831" s="44"/>
      <c r="F831" s="6"/>
    </row>
    <row r="832" spans="1:6">
      <c r="A832" s="65"/>
      <c r="B832" s="1"/>
      <c r="C832" s="2"/>
      <c r="D832" s="42"/>
      <c r="E832" s="44"/>
      <c r="F832" s="6"/>
    </row>
    <row r="833" spans="1:6">
      <c r="A833" s="65"/>
      <c r="B833" s="1"/>
      <c r="C833" s="2"/>
      <c r="D833" s="42"/>
      <c r="E833" s="44"/>
      <c r="F833" s="6"/>
    </row>
    <row r="834" spans="1:6">
      <c r="A834" s="65"/>
      <c r="B834" s="1"/>
      <c r="C834" s="2"/>
      <c r="D834" s="42"/>
      <c r="E834" s="44"/>
      <c r="F834" s="6"/>
    </row>
    <row r="835" spans="1:6">
      <c r="A835" s="65"/>
      <c r="B835" s="1"/>
      <c r="C835" s="2"/>
      <c r="D835" s="42"/>
      <c r="E835" s="44"/>
      <c r="F835" s="6"/>
    </row>
    <row r="836" spans="1:6">
      <c r="A836" s="65"/>
      <c r="B836" s="1"/>
      <c r="C836" s="2"/>
      <c r="D836" s="42"/>
      <c r="E836" s="44"/>
      <c r="F836" s="6"/>
    </row>
    <row r="837" spans="1:6">
      <c r="A837" s="65"/>
      <c r="B837" s="1"/>
      <c r="C837" s="2"/>
      <c r="D837" s="42"/>
      <c r="E837" s="44"/>
      <c r="F837" s="6"/>
    </row>
    <row r="838" spans="1:6">
      <c r="A838" s="65"/>
      <c r="B838" s="1"/>
      <c r="C838" s="2"/>
      <c r="D838" s="42"/>
      <c r="E838" s="44"/>
      <c r="F838" s="6"/>
    </row>
    <row r="839" spans="1:6">
      <c r="A839" s="65"/>
      <c r="B839" s="1"/>
      <c r="C839" s="2"/>
      <c r="D839" s="42"/>
      <c r="E839" s="44"/>
      <c r="F839" s="6"/>
    </row>
    <row r="840" spans="1:6">
      <c r="A840" s="65"/>
      <c r="B840" s="1"/>
      <c r="C840" s="2"/>
      <c r="D840" s="42"/>
      <c r="E840" s="44"/>
      <c r="F840" s="6"/>
    </row>
    <row r="841" spans="1:6">
      <c r="A841" s="65"/>
      <c r="B841" s="1"/>
      <c r="C841" s="2"/>
      <c r="D841" s="42"/>
      <c r="E841" s="44"/>
      <c r="F841" s="6"/>
    </row>
    <row r="842" spans="1:6">
      <c r="A842" s="65"/>
      <c r="B842" s="1"/>
      <c r="C842" s="2"/>
      <c r="D842" s="42"/>
      <c r="E842" s="44"/>
      <c r="F842" s="6"/>
    </row>
    <row r="843" spans="1:6">
      <c r="A843" s="65"/>
      <c r="B843" s="1"/>
      <c r="C843" s="2"/>
      <c r="D843" s="42"/>
      <c r="E843" s="44"/>
      <c r="F843" s="6"/>
    </row>
    <row r="844" spans="1:6">
      <c r="A844" s="65"/>
      <c r="B844" s="1"/>
      <c r="C844" s="2"/>
      <c r="D844" s="42"/>
      <c r="E844" s="44"/>
      <c r="F844" s="6"/>
    </row>
    <row r="845" spans="1:6">
      <c r="A845" s="65"/>
      <c r="B845" s="1"/>
      <c r="C845" s="2"/>
      <c r="D845" s="42"/>
      <c r="E845" s="44"/>
      <c r="F845" s="6"/>
    </row>
    <row r="846" spans="1:6">
      <c r="A846" s="65"/>
      <c r="B846" s="1"/>
      <c r="C846" s="2"/>
      <c r="D846" s="42"/>
      <c r="E846" s="44"/>
      <c r="F846" s="6"/>
    </row>
    <row r="847" spans="1:6">
      <c r="A847" s="65"/>
      <c r="B847" s="1"/>
      <c r="C847" s="2"/>
      <c r="D847" s="42"/>
      <c r="E847" s="44"/>
      <c r="F847" s="6"/>
    </row>
    <row r="848" spans="1:6">
      <c r="A848" s="65"/>
      <c r="B848" s="1"/>
      <c r="C848" s="2"/>
      <c r="D848" s="42"/>
      <c r="E848" s="44"/>
      <c r="F848" s="6"/>
    </row>
    <row r="849" spans="1:6">
      <c r="A849" s="65"/>
      <c r="B849" s="1"/>
      <c r="C849" s="2"/>
      <c r="D849" s="42"/>
      <c r="E849" s="44"/>
      <c r="F849" s="6"/>
    </row>
    <row r="850" spans="1:6">
      <c r="A850" s="65"/>
      <c r="B850" s="1"/>
      <c r="C850" s="2"/>
      <c r="D850" s="42"/>
      <c r="E850" s="44"/>
      <c r="F850" s="6"/>
    </row>
    <row r="851" spans="1:6">
      <c r="A851" s="65"/>
      <c r="B851" s="1"/>
      <c r="C851" s="2"/>
      <c r="D851" s="42"/>
      <c r="E851" s="44"/>
      <c r="F851" s="6"/>
    </row>
    <row r="852" spans="1:6">
      <c r="A852" s="65"/>
      <c r="B852" s="1"/>
      <c r="C852" s="2"/>
      <c r="D852" s="42"/>
      <c r="E852" s="44"/>
      <c r="F852" s="6"/>
    </row>
    <row r="853" spans="1:6">
      <c r="A853" s="65"/>
      <c r="B853" s="1"/>
      <c r="C853" s="2"/>
      <c r="D853" s="42"/>
      <c r="E853" s="44"/>
      <c r="F853" s="6"/>
    </row>
    <row r="854" spans="1:6">
      <c r="A854" s="65"/>
      <c r="B854" s="1"/>
      <c r="C854" s="2"/>
      <c r="D854" s="42"/>
      <c r="E854" s="44"/>
      <c r="F854" s="6"/>
    </row>
    <row r="855" spans="1:6">
      <c r="A855" s="65"/>
      <c r="B855" s="1"/>
      <c r="C855" s="2"/>
      <c r="D855" s="42"/>
      <c r="E855" s="44"/>
      <c r="F855" s="6"/>
    </row>
    <row r="856" spans="1:6">
      <c r="A856" s="65"/>
      <c r="B856" s="1"/>
      <c r="C856" s="2"/>
      <c r="D856" s="42"/>
      <c r="E856" s="44"/>
      <c r="F856" s="6"/>
    </row>
    <row r="857" spans="1:6">
      <c r="A857" s="65"/>
      <c r="B857" s="1"/>
      <c r="C857" s="2"/>
      <c r="D857" s="42"/>
      <c r="E857" s="44"/>
      <c r="F857" s="6"/>
    </row>
    <row r="858" spans="1:6">
      <c r="A858" s="65"/>
      <c r="B858" s="1"/>
      <c r="C858" s="2"/>
      <c r="D858" s="42"/>
      <c r="E858" s="44"/>
      <c r="F858" s="6"/>
    </row>
    <row r="859" spans="1:6">
      <c r="A859" s="65"/>
      <c r="B859" s="1"/>
      <c r="C859" s="2"/>
      <c r="D859" s="42"/>
      <c r="E859" s="44"/>
      <c r="F859" s="6"/>
    </row>
    <row r="860" spans="1:6">
      <c r="A860" s="65"/>
      <c r="B860" s="1"/>
      <c r="C860" s="2"/>
      <c r="D860" s="42"/>
      <c r="E860" s="44"/>
      <c r="F860" s="6"/>
    </row>
    <row r="861" spans="1:6">
      <c r="A861" s="65"/>
      <c r="B861" s="1"/>
      <c r="C861" s="2"/>
      <c r="D861" s="42"/>
      <c r="E861" s="44"/>
      <c r="F861" s="6"/>
    </row>
    <row r="862" spans="1:6">
      <c r="A862" s="65"/>
      <c r="B862" s="1"/>
      <c r="C862" s="2"/>
      <c r="D862" s="42"/>
      <c r="E862" s="44"/>
      <c r="F862" s="6"/>
    </row>
    <row r="863" spans="1:6">
      <c r="A863" s="65"/>
      <c r="B863" s="1"/>
      <c r="C863" s="2"/>
      <c r="D863" s="42"/>
      <c r="E863" s="44"/>
      <c r="F863" s="6"/>
    </row>
    <row r="864" spans="1:6">
      <c r="A864" s="65"/>
      <c r="B864" s="1"/>
      <c r="C864" s="2"/>
      <c r="D864" s="42"/>
      <c r="E864" s="44"/>
      <c r="F864" s="6"/>
    </row>
    <row r="865" spans="1:6">
      <c r="A865" s="65"/>
      <c r="B865" s="1"/>
      <c r="C865" s="2"/>
      <c r="D865" s="42"/>
      <c r="E865" s="44"/>
      <c r="F865" s="6"/>
    </row>
    <row r="866" spans="1:6">
      <c r="A866" s="65"/>
      <c r="B866" s="1"/>
      <c r="C866" s="2"/>
      <c r="D866" s="42"/>
      <c r="E866" s="44"/>
      <c r="F866" s="6"/>
    </row>
    <row r="867" spans="1:6">
      <c r="A867" s="65"/>
      <c r="B867" s="1"/>
      <c r="C867" s="2"/>
      <c r="D867" s="42"/>
      <c r="E867" s="44"/>
      <c r="F867" s="6"/>
    </row>
    <row r="868" spans="1:6">
      <c r="A868" s="65"/>
      <c r="B868" s="1"/>
      <c r="C868" s="2"/>
      <c r="D868" s="42"/>
      <c r="E868" s="44"/>
      <c r="F868" s="6"/>
    </row>
    <row r="869" spans="1:6">
      <c r="A869" s="65"/>
      <c r="B869" s="1"/>
      <c r="C869" s="2"/>
      <c r="D869" s="42"/>
      <c r="E869" s="44"/>
      <c r="F869" s="6"/>
    </row>
    <row r="870" spans="1:6">
      <c r="A870" s="65"/>
      <c r="B870" s="1"/>
      <c r="C870" s="2"/>
      <c r="D870" s="42"/>
      <c r="E870" s="44"/>
      <c r="F870" s="6"/>
    </row>
    <row r="871" spans="1:6">
      <c r="A871" s="65"/>
      <c r="B871" s="1"/>
      <c r="C871" s="2"/>
      <c r="D871" s="42"/>
      <c r="E871" s="44"/>
      <c r="F871" s="6"/>
    </row>
    <row r="872" spans="1:6">
      <c r="A872" s="65"/>
      <c r="B872" s="1"/>
      <c r="C872" s="2"/>
      <c r="D872" s="42"/>
      <c r="E872" s="44"/>
      <c r="F872" s="6"/>
    </row>
    <row r="873" spans="1:6">
      <c r="A873" s="65"/>
      <c r="B873" s="1"/>
      <c r="C873" s="2"/>
      <c r="D873" s="42"/>
      <c r="E873" s="44"/>
      <c r="F873" s="6"/>
    </row>
    <row r="874" spans="1:6">
      <c r="A874" s="65"/>
      <c r="B874" s="1"/>
      <c r="C874" s="2"/>
      <c r="D874" s="42"/>
      <c r="E874" s="44"/>
      <c r="F874" s="6"/>
    </row>
    <row r="875" spans="1:6">
      <c r="A875" s="65"/>
      <c r="B875" s="1"/>
      <c r="C875" s="2"/>
      <c r="D875" s="42"/>
      <c r="E875" s="44"/>
      <c r="F875" s="6"/>
    </row>
    <row r="876" spans="1:6">
      <c r="A876" s="65"/>
      <c r="B876" s="1"/>
      <c r="C876" s="2"/>
      <c r="D876" s="42"/>
      <c r="E876" s="44"/>
      <c r="F876" s="6"/>
    </row>
    <row r="877" spans="1:6">
      <c r="A877" s="65"/>
      <c r="B877" s="1"/>
      <c r="C877" s="2"/>
      <c r="D877" s="42"/>
      <c r="E877" s="44"/>
      <c r="F877" s="6"/>
    </row>
    <row r="878" spans="1:6">
      <c r="A878" s="65"/>
      <c r="B878" s="1"/>
      <c r="C878" s="2"/>
      <c r="D878" s="42"/>
      <c r="E878" s="44"/>
      <c r="F878" s="6"/>
    </row>
    <row r="879" spans="1:6">
      <c r="A879" s="65"/>
      <c r="B879" s="1"/>
      <c r="C879" s="2"/>
      <c r="D879" s="42"/>
      <c r="E879" s="44"/>
      <c r="F879" s="6"/>
    </row>
    <row r="880" spans="1:6">
      <c r="A880" s="65"/>
      <c r="B880" s="1"/>
      <c r="C880" s="2"/>
      <c r="D880" s="42"/>
      <c r="E880" s="44"/>
      <c r="F880" s="6"/>
    </row>
    <row r="881" spans="1:6">
      <c r="A881" s="65"/>
      <c r="B881" s="1"/>
      <c r="C881" s="2"/>
      <c r="D881" s="42"/>
      <c r="E881" s="44"/>
      <c r="F881" s="6"/>
    </row>
    <row r="882" spans="1:6">
      <c r="A882" s="65"/>
      <c r="B882" s="1"/>
      <c r="C882" s="2"/>
      <c r="D882" s="42"/>
      <c r="E882" s="44"/>
      <c r="F882" s="6"/>
    </row>
    <row r="883" spans="1:6">
      <c r="A883" s="65"/>
      <c r="B883" s="1"/>
      <c r="C883" s="2"/>
      <c r="D883" s="42"/>
      <c r="E883" s="44"/>
      <c r="F883" s="6"/>
    </row>
    <row r="884" spans="1:6">
      <c r="A884" s="65"/>
      <c r="B884" s="1"/>
      <c r="C884" s="2"/>
      <c r="D884" s="42"/>
      <c r="E884" s="44"/>
      <c r="F884" s="6"/>
    </row>
    <row r="885" spans="1:6">
      <c r="A885" s="65"/>
      <c r="B885" s="1"/>
      <c r="C885" s="2"/>
      <c r="D885" s="42"/>
      <c r="E885" s="44"/>
      <c r="F885" s="6"/>
    </row>
    <row r="886" spans="1:6">
      <c r="A886" s="65"/>
      <c r="B886" s="1"/>
      <c r="C886" s="2"/>
      <c r="D886" s="42"/>
      <c r="E886" s="44"/>
      <c r="F886" s="6"/>
    </row>
    <row r="887" spans="1:6">
      <c r="A887" s="65"/>
      <c r="B887" s="1"/>
      <c r="C887" s="2"/>
      <c r="D887" s="42"/>
      <c r="E887" s="44"/>
      <c r="F887" s="6"/>
    </row>
    <row r="888" spans="1:6">
      <c r="A888" s="65"/>
      <c r="B888" s="1"/>
      <c r="C888" s="2"/>
      <c r="D888" s="42"/>
      <c r="E888" s="44"/>
      <c r="F888" s="6"/>
    </row>
    <row r="889" spans="1:6">
      <c r="A889" s="65"/>
      <c r="B889" s="1"/>
      <c r="C889" s="2"/>
      <c r="D889" s="42"/>
      <c r="E889" s="44"/>
      <c r="F889" s="6"/>
    </row>
    <row r="890" spans="1:6">
      <c r="A890" s="65"/>
      <c r="B890" s="1"/>
      <c r="C890" s="2"/>
      <c r="D890" s="42"/>
      <c r="E890" s="44"/>
      <c r="F890" s="6"/>
    </row>
    <row r="891" spans="1:6">
      <c r="A891" s="65"/>
      <c r="B891" s="1"/>
      <c r="C891" s="2"/>
      <c r="D891" s="42"/>
      <c r="E891" s="44"/>
      <c r="F891" s="6"/>
    </row>
    <row r="892" spans="1:6">
      <c r="A892" s="65"/>
      <c r="B892" s="1"/>
      <c r="C892" s="2"/>
      <c r="D892" s="42"/>
      <c r="E892" s="44"/>
      <c r="F892" s="6"/>
    </row>
    <row r="893" spans="1:6">
      <c r="A893" s="65"/>
      <c r="B893" s="1"/>
      <c r="C893" s="2"/>
      <c r="D893" s="42"/>
      <c r="E893" s="44"/>
      <c r="F893" s="6"/>
    </row>
    <row r="894" spans="1:6">
      <c r="A894" s="65"/>
      <c r="B894" s="1"/>
      <c r="C894" s="2"/>
      <c r="D894" s="42"/>
      <c r="E894" s="44"/>
      <c r="F894" s="6"/>
    </row>
    <row r="895" spans="1:6">
      <c r="A895" s="65"/>
      <c r="B895" s="1"/>
      <c r="C895" s="2"/>
      <c r="D895" s="42"/>
      <c r="E895" s="44"/>
      <c r="F895" s="6"/>
    </row>
    <row r="896" spans="1:6">
      <c r="A896" s="65"/>
      <c r="B896" s="1"/>
      <c r="C896" s="2"/>
      <c r="D896" s="42"/>
      <c r="E896" s="44"/>
      <c r="F896" s="6"/>
    </row>
    <row r="897" spans="1:6">
      <c r="A897" s="65"/>
      <c r="B897" s="1"/>
      <c r="C897" s="2"/>
      <c r="D897" s="42"/>
      <c r="E897" s="44"/>
      <c r="F897" s="6"/>
    </row>
    <row r="898" spans="1:6">
      <c r="A898" s="65"/>
      <c r="B898" s="1"/>
      <c r="C898" s="2"/>
      <c r="D898" s="42"/>
      <c r="E898" s="44"/>
      <c r="F898" s="6"/>
    </row>
    <row r="899" spans="1:6">
      <c r="A899" s="65"/>
      <c r="B899" s="1"/>
      <c r="C899" s="2"/>
      <c r="D899" s="42"/>
      <c r="E899" s="44"/>
      <c r="F899" s="6"/>
    </row>
    <row r="900" spans="1:6">
      <c r="A900" s="65"/>
      <c r="B900" s="1"/>
      <c r="C900" s="2"/>
      <c r="D900" s="42"/>
      <c r="E900" s="44"/>
      <c r="F900" s="6"/>
    </row>
    <row r="901" spans="1:6">
      <c r="A901" s="65"/>
      <c r="B901" s="1"/>
      <c r="C901" s="2"/>
      <c r="D901" s="42"/>
      <c r="E901" s="44"/>
      <c r="F901" s="6"/>
    </row>
    <row r="902" spans="1:6">
      <c r="A902" s="65"/>
      <c r="B902" s="1"/>
      <c r="C902" s="2"/>
      <c r="D902" s="42"/>
      <c r="E902" s="44"/>
      <c r="F902" s="6"/>
    </row>
    <row r="903" spans="1:6">
      <c r="A903" s="65"/>
      <c r="B903" s="1"/>
      <c r="C903" s="2"/>
      <c r="D903" s="42"/>
      <c r="E903" s="44"/>
      <c r="F903" s="6"/>
    </row>
    <row r="904" spans="1:6">
      <c r="A904" s="65"/>
      <c r="B904" s="1"/>
      <c r="C904" s="2"/>
      <c r="D904" s="42"/>
      <c r="E904" s="44"/>
      <c r="F904" s="6"/>
    </row>
    <row r="905" spans="1:6">
      <c r="A905" s="65"/>
      <c r="B905" s="1"/>
      <c r="C905" s="2"/>
      <c r="D905" s="42"/>
      <c r="E905" s="44"/>
      <c r="F905" s="6"/>
    </row>
    <row r="906" spans="1:6">
      <c r="A906" s="65"/>
      <c r="B906" s="1"/>
      <c r="C906" s="2"/>
      <c r="D906" s="42"/>
      <c r="E906" s="44"/>
      <c r="F906" s="6"/>
    </row>
    <row r="907" spans="1:6">
      <c r="A907" s="65"/>
      <c r="B907" s="1"/>
      <c r="C907" s="2"/>
      <c r="D907" s="42"/>
      <c r="E907" s="44"/>
      <c r="F907" s="6"/>
    </row>
    <row r="908" spans="1:6">
      <c r="A908" s="65"/>
      <c r="B908" s="1"/>
      <c r="C908" s="2"/>
      <c r="D908" s="42"/>
      <c r="E908" s="44"/>
      <c r="F908" s="6"/>
    </row>
    <row r="909" spans="1:6">
      <c r="A909" s="65"/>
      <c r="B909" s="1"/>
      <c r="C909" s="2"/>
      <c r="D909" s="42"/>
      <c r="E909" s="44"/>
      <c r="F909" s="6"/>
    </row>
    <row r="910" spans="1:6">
      <c r="A910" s="65"/>
      <c r="B910" s="1"/>
      <c r="C910" s="2"/>
      <c r="D910" s="42"/>
      <c r="E910" s="44"/>
      <c r="F910" s="6"/>
    </row>
    <row r="911" spans="1:6">
      <c r="A911" s="65"/>
      <c r="B911" s="1"/>
      <c r="C911" s="2"/>
      <c r="D911" s="42"/>
      <c r="E911" s="44"/>
      <c r="F911" s="6"/>
    </row>
    <row r="912" spans="1:6">
      <c r="A912" s="65"/>
      <c r="B912" s="1"/>
      <c r="C912" s="2"/>
      <c r="D912" s="42"/>
      <c r="E912" s="44"/>
      <c r="F912" s="6"/>
    </row>
    <row r="913" spans="1:6">
      <c r="A913" s="65"/>
      <c r="B913" s="1"/>
      <c r="C913" s="2"/>
      <c r="D913" s="42"/>
      <c r="E913" s="44"/>
      <c r="F913" s="6"/>
    </row>
    <row r="914" spans="1:6">
      <c r="A914" s="65"/>
      <c r="B914" s="1"/>
      <c r="C914" s="2"/>
      <c r="D914" s="42"/>
      <c r="E914" s="44"/>
      <c r="F914" s="6"/>
    </row>
    <row r="915" spans="1:6">
      <c r="A915" s="65"/>
      <c r="B915" s="1"/>
      <c r="C915" s="2"/>
      <c r="D915" s="42"/>
      <c r="E915" s="44"/>
      <c r="F915" s="6"/>
    </row>
    <row r="916" spans="1:6">
      <c r="A916" s="65"/>
      <c r="B916" s="1"/>
      <c r="C916" s="2"/>
      <c r="D916" s="42"/>
      <c r="E916" s="44"/>
      <c r="F916" s="6"/>
    </row>
    <row r="917" spans="1:6">
      <c r="A917" s="65"/>
      <c r="B917" s="1"/>
      <c r="C917" s="2"/>
      <c r="D917" s="42"/>
      <c r="E917" s="44"/>
      <c r="F917" s="6"/>
    </row>
    <row r="918" spans="1:6">
      <c r="A918" s="65"/>
      <c r="B918" s="1"/>
      <c r="C918" s="2"/>
      <c r="D918" s="42"/>
      <c r="E918" s="44"/>
      <c r="F918" s="6"/>
    </row>
    <row r="919" spans="1:6">
      <c r="A919" s="65"/>
      <c r="B919" s="1"/>
      <c r="C919" s="2"/>
      <c r="D919" s="42"/>
      <c r="E919" s="44"/>
      <c r="F919" s="6"/>
    </row>
    <row r="920" spans="1:6">
      <c r="A920" s="65"/>
      <c r="B920" s="1"/>
      <c r="C920" s="2"/>
      <c r="D920" s="42"/>
      <c r="E920" s="44"/>
      <c r="F920" s="6"/>
    </row>
    <row r="921" spans="1:6">
      <c r="A921" s="65"/>
      <c r="B921" s="1"/>
      <c r="C921" s="2"/>
      <c r="D921" s="42"/>
      <c r="E921" s="44"/>
      <c r="F921" s="6"/>
    </row>
    <row r="922" spans="1:6">
      <c r="A922" s="65"/>
      <c r="B922" s="1"/>
      <c r="C922" s="2"/>
      <c r="D922" s="42"/>
      <c r="E922" s="44"/>
      <c r="F922" s="6"/>
    </row>
    <row r="923" spans="1:6">
      <c r="A923" s="65"/>
      <c r="B923" s="1"/>
      <c r="C923" s="2"/>
      <c r="D923" s="42"/>
      <c r="E923" s="44"/>
      <c r="F923" s="6"/>
    </row>
    <row r="924" spans="1:6">
      <c r="A924" s="65"/>
      <c r="B924" s="1"/>
      <c r="C924" s="2"/>
      <c r="D924" s="42"/>
      <c r="E924" s="44"/>
      <c r="F924" s="6"/>
    </row>
    <row r="925" spans="1:6">
      <c r="A925" s="65"/>
      <c r="B925" s="1"/>
      <c r="C925" s="2"/>
      <c r="D925" s="42"/>
      <c r="E925" s="44"/>
      <c r="F925" s="6"/>
    </row>
    <row r="926" spans="1:6">
      <c r="A926" s="65"/>
      <c r="B926" s="1"/>
      <c r="C926" s="2"/>
      <c r="D926" s="42"/>
      <c r="E926" s="44"/>
      <c r="F926" s="6"/>
    </row>
    <row r="927" spans="1:6">
      <c r="A927" s="65"/>
      <c r="B927" s="1"/>
      <c r="C927" s="2"/>
      <c r="D927" s="42"/>
      <c r="E927" s="44"/>
      <c r="F927" s="6"/>
    </row>
    <row r="928" spans="1:6">
      <c r="A928" s="65"/>
      <c r="B928" s="1"/>
      <c r="C928" s="2"/>
      <c r="D928" s="42"/>
      <c r="E928" s="44"/>
      <c r="F928" s="6"/>
    </row>
    <row r="929" spans="1:6">
      <c r="A929" s="65"/>
      <c r="B929" s="1"/>
      <c r="C929" s="2"/>
      <c r="D929" s="42"/>
      <c r="E929" s="44"/>
      <c r="F929" s="6"/>
    </row>
    <row r="930" spans="1:6">
      <c r="A930" s="65"/>
      <c r="B930" s="1"/>
      <c r="C930" s="2"/>
      <c r="D930" s="42"/>
      <c r="E930" s="44"/>
      <c r="F930" s="6"/>
    </row>
    <row r="931" spans="1:6">
      <c r="A931" s="65"/>
      <c r="B931" s="1"/>
      <c r="C931" s="2"/>
      <c r="D931" s="42"/>
      <c r="E931" s="44"/>
      <c r="F931" s="6"/>
    </row>
    <row r="932" spans="1:6">
      <c r="A932" s="65"/>
      <c r="B932" s="1"/>
      <c r="C932" s="2"/>
      <c r="D932" s="42"/>
      <c r="E932" s="44"/>
      <c r="F932" s="6"/>
    </row>
    <row r="933" spans="1:6">
      <c r="A933" s="65"/>
      <c r="B933" s="1"/>
      <c r="C933" s="2"/>
      <c r="D933" s="42"/>
      <c r="E933" s="44"/>
      <c r="F933" s="6"/>
    </row>
    <row r="934" spans="1:6">
      <c r="A934" s="65"/>
      <c r="B934" s="1"/>
      <c r="C934" s="2"/>
      <c r="D934" s="42"/>
      <c r="E934" s="44"/>
      <c r="F934" s="6"/>
    </row>
    <row r="935" spans="1:6">
      <c r="A935" s="65"/>
      <c r="B935" s="1"/>
      <c r="C935" s="2"/>
      <c r="D935" s="42"/>
      <c r="E935" s="44"/>
      <c r="F935" s="6"/>
    </row>
    <row r="936" spans="1:6">
      <c r="A936" s="65"/>
      <c r="B936" s="1"/>
      <c r="C936" s="2"/>
      <c r="D936" s="42"/>
      <c r="E936" s="44"/>
      <c r="F936" s="6"/>
    </row>
    <row r="937" spans="1:6">
      <c r="A937" s="65"/>
      <c r="B937" s="1"/>
      <c r="C937" s="2"/>
      <c r="D937" s="42"/>
      <c r="E937" s="44"/>
      <c r="F937" s="6"/>
    </row>
    <row r="938" spans="1:6">
      <c r="A938" s="65"/>
      <c r="B938" s="1"/>
      <c r="C938" s="2"/>
      <c r="D938" s="42"/>
      <c r="E938" s="44"/>
      <c r="F938" s="6"/>
    </row>
    <row r="939" spans="1:6">
      <c r="A939" s="65"/>
      <c r="B939" s="1"/>
      <c r="C939" s="2"/>
      <c r="D939" s="42"/>
      <c r="E939" s="44"/>
      <c r="F939" s="6"/>
    </row>
    <row r="940" spans="1:6">
      <c r="A940" s="65"/>
      <c r="B940" s="1"/>
      <c r="C940" s="2"/>
      <c r="D940" s="42"/>
      <c r="E940" s="44"/>
      <c r="F940" s="6"/>
    </row>
    <row r="941" spans="1:6">
      <c r="A941" s="65"/>
      <c r="B941" s="1"/>
      <c r="C941" s="2"/>
      <c r="D941" s="42"/>
      <c r="E941" s="44"/>
      <c r="F941" s="6"/>
    </row>
    <row r="942" spans="1:6">
      <c r="A942" s="65"/>
      <c r="B942" s="1"/>
      <c r="C942" s="2"/>
      <c r="D942" s="42"/>
      <c r="E942" s="44"/>
      <c r="F942" s="6"/>
    </row>
    <row r="943" spans="1:6">
      <c r="A943" s="65"/>
      <c r="B943" s="1"/>
      <c r="C943" s="2"/>
      <c r="D943" s="42"/>
      <c r="E943" s="44"/>
      <c r="F943" s="6"/>
    </row>
    <row r="944" spans="1:6">
      <c r="A944" s="65"/>
      <c r="B944" s="1"/>
      <c r="C944" s="2"/>
      <c r="D944" s="42"/>
      <c r="E944" s="44"/>
      <c r="F944" s="6"/>
    </row>
    <row r="945" spans="1:6">
      <c r="A945" s="65"/>
      <c r="B945" s="1"/>
      <c r="C945" s="2"/>
      <c r="D945" s="42"/>
      <c r="E945" s="44"/>
      <c r="F945" s="6"/>
    </row>
    <row r="946" spans="1:6">
      <c r="A946" s="65"/>
      <c r="B946" s="1"/>
      <c r="C946" s="2"/>
      <c r="D946" s="42"/>
      <c r="E946" s="44"/>
      <c r="F946" s="6"/>
    </row>
    <row r="947" spans="1:6">
      <c r="A947" s="65"/>
      <c r="B947" s="1"/>
      <c r="C947" s="2"/>
      <c r="D947" s="42"/>
      <c r="E947" s="44"/>
      <c r="F947" s="6"/>
    </row>
    <row r="948" spans="1:6">
      <c r="A948" s="65"/>
      <c r="B948" s="1"/>
      <c r="C948" s="2"/>
      <c r="D948" s="42"/>
      <c r="E948" s="44"/>
      <c r="F948" s="6"/>
    </row>
    <row r="949" spans="1:6">
      <c r="A949" s="65"/>
      <c r="B949" s="1"/>
      <c r="C949" s="2"/>
      <c r="D949" s="42"/>
      <c r="E949" s="44"/>
      <c r="F949" s="6"/>
    </row>
    <row r="950" spans="1:6">
      <c r="A950" s="65"/>
      <c r="B950" s="1"/>
      <c r="C950" s="2"/>
      <c r="D950" s="42"/>
      <c r="E950" s="44"/>
      <c r="F950" s="6"/>
    </row>
    <row r="951" spans="1:6">
      <c r="A951" s="65"/>
      <c r="B951" s="1"/>
      <c r="C951" s="2"/>
      <c r="D951" s="42"/>
      <c r="E951" s="44"/>
      <c r="F951" s="6"/>
    </row>
    <row r="952" spans="1:6">
      <c r="A952" s="65"/>
      <c r="B952" s="1"/>
      <c r="C952" s="2"/>
      <c r="D952" s="42"/>
      <c r="E952" s="44"/>
      <c r="F952" s="6"/>
    </row>
    <row r="953" spans="1:6">
      <c r="A953" s="65"/>
      <c r="B953" s="1"/>
      <c r="C953" s="2"/>
      <c r="D953" s="42"/>
      <c r="E953" s="44"/>
      <c r="F953" s="6"/>
    </row>
    <row r="954" spans="1:6">
      <c r="A954" s="65"/>
      <c r="B954" s="1"/>
      <c r="C954" s="2"/>
      <c r="D954" s="42"/>
      <c r="E954" s="44"/>
      <c r="F954" s="6"/>
    </row>
    <row r="955" spans="1:6">
      <c r="A955" s="65"/>
      <c r="B955" s="1"/>
      <c r="C955" s="2"/>
      <c r="D955" s="42"/>
      <c r="E955" s="44"/>
      <c r="F955" s="6"/>
    </row>
    <row r="956" spans="1:6">
      <c r="A956" s="65"/>
      <c r="B956" s="1"/>
      <c r="C956" s="2"/>
      <c r="D956" s="42"/>
      <c r="E956" s="44"/>
      <c r="F956" s="6"/>
    </row>
    <row r="957" spans="1:6">
      <c r="A957" s="65"/>
      <c r="B957" s="1"/>
      <c r="C957" s="2"/>
      <c r="D957" s="42"/>
      <c r="E957" s="44"/>
      <c r="F957" s="6"/>
    </row>
    <row r="958" spans="1:6">
      <c r="A958" s="65"/>
      <c r="B958" s="1"/>
      <c r="C958" s="2"/>
      <c r="D958" s="42"/>
      <c r="E958" s="44"/>
      <c r="F958" s="6"/>
    </row>
    <row r="959" spans="1:6">
      <c r="A959" s="65"/>
      <c r="B959" s="1"/>
      <c r="C959" s="2"/>
      <c r="D959" s="42"/>
      <c r="E959" s="44"/>
      <c r="F959" s="6"/>
    </row>
    <row r="960" spans="1:6">
      <c r="A960" s="65"/>
      <c r="B960" s="1"/>
      <c r="C960" s="2"/>
      <c r="D960" s="42"/>
      <c r="E960" s="44"/>
      <c r="F960" s="6"/>
    </row>
    <row r="961" spans="1:6">
      <c r="A961" s="65"/>
      <c r="B961" s="1"/>
      <c r="C961" s="2"/>
      <c r="D961" s="42"/>
      <c r="E961" s="44"/>
      <c r="F961" s="6"/>
    </row>
    <row r="962" spans="1:6">
      <c r="A962" s="65"/>
      <c r="B962" s="1"/>
      <c r="C962" s="2"/>
      <c r="D962" s="42"/>
      <c r="E962" s="44"/>
      <c r="F962" s="6"/>
    </row>
    <row r="963" spans="1:6">
      <c r="A963" s="65"/>
      <c r="B963" s="1"/>
      <c r="C963" s="2"/>
      <c r="D963" s="42"/>
      <c r="E963" s="44"/>
      <c r="F963" s="6"/>
    </row>
    <row r="964" spans="1:6">
      <c r="A964" s="65"/>
      <c r="B964" s="1"/>
      <c r="C964" s="2"/>
      <c r="D964" s="42"/>
      <c r="E964" s="44"/>
      <c r="F964" s="6"/>
    </row>
    <row r="965" spans="1:6">
      <c r="A965" s="65"/>
      <c r="B965" s="1"/>
      <c r="C965" s="2"/>
      <c r="D965" s="42"/>
      <c r="E965" s="44"/>
      <c r="F965" s="6"/>
    </row>
    <row r="966" spans="1:6">
      <c r="A966" s="65"/>
      <c r="B966" s="1"/>
      <c r="C966" s="2"/>
      <c r="D966" s="42"/>
      <c r="E966" s="44"/>
      <c r="F966" s="6"/>
    </row>
    <row r="967" spans="1:6">
      <c r="A967" s="65"/>
      <c r="B967" s="1"/>
      <c r="C967" s="2"/>
      <c r="D967" s="42"/>
      <c r="E967" s="44"/>
      <c r="F967" s="6"/>
    </row>
    <row r="968" spans="1:6">
      <c r="A968" s="65"/>
      <c r="B968" s="1"/>
      <c r="C968" s="2"/>
      <c r="D968" s="42"/>
      <c r="E968" s="44"/>
      <c r="F968" s="6"/>
    </row>
    <row r="969" spans="1:6">
      <c r="A969" s="65"/>
      <c r="B969" s="1"/>
      <c r="C969" s="2"/>
      <c r="D969" s="42"/>
      <c r="E969" s="44"/>
      <c r="F969" s="6"/>
    </row>
    <row r="970" spans="1:6">
      <c r="A970" s="65"/>
      <c r="B970" s="1"/>
      <c r="C970" s="2"/>
      <c r="D970" s="42"/>
      <c r="E970" s="44"/>
      <c r="F970" s="6"/>
    </row>
    <row r="971" spans="1:6">
      <c r="A971" s="65"/>
      <c r="B971" s="1"/>
      <c r="C971" s="2"/>
      <c r="D971" s="42"/>
      <c r="E971" s="44"/>
      <c r="F971" s="6"/>
    </row>
    <row r="972" spans="1:6">
      <c r="A972" s="65"/>
      <c r="B972" s="1"/>
      <c r="C972" s="2"/>
      <c r="D972" s="42"/>
      <c r="E972" s="44"/>
      <c r="F972" s="6"/>
    </row>
    <row r="973" spans="1:6">
      <c r="A973" s="65"/>
      <c r="B973" s="1"/>
      <c r="C973" s="2"/>
      <c r="D973" s="42"/>
      <c r="E973" s="44"/>
      <c r="F973" s="6"/>
    </row>
    <row r="974" spans="1:6">
      <c r="A974" s="65"/>
      <c r="B974" s="1"/>
      <c r="C974" s="2"/>
      <c r="D974" s="42"/>
      <c r="E974" s="44"/>
      <c r="F974" s="6"/>
    </row>
    <row r="975" spans="1:6">
      <c r="A975" s="65"/>
      <c r="B975" s="1"/>
      <c r="C975" s="2"/>
      <c r="D975" s="42"/>
      <c r="E975" s="44"/>
      <c r="F975" s="6"/>
    </row>
    <row r="976" spans="1:6">
      <c r="A976" s="65"/>
      <c r="B976" s="1"/>
      <c r="C976" s="2"/>
      <c r="D976" s="42"/>
      <c r="E976" s="44"/>
      <c r="F976" s="6"/>
    </row>
    <row r="977" spans="1:6">
      <c r="A977" s="65"/>
      <c r="B977" s="1"/>
      <c r="C977" s="2"/>
      <c r="D977" s="42"/>
      <c r="E977" s="44"/>
      <c r="F977" s="6"/>
    </row>
    <row r="978" spans="1:6">
      <c r="A978" s="65"/>
      <c r="B978" s="1"/>
      <c r="C978" s="2"/>
      <c r="D978" s="42"/>
      <c r="E978" s="44"/>
      <c r="F978" s="6"/>
    </row>
    <row r="979" spans="1:6">
      <c r="A979" s="65"/>
      <c r="B979" s="1"/>
      <c r="C979" s="2"/>
      <c r="D979" s="42"/>
      <c r="E979" s="44"/>
      <c r="F979" s="6"/>
    </row>
    <row r="980" spans="1:6">
      <c r="A980" s="65"/>
      <c r="B980" s="1"/>
      <c r="C980" s="2"/>
      <c r="D980" s="42"/>
      <c r="E980" s="44"/>
      <c r="F980" s="6"/>
    </row>
    <row r="981" spans="1:6">
      <c r="A981" s="65"/>
      <c r="B981" s="1"/>
      <c r="C981" s="2"/>
      <c r="D981" s="42"/>
      <c r="E981" s="44"/>
      <c r="F981" s="6"/>
    </row>
    <row r="982" spans="1:6">
      <c r="A982" s="65"/>
      <c r="B982" s="1"/>
      <c r="C982" s="2"/>
      <c r="D982" s="42"/>
      <c r="E982" s="44"/>
      <c r="F982" s="6"/>
    </row>
    <row r="983" spans="1:6">
      <c r="A983" s="65"/>
      <c r="B983" s="1"/>
      <c r="C983" s="2"/>
      <c r="D983" s="42"/>
      <c r="E983" s="44"/>
      <c r="F983" s="6"/>
    </row>
    <row r="984" spans="1:6">
      <c r="A984" s="65"/>
      <c r="B984" s="1"/>
      <c r="C984" s="2"/>
      <c r="D984" s="42"/>
      <c r="E984" s="44"/>
      <c r="F984" s="6"/>
    </row>
    <row r="985" spans="1:6">
      <c r="A985" s="65"/>
      <c r="B985" s="1"/>
      <c r="C985" s="2"/>
      <c r="D985" s="42"/>
      <c r="E985" s="44"/>
      <c r="F985" s="6"/>
    </row>
    <row r="986" spans="1:6">
      <c r="A986" s="65"/>
      <c r="B986" s="1"/>
      <c r="C986" s="2"/>
      <c r="D986" s="42"/>
      <c r="E986" s="44"/>
      <c r="F986" s="6"/>
    </row>
    <row r="987" spans="1:6">
      <c r="A987" s="65"/>
      <c r="B987" s="1"/>
      <c r="C987" s="2"/>
      <c r="D987" s="42"/>
      <c r="E987" s="44"/>
      <c r="F987" s="6"/>
    </row>
    <row r="988" spans="1:6">
      <c r="A988" s="65"/>
      <c r="B988" s="1"/>
      <c r="C988" s="2"/>
      <c r="D988" s="42"/>
      <c r="E988" s="44"/>
      <c r="F988" s="6"/>
    </row>
    <row r="989" spans="1:6">
      <c r="A989" s="65"/>
      <c r="B989" s="1"/>
      <c r="C989" s="2"/>
      <c r="D989" s="42"/>
      <c r="E989" s="44"/>
      <c r="F989" s="6"/>
    </row>
    <row r="990" spans="1:6">
      <c r="A990" s="65"/>
      <c r="B990" s="1"/>
      <c r="C990" s="2"/>
      <c r="D990" s="42"/>
      <c r="E990" s="44"/>
      <c r="F990" s="6"/>
    </row>
    <row r="991" spans="1:6">
      <c r="A991" s="65"/>
      <c r="B991" s="1"/>
      <c r="C991" s="2"/>
      <c r="D991" s="42"/>
      <c r="E991" s="44"/>
      <c r="F991" s="6"/>
    </row>
    <row r="992" spans="1:6">
      <c r="A992" s="65"/>
      <c r="B992" s="1"/>
      <c r="C992" s="2"/>
      <c r="D992" s="42"/>
      <c r="E992" s="44"/>
      <c r="F992" s="6"/>
    </row>
    <row r="993" spans="1:6">
      <c r="A993" s="65"/>
      <c r="B993" s="1"/>
      <c r="C993" s="2"/>
      <c r="D993" s="42"/>
      <c r="E993" s="44"/>
      <c r="F993" s="6"/>
    </row>
    <row r="994" spans="1:6">
      <c r="A994" s="65"/>
      <c r="B994" s="1"/>
      <c r="C994" s="2"/>
      <c r="D994" s="42"/>
      <c r="E994" s="44"/>
      <c r="F994" s="6"/>
    </row>
    <row r="995" spans="1:6">
      <c r="A995" s="65"/>
      <c r="B995" s="1"/>
      <c r="C995" s="2"/>
      <c r="D995" s="42"/>
      <c r="E995" s="44"/>
      <c r="F995" s="6"/>
    </row>
    <row r="996" spans="1:6">
      <c r="A996" s="65"/>
      <c r="B996" s="1"/>
      <c r="C996" s="2"/>
      <c r="D996" s="42"/>
      <c r="E996" s="44"/>
      <c r="F996" s="6"/>
    </row>
    <row r="997" spans="1:6">
      <c r="A997" s="65"/>
      <c r="B997" s="1"/>
      <c r="C997" s="2"/>
      <c r="D997" s="42"/>
      <c r="E997" s="44"/>
      <c r="F997" s="6"/>
    </row>
    <row r="998" spans="1:6">
      <c r="A998" s="65"/>
      <c r="B998" s="1"/>
      <c r="C998" s="2"/>
      <c r="D998" s="42"/>
      <c r="E998" s="44"/>
      <c r="F998" s="6"/>
    </row>
    <row r="999" spans="1:6">
      <c r="A999" s="65"/>
      <c r="B999" s="1"/>
      <c r="C999" s="2"/>
      <c r="D999" s="42"/>
      <c r="E999" s="44"/>
      <c r="F999" s="6"/>
    </row>
    <row r="1000" spans="1:6">
      <c r="A1000" s="65"/>
      <c r="B1000" s="1"/>
      <c r="C1000" s="2"/>
      <c r="D1000" s="42"/>
      <c r="E1000" s="44"/>
      <c r="F1000" s="6"/>
    </row>
    <row r="1001" spans="1:6">
      <c r="A1001" s="65"/>
      <c r="B1001" s="1"/>
      <c r="C1001" s="2"/>
      <c r="D1001" s="42"/>
      <c r="E1001" s="44"/>
      <c r="F1001" s="6"/>
    </row>
    <row r="1002" spans="1:6">
      <c r="A1002" s="65"/>
      <c r="B1002" s="1"/>
      <c r="C1002" s="2"/>
      <c r="D1002" s="42"/>
      <c r="E1002" s="44"/>
      <c r="F1002" s="6"/>
    </row>
    <row r="1003" spans="1:6">
      <c r="A1003" s="65"/>
      <c r="B1003" s="1"/>
      <c r="C1003" s="2"/>
      <c r="D1003" s="42"/>
      <c r="E1003" s="44"/>
      <c r="F1003" s="6"/>
    </row>
    <row r="1004" spans="1:6">
      <c r="A1004" s="65"/>
      <c r="B1004" s="1"/>
      <c r="C1004" s="2"/>
      <c r="D1004" s="42"/>
      <c r="E1004" s="44"/>
      <c r="F1004" s="6"/>
    </row>
    <row r="1005" spans="1:6">
      <c r="A1005" s="65"/>
      <c r="B1005" s="1"/>
      <c r="C1005" s="2"/>
      <c r="D1005" s="42"/>
      <c r="E1005" s="44"/>
      <c r="F1005" s="6"/>
    </row>
    <row r="1006" spans="1:6">
      <c r="A1006" s="65"/>
      <c r="B1006" s="1"/>
      <c r="C1006" s="2"/>
      <c r="D1006" s="42"/>
      <c r="E1006" s="44"/>
      <c r="F1006" s="6"/>
    </row>
    <row r="1007" spans="1:6">
      <c r="A1007" s="65"/>
      <c r="B1007" s="1"/>
      <c r="C1007" s="2"/>
      <c r="D1007" s="42"/>
      <c r="E1007" s="44"/>
      <c r="F1007" s="6"/>
    </row>
    <row r="1008" spans="1:6">
      <c r="A1008" s="65"/>
      <c r="B1008" s="1"/>
      <c r="C1008" s="2"/>
      <c r="D1008" s="42"/>
      <c r="E1008" s="44"/>
      <c r="F1008" s="6"/>
    </row>
    <row r="1009" spans="1:6">
      <c r="A1009" s="65"/>
      <c r="B1009" s="1"/>
      <c r="C1009" s="2"/>
      <c r="D1009" s="42"/>
      <c r="E1009" s="44"/>
      <c r="F1009" s="6"/>
    </row>
    <row r="1010" spans="1:6">
      <c r="A1010" s="65"/>
      <c r="B1010" s="1"/>
      <c r="C1010" s="2"/>
      <c r="D1010" s="42"/>
      <c r="E1010" s="44"/>
      <c r="F1010" s="6"/>
    </row>
    <row r="1011" spans="1:6">
      <c r="A1011" s="65"/>
      <c r="B1011" s="1"/>
      <c r="C1011" s="2"/>
      <c r="D1011" s="42"/>
      <c r="E1011" s="44"/>
      <c r="F1011" s="6"/>
    </row>
    <row r="1012" spans="1:6">
      <c r="A1012" s="65"/>
      <c r="B1012" s="1"/>
      <c r="C1012" s="2"/>
      <c r="D1012" s="42"/>
      <c r="E1012" s="44"/>
      <c r="F1012" s="6"/>
    </row>
    <row r="1013" spans="1:6">
      <c r="A1013" s="65"/>
      <c r="B1013" s="1"/>
      <c r="C1013" s="2"/>
      <c r="D1013" s="42"/>
      <c r="E1013" s="44"/>
      <c r="F1013" s="6"/>
    </row>
    <row r="1014" spans="1:6">
      <c r="A1014" s="65"/>
      <c r="B1014" s="1"/>
      <c r="C1014" s="2"/>
      <c r="D1014" s="42"/>
      <c r="E1014" s="44"/>
      <c r="F1014" s="6"/>
    </row>
    <row r="1015" spans="1:6">
      <c r="A1015" s="65"/>
      <c r="B1015" s="1"/>
      <c r="C1015" s="2"/>
      <c r="D1015" s="42"/>
      <c r="E1015" s="44"/>
      <c r="F1015" s="6"/>
    </row>
    <row r="1016" spans="1:6">
      <c r="A1016" s="65"/>
      <c r="B1016" s="1"/>
      <c r="C1016" s="2"/>
      <c r="D1016" s="42"/>
      <c r="E1016" s="44"/>
      <c r="F1016" s="6"/>
    </row>
    <row r="1017" spans="1:6">
      <c r="A1017" s="65"/>
      <c r="B1017" s="1"/>
      <c r="C1017" s="2"/>
      <c r="D1017" s="42"/>
      <c r="E1017" s="44"/>
      <c r="F1017" s="6"/>
    </row>
    <row r="1018" spans="1:6">
      <c r="A1018" s="65"/>
      <c r="B1018" s="1"/>
      <c r="C1018" s="2"/>
      <c r="D1018" s="42"/>
      <c r="E1018" s="44"/>
      <c r="F1018" s="6"/>
    </row>
    <row r="1019" spans="1:6">
      <c r="A1019" s="65"/>
      <c r="B1019" s="1"/>
      <c r="C1019" s="2"/>
      <c r="D1019" s="42"/>
      <c r="E1019" s="44"/>
      <c r="F1019" s="6"/>
    </row>
    <row r="1020" spans="1:6">
      <c r="A1020" s="65"/>
      <c r="B1020" s="1"/>
      <c r="C1020" s="2"/>
      <c r="D1020" s="42"/>
      <c r="E1020" s="44"/>
      <c r="F1020" s="6"/>
    </row>
    <row r="1021" spans="1:6">
      <c r="A1021" s="65"/>
      <c r="B1021" s="1"/>
      <c r="C1021" s="2"/>
      <c r="D1021" s="42"/>
      <c r="E1021" s="44"/>
      <c r="F1021" s="6"/>
    </row>
    <row r="1022" spans="1:6">
      <c r="A1022" s="65"/>
      <c r="B1022" s="1"/>
      <c r="C1022" s="2"/>
      <c r="D1022" s="42"/>
      <c r="E1022" s="44"/>
      <c r="F1022" s="6"/>
    </row>
    <row r="1023" spans="1:6">
      <c r="A1023" s="65"/>
      <c r="B1023" s="1"/>
      <c r="C1023" s="2"/>
      <c r="D1023" s="42"/>
      <c r="E1023" s="44"/>
      <c r="F1023" s="6"/>
    </row>
    <row r="1024" spans="1:6">
      <c r="A1024" s="65"/>
      <c r="B1024" s="1"/>
      <c r="C1024" s="2"/>
      <c r="D1024" s="42"/>
      <c r="E1024" s="44"/>
      <c r="F1024" s="6"/>
    </row>
    <row r="1025" spans="1:6">
      <c r="A1025" s="65"/>
      <c r="B1025" s="1"/>
      <c r="C1025" s="2"/>
      <c r="D1025" s="42"/>
      <c r="E1025" s="44"/>
      <c r="F1025" s="6"/>
    </row>
    <row r="1026" spans="1:6">
      <c r="A1026" s="65"/>
      <c r="B1026" s="1"/>
      <c r="C1026" s="2"/>
      <c r="D1026" s="42"/>
      <c r="E1026" s="44"/>
      <c r="F1026" s="6"/>
    </row>
    <row r="1027" spans="1:6">
      <c r="A1027" s="65"/>
      <c r="B1027" s="1"/>
      <c r="C1027" s="2"/>
      <c r="D1027" s="42"/>
      <c r="E1027" s="44"/>
      <c r="F1027" s="6"/>
    </row>
    <row r="1028" spans="1:6">
      <c r="A1028" s="65"/>
      <c r="B1028" s="1"/>
      <c r="C1028" s="2"/>
      <c r="D1028" s="42"/>
      <c r="E1028" s="44"/>
      <c r="F1028" s="6"/>
    </row>
    <row r="1029" spans="1:6">
      <c r="A1029" s="65"/>
      <c r="B1029" s="1"/>
      <c r="C1029" s="2"/>
      <c r="D1029" s="42"/>
      <c r="E1029" s="44"/>
      <c r="F1029" s="6"/>
    </row>
    <row r="1030" spans="1:6">
      <c r="A1030" s="65"/>
      <c r="B1030" s="1"/>
      <c r="C1030" s="2"/>
      <c r="D1030" s="42"/>
      <c r="E1030" s="44"/>
      <c r="F1030" s="6"/>
    </row>
    <row r="1031" spans="1:6">
      <c r="A1031" s="65"/>
      <c r="B1031" s="1"/>
      <c r="C1031" s="2"/>
      <c r="D1031" s="42"/>
      <c r="E1031" s="44"/>
      <c r="F1031" s="6"/>
    </row>
    <row r="1032" spans="1:6">
      <c r="A1032" s="65"/>
      <c r="B1032" s="1"/>
      <c r="C1032" s="2"/>
      <c r="D1032" s="42"/>
      <c r="E1032" s="44"/>
      <c r="F1032" s="6"/>
    </row>
    <row r="1033" spans="1:6">
      <c r="A1033" s="65"/>
      <c r="B1033" s="1"/>
      <c r="C1033" s="2"/>
      <c r="D1033" s="42"/>
      <c r="E1033" s="44"/>
      <c r="F1033" s="6"/>
    </row>
    <row r="1034" spans="1:6">
      <c r="A1034" s="65"/>
      <c r="B1034" s="1"/>
      <c r="C1034" s="2"/>
      <c r="D1034" s="42"/>
      <c r="E1034" s="44"/>
      <c r="F1034" s="6"/>
    </row>
    <row r="1035" spans="1:6">
      <c r="A1035" s="65"/>
      <c r="B1035" s="1"/>
      <c r="C1035" s="2"/>
      <c r="D1035" s="42"/>
      <c r="E1035" s="44"/>
      <c r="F1035" s="6"/>
    </row>
    <row r="1036" spans="1:6">
      <c r="A1036" s="65"/>
      <c r="B1036" s="1"/>
      <c r="C1036" s="2"/>
      <c r="D1036" s="42"/>
      <c r="E1036" s="44"/>
      <c r="F1036" s="6"/>
    </row>
    <row r="1037" spans="1:6">
      <c r="A1037" s="65"/>
      <c r="B1037" s="1"/>
      <c r="C1037" s="2"/>
      <c r="D1037" s="42"/>
      <c r="E1037" s="44"/>
      <c r="F1037" s="6"/>
    </row>
    <row r="1038" spans="1:6">
      <c r="A1038" s="65"/>
      <c r="B1038" s="1"/>
      <c r="C1038" s="2"/>
      <c r="D1038" s="42"/>
      <c r="E1038" s="44"/>
      <c r="F1038" s="6"/>
    </row>
    <row r="1039" spans="1:6">
      <c r="A1039" s="65"/>
      <c r="B1039" s="1"/>
      <c r="C1039" s="2"/>
      <c r="D1039" s="42"/>
      <c r="E1039" s="44"/>
      <c r="F1039" s="6"/>
    </row>
    <row r="1040" spans="1:6">
      <c r="A1040" s="65"/>
      <c r="B1040" s="1"/>
      <c r="C1040" s="2"/>
      <c r="D1040" s="42"/>
      <c r="E1040" s="44"/>
      <c r="F1040" s="6"/>
    </row>
    <row r="1041" spans="1:6">
      <c r="A1041" s="65"/>
      <c r="B1041" s="1"/>
      <c r="C1041" s="2"/>
      <c r="D1041" s="42"/>
      <c r="E1041" s="44"/>
      <c r="F1041" s="6"/>
    </row>
    <row r="1042" spans="1:6">
      <c r="A1042" s="65"/>
      <c r="B1042" s="1"/>
      <c r="C1042" s="2"/>
      <c r="D1042" s="42"/>
      <c r="E1042" s="44"/>
      <c r="F1042" s="6"/>
    </row>
    <row r="1043" spans="1:6">
      <c r="A1043" s="65"/>
      <c r="B1043" s="1"/>
      <c r="C1043" s="2"/>
      <c r="D1043" s="42"/>
      <c r="E1043" s="44"/>
      <c r="F1043" s="6"/>
    </row>
    <row r="1044" spans="1:6">
      <c r="A1044" s="65"/>
      <c r="B1044" s="1"/>
      <c r="C1044" s="2"/>
      <c r="D1044" s="42"/>
      <c r="E1044" s="44"/>
      <c r="F1044" s="6"/>
    </row>
    <row r="1045" spans="1:6">
      <c r="A1045" s="65"/>
      <c r="B1045" s="1"/>
      <c r="C1045" s="2"/>
      <c r="D1045" s="42"/>
      <c r="E1045" s="44"/>
      <c r="F1045" s="6"/>
    </row>
    <row r="1046" spans="1:6">
      <c r="A1046" s="65"/>
      <c r="B1046" s="1"/>
      <c r="C1046" s="2"/>
      <c r="D1046" s="42"/>
      <c r="E1046" s="44"/>
      <c r="F1046" s="6"/>
    </row>
    <row r="1047" spans="1:6">
      <c r="A1047" s="65"/>
      <c r="B1047" s="1"/>
      <c r="C1047" s="2"/>
      <c r="D1047" s="42"/>
      <c r="E1047" s="44"/>
      <c r="F1047" s="6"/>
    </row>
    <row r="1048" spans="1:6">
      <c r="A1048" s="65"/>
      <c r="B1048" s="1"/>
      <c r="C1048" s="2"/>
      <c r="D1048" s="42"/>
      <c r="E1048" s="44"/>
      <c r="F1048" s="6"/>
    </row>
    <row r="1049" spans="1:6">
      <c r="A1049" s="65"/>
      <c r="B1049" s="1"/>
      <c r="C1049" s="2"/>
      <c r="D1049" s="42"/>
      <c r="E1049" s="44"/>
      <c r="F1049" s="6"/>
    </row>
    <row r="1050" spans="1:6">
      <c r="A1050" s="65"/>
      <c r="B1050" s="1"/>
      <c r="C1050" s="2"/>
      <c r="D1050" s="42"/>
      <c r="E1050" s="44"/>
      <c r="F1050" s="6"/>
    </row>
    <row r="1051" spans="1:6">
      <c r="A1051" s="65"/>
      <c r="B1051" s="1"/>
      <c r="C1051" s="2"/>
      <c r="D1051" s="42"/>
      <c r="E1051" s="44"/>
      <c r="F1051" s="6"/>
    </row>
    <row r="1052" spans="1:6">
      <c r="A1052" s="65"/>
      <c r="B1052" s="1"/>
      <c r="C1052" s="2"/>
      <c r="D1052" s="42"/>
      <c r="E1052" s="44"/>
      <c r="F1052" s="6"/>
    </row>
    <row r="1053" spans="1:6">
      <c r="A1053" s="65"/>
      <c r="B1053" s="1"/>
      <c r="C1053" s="2"/>
      <c r="D1053" s="42"/>
      <c r="E1053" s="44"/>
      <c r="F1053" s="6"/>
    </row>
    <row r="1054" spans="1:6">
      <c r="A1054" s="65"/>
      <c r="B1054" s="1"/>
      <c r="C1054" s="2"/>
      <c r="D1054" s="42"/>
      <c r="E1054" s="44"/>
      <c r="F1054" s="6"/>
    </row>
    <row r="1055" spans="1:6">
      <c r="A1055" s="65"/>
      <c r="B1055" s="1"/>
      <c r="C1055" s="2"/>
      <c r="D1055" s="42"/>
      <c r="E1055" s="44"/>
      <c r="F1055" s="6"/>
    </row>
    <row r="1056" spans="1:6">
      <c r="A1056" s="65"/>
      <c r="B1056" s="1"/>
      <c r="C1056" s="2"/>
      <c r="D1056" s="42"/>
      <c r="E1056" s="44"/>
      <c r="F1056" s="6"/>
    </row>
    <row r="1057" spans="1:6">
      <c r="A1057" s="65"/>
      <c r="B1057" s="1"/>
      <c r="C1057" s="2"/>
      <c r="D1057" s="42"/>
      <c r="E1057" s="44"/>
      <c r="F1057" s="6"/>
    </row>
    <row r="1058" spans="1:6">
      <c r="A1058" s="65"/>
      <c r="B1058" s="1"/>
      <c r="C1058" s="2"/>
      <c r="D1058" s="42"/>
      <c r="E1058" s="44"/>
      <c r="F1058" s="6"/>
    </row>
    <row r="1059" spans="1:6">
      <c r="A1059" s="65"/>
      <c r="B1059" s="1"/>
      <c r="C1059" s="2"/>
      <c r="D1059" s="42"/>
      <c r="E1059" s="44"/>
      <c r="F1059" s="6"/>
    </row>
    <row r="1060" spans="1:6">
      <c r="A1060" s="65"/>
      <c r="B1060" s="1"/>
      <c r="C1060" s="2"/>
      <c r="D1060" s="42"/>
      <c r="E1060" s="44"/>
      <c r="F1060" s="6"/>
    </row>
    <row r="1061" spans="1:6">
      <c r="A1061" s="65"/>
      <c r="B1061" s="1"/>
      <c r="C1061" s="2"/>
      <c r="D1061" s="42"/>
      <c r="E1061" s="44"/>
      <c r="F1061" s="6"/>
    </row>
    <row r="1062" spans="1:6">
      <c r="A1062" s="65"/>
      <c r="B1062" s="1"/>
      <c r="C1062" s="2"/>
      <c r="D1062" s="42"/>
      <c r="E1062" s="44"/>
      <c r="F1062" s="6"/>
    </row>
    <row r="1063" spans="1:6">
      <c r="A1063" s="65"/>
      <c r="B1063" s="1"/>
      <c r="C1063" s="2"/>
      <c r="D1063" s="42"/>
      <c r="E1063" s="44"/>
      <c r="F1063" s="6"/>
    </row>
    <row r="1064" spans="1:6">
      <c r="A1064" s="65"/>
      <c r="B1064" s="1"/>
      <c r="C1064" s="2"/>
      <c r="D1064" s="42"/>
      <c r="E1064" s="44"/>
      <c r="F1064" s="6"/>
    </row>
    <row r="1065" spans="1:6">
      <c r="A1065" s="65"/>
      <c r="B1065" s="1"/>
      <c r="C1065" s="2"/>
      <c r="D1065" s="42"/>
      <c r="E1065" s="44"/>
      <c r="F1065" s="6"/>
    </row>
    <row r="1066" spans="1:6">
      <c r="A1066" s="65"/>
      <c r="B1066" s="1"/>
      <c r="C1066" s="2"/>
      <c r="D1066" s="42"/>
      <c r="E1066" s="44"/>
      <c r="F1066" s="6"/>
    </row>
    <row r="1067" spans="1:6">
      <c r="A1067" s="65"/>
      <c r="B1067" s="1"/>
      <c r="C1067" s="2"/>
      <c r="D1067" s="42"/>
      <c r="E1067" s="44"/>
      <c r="F1067" s="6"/>
    </row>
    <row r="1068" spans="1:6">
      <c r="A1068" s="65"/>
      <c r="B1068" s="1"/>
      <c r="C1068" s="2"/>
      <c r="D1068" s="42"/>
      <c r="E1068" s="44"/>
      <c r="F1068" s="6"/>
    </row>
    <row r="1069" spans="1:6">
      <c r="A1069" s="65"/>
      <c r="B1069" s="1"/>
      <c r="C1069" s="2"/>
      <c r="D1069" s="42"/>
      <c r="E1069" s="44"/>
      <c r="F1069" s="6"/>
    </row>
    <row r="1070" spans="1:6">
      <c r="A1070" s="65"/>
      <c r="B1070" s="1"/>
      <c r="C1070" s="2"/>
      <c r="D1070" s="42"/>
      <c r="E1070" s="44"/>
      <c r="F1070" s="6"/>
    </row>
    <row r="1071" spans="1:6">
      <c r="A1071" s="65"/>
      <c r="B1071" s="1"/>
      <c r="C1071" s="2"/>
      <c r="D1071" s="42"/>
      <c r="E1071" s="44"/>
      <c r="F1071" s="6"/>
    </row>
    <row r="1072" spans="1:6">
      <c r="A1072" s="65"/>
      <c r="B1072" s="1"/>
      <c r="C1072" s="2"/>
      <c r="D1072" s="42"/>
      <c r="E1072" s="44"/>
      <c r="F1072" s="6"/>
    </row>
    <row r="1073" spans="1:6">
      <c r="A1073" s="65"/>
      <c r="B1073" s="1"/>
      <c r="C1073" s="2"/>
      <c r="D1073" s="42"/>
      <c r="E1073" s="44"/>
      <c r="F1073" s="6"/>
    </row>
    <row r="1074" spans="1:6">
      <c r="A1074" s="65"/>
      <c r="B1074" s="1"/>
      <c r="C1074" s="2"/>
      <c r="D1074" s="42"/>
      <c r="E1074" s="44"/>
      <c r="F1074" s="6"/>
    </row>
    <row r="1075" spans="1:6">
      <c r="A1075" s="65"/>
      <c r="B1075" s="1"/>
      <c r="C1075" s="2"/>
      <c r="D1075" s="42"/>
      <c r="E1075" s="44"/>
      <c r="F1075" s="6"/>
    </row>
    <row r="1076" spans="1:6">
      <c r="A1076" s="65"/>
      <c r="B1076" s="1"/>
      <c r="C1076" s="2"/>
      <c r="D1076" s="42"/>
      <c r="E1076" s="44"/>
      <c r="F1076" s="6"/>
    </row>
    <row r="1077" spans="1:6">
      <c r="A1077" s="65"/>
      <c r="B1077" s="1"/>
      <c r="C1077" s="2"/>
      <c r="D1077" s="42"/>
      <c r="E1077" s="44"/>
      <c r="F1077" s="6"/>
    </row>
    <row r="1078" spans="1:6">
      <c r="A1078" s="65"/>
      <c r="B1078" s="1"/>
      <c r="C1078" s="2"/>
      <c r="D1078" s="42"/>
      <c r="E1078" s="44"/>
      <c r="F1078" s="6"/>
    </row>
    <row r="1079" spans="1:6">
      <c r="A1079" s="65"/>
      <c r="B1079" s="1"/>
      <c r="C1079" s="2"/>
      <c r="D1079" s="42"/>
      <c r="E1079" s="44"/>
      <c r="F1079" s="6"/>
    </row>
    <row r="1080" spans="1:6">
      <c r="A1080" s="65"/>
      <c r="B1080" s="1"/>
      <c r="C1080" s="2"/>
      <c r="D1080" s="42"/>
      <c r="E1080" s="44"/>
      <c r="F1080" s="6"/>
    </row>
    <row r="1081" spans="1:6">
      <c r="A1081" s="65"/>
      <c r="B1081" s="1"/>
      <c r="C1081" s="2"/>
      <c r="D1081" s="42"/>
      <c r="E1081" s="44"/>
      <c r="F1081" s="6"/>
    </row>
    <row r="1082" spans="1:6">
      <c r="A1082" s="65"/>
      <c r="B1082" s="1"/>
      <c r="C1082" s="2"/>
      <c r="D1082" s="42"/>
      <c r="E1082" s="44"/>
      <c r="F1082" s="6"/>
    </row>
    <row r="1083" spans="1:6">
      <c r="A1083" s="65"/>
      <c r="B1083" s="1"/>
      <c r="C1083" s="2"/>
      <c r="D1083" s="42"/>
      <c r="E1083" s="44"/>
      <c r="F1083" s="6"/>
    </row>
    <row r="1084" spans="1:6">
      <c r="A1084" s="65"/>
      <c r="B1084" s="1"/>
      <c r="C1084" s="2"/>
      <c r="D1084" s="42"/>
      <c r="E1084" s="44"/>
      <c r="F1084" s="6"/>
    </row>
    <row r="1085" spans="1:6">
      <c r="A1085" s="65"/>
      <c r="B1085" s="1"/>
      <c r="C1085" s="2"/>
      <c r="D1085" s="42"/>
      <c r="E1085" s="44"/>
      <c r="F1085" s="6"/>
    </row>
    <row r="1086" spans="1:6">
      <c r="A1086" s="65"/>
      <c r="B1086" s="1"/>
      <c r="C1086" s="2"/>
      <c r="D1086" s="42"/>
      <c r="E1086" s="44"/>
      <c r="F1086" s="6"/>
    </row>
    <row r="1087" spans="1:6">
      <c r="A1087" s="65"/>
      <c r="B1087" s="1"/>
      <c r="C1087" s="2"/>
      <c r="D1087" s="42"/>
      <c r="E1087" s="44"/>
      <c r="F1087" s="6"/>
    </row>
    <row r="1088" spans="1:6">
      <c r="A1088" s="65"/>
      <c r="B1088" s="1"/>
      <c r="C1088" s="2"/>
      <c r="D1088" s="42"/>
      <c r="E1088" s="44"/>
      <c r="F1088" s="6"/>
    </row>
    <row r="1089" spans="1:6">
      <c r="A1089" s="65"/>
      <c r="B1089" s="1"/>
      <c r="C1089" s="2"/>
      <c r="D1089" s="42"/>
      <c r="E1089" s="44"/>
      <c r="F1089" s="6"/>
    </row>
    <row r="1090" spans="1:6">
      <c r="A1090" s="65"/>
      <c r="B1090" s="1"/>
      <c r="C1090" s="2"/>
      <c r="D1090" s="42"/>
      <c r="E1090" s="44"/>
      <c r="F1090" s="6"/>
    </row>
    <row r="1091" spans="1:6">
      <c r="A1091" s="65"/>
      <c r="B1091" s="1"/>
      <c r="C1091" s="2"/>
      <c r="D1091" s="42"/>
      <c r="E1091" s="44"/>
      <c r="F1091" s="6"/>
    </row>
    <row r="1092" spans="1:6">
      <c r="A1092" s="65"/>
      <c r="B1092" s="1"/>
      <c r="C1092" s="2"/>
      <c r="D1092" s="42"/>
      <c r="E1092" s="44"/>
      <c r="F1092" s="6"/>
    </row>
    <row r="1093" spans="1:6">
      <c r="A1093" s="65"/>
      <c r="B1093" s="1"/>
      <c r="C1093" s="2"/>
      <c r="D1093" s="42"/>
      <c r="E1093" s="44"/>
      <c r="F1093" s="6"/>
    </row>
    <row r="1094" spans="1:6">
      <c r="A1094" s="65"/>
      <c r="B1094" s="1"/>
      <c r="C1094" s="2"/>
      <c r="D1094" s="42"/>
      <c r="E1094" s="44"/>
      <c r="F1094" s="6"/>
    </row>
    <row r="1095" spans="1:6">
      <c r="A1095" s="65"/>
      <c r="B1095" s="1"/>
      <c r="C1095" s="2"/>
      <c r="D1095" s="42"/>
      <c r="E1095" s="44"/>
      <c r="F1095" s="6"/>
    </row>
    <row r="1096" spans="1:6">
      <c r="A1096" s="65"/>
      <c r="B1096" s="1"/>
      <c r="C1096" s="2"/>
      <c r="D1096" s="42"/>
      <c r="E1096" s="44"/>
      <c r="F1096" s="6"/>
    </row>
    <row r="1097" spans="1:6">
      <c r="A1097" s="65"/>
      <c r="B1097" s="1"/>
      <c r="C1097" s="2"/>
      <c r="D1097" s="42"/>
      <c r="E1097" s="44"/>
      <c r="F1097" s="6"/>
    </row>
    <row r="1098" spans="1:6">
      <c r="A1098" s="65"/>
      <c r="B1098" s="1"/>
      <c r="C1098" s="2"/>
      <c r="D1098" s="42"/>
      <c r="E1098" s="44"/>
      <c r="F1098" s="6"/>
    </row>
    <row r="1099" spans="1:6">
      <c r="A1099" s="65"/>
      <c r="B1099" s="1"/>
      <c r="C1099" s="2"/>
      <c r="D1099" s="42"/>
      <c r="E1099" s="44"/>
      <c r="F1099" s="6"/>
    </row>
    <row r="1100" spans="1:6">
      <c r="A1100" s="65"/>
      <c r="B1100" s="1"/>
      <c r="C1100" s="2"/>
      <c r="D1100" s="42"/>
      <c r="E1100" s="44"/>
      <c r="F1100" s="6"/>
    </row>
    <row r="1101" spans="1:6">
      <c r="A1101" s="65"/>
      <c r="B1101" s="1"/>
      <c r="C1101" s="2"/>
      <c r="D1101" s="42"/>
      <c r="E1101" s="44"/>
      <c r="F1101" s="6"/>
    </row>
    <row r="1102" spans="1:6">
      <c r="A1102" s="65"/>
      <c r="B1102" s="1"/>
      <c r="C1102" s="2"/>
      <c r="D1102" s="42"/>
      <c r="E1102" s="44"/>
      <c r="F1102" s="6"/>
    </row>
    <row r="1103" spans="1:6">
      <c r="A1103" s="65"/>
      <c r="B1103" s="1"/>
      <c r="C1103" s="2"/>
      <c r="D1103" s="42"/>
      <c r="E1103" s="44"/>
      <c r="F1103" s="6"/>
    </row>
    <row r="1104" spans="1:6">
      <c r="A1104" s="65"/>
      <c r="B1104" s="1"/>
      <c r="C1104" s="2"/>
      <c r="D1104" s="42"/>
      <c r="E1104" s="44"/>
      <c r="F1104" s="6"/>
    </row>
    <row r="1105" spans="1:6">
      <c r="A1105" s="65"/>
      <c r="B1105" s="1"/>
      <c r="C1105" s="2"/>
      <c r="D1105" s="42"/>
      <c r="E1105" s="44"/>
      <c r="F1105" s="6"/>
    </row>
    <row r="1106" spans="1:6">
      <c r="A1106" s="65"/>
      <c r="B1106" s="1"/>
      <c r="C1106" s="2"/>
      <c r="D1106" s="42"/>
      <c r="E1106" s="44"/>
      <c r="F1106" s="6"/>
    </row>
    <row r="1107" spans="1:6">
      <c r="A1107" s="65"/>
      <c r="B1107" s="1"/>
      <c r="C1107" s="2"/>
      <c r="D1107" s="42"/>
      <c r="E1107" s="44"/>
      <c r="F1107" s="6"/>
    </row>
    <row r="1108" spans="1:6">
      <c r="A1108" s="65"/>
      <c r="B1108" s="1"/>
      <c r="C1108" s="2"/>
      <c r="D1108" s="42"/>
      <c r="E1108" s="44"/>
      <c r="F1108" s="6"/>
    </row>
    <row r="1109" spans="1:6">
      <c r="A1109" s="65"/>
      <c r="B1109" s="1"/>
      <c r="C1109" s="2"/>
      <c r="D1109" s="42"/>
      <c r="E1109" s="44"/>
      <c r="F1109" s="6"/>
    </row>
    <row r="1110" spans="1:6">
      <c r="A1110" s="65"/>
      <c r="B1110" s="1"/>
      <c r="C1110" s="2"/>
      <c r="D1110" s="42"/>
      <c r="E1110" s="44"/>
      <c r="F1110" s="6"/>
    </row>
    <row r="1111" spans="1:6">
      <c r="A1111" s="65"/>
      <c r="B1111" s="1"/>
      <c r="C1111" s="2"/>
      <c r="D1111" s="42"/>
      <c r="E1111" s="44"/>
      <c r="F1111" s="6"/>
    </row>
    <row r="1112" spans="1:6">
      <c r="A1112" s="65"/>
      <c r="B1112" s="1"/>
      <c r="C1112" s="2"/>
      <c r="D1112" s="42"/>
      <c r="E1112" s="44"/>
      <c r="F1112" s="6"/>
    </row>
    <row r="1113" spans="1:6">
      <c r="A1113" s="65"/>
      <c r="B1113" s="1"/>
      <c r="C1113" s="2"/>
      <c r="D1113" s="42"/>
      <c r="E1113" s="44"/>
      <c r="F1113" s="6"/>
    </row>
    <row r="1114" spans="1:6">
      <c r="A1114" s="65"/>
      <c r="B1114" s="1"/>
      <c r="C1114" s="2"/>
      <c r="D1114" s="42"/>
      <c r="E1114" s="44"/>
      <c r="F1114" s="6"/>
    </row>
    <row r="1115" spans="1:6">
      <c r="A1115" s="65"/>
      <c r="B1115" s="1"/>
      <c r="C1115" s="2"/>
      <c r="D1115" s="42"/>
      <c r="E1115" s="44"/>
      <c r="F1115" s="6"/>
    </row>
    <row r="1116" spans="1:6">
      <c r="A1116" s="65"/>
      <c r="B1116" s="1"/>
      <c r="C1116" s="2"/>
      <c r="D1116" s="42"/>
      <c r="E1116" s="44"/>
      <c r="F1116" s="6"/>
    </row>
    <row r="1117" spans="1:6">
      <c r="A1117" s="65"/>
      <c r="B1117" s="1"/>
      <c r="C1117" s="2"/>
      <c r="D1117" s="42"/>
      <c r="E1117" s="44"/>
      <c r="F1117" s="6"/>
    </row>
    <row r="1118" spans="1:6">
      <c r="A1118" s="65"/>
      <c r="B1118" s="1"/>
      <c r="C1118" s="2"/>
      <c r="D1118" s="42"/>
      <c r="E1118" s="44"/>
      <c r="F1118" s="6"/>
    </row>
    <row r="1119" spans="1:6">
      <c r="A1119" s="65"/>
      <c r="B1119" s="1"/>
      <c r="C1119" s="2"/>
      <c r="D1119" s="42"/>
      <c r="E1119" s="44"/>
      <c r="F1119" s="6"/>
    </row>
    <row r="1120" spans="1:6">
      <c r="A1120" s="65"/>
      <c r="B1120" s="1"/>
      <c r="C1120" s="2"/>
      <c r="D1120" s="42"/>
      <c r="E1120" s="44"/>
      <c r="F1120" s="6"/>
    </row>
    <row r="1121" spans="1:6">
      <c r="A1121" s="65"/>
      <c r="B1121" s="1"/>
      <c r="C1121" s="2"/>
      <c r="D1121" s="42"/>
      <c r="E1121" s="44"/>
      <c r="F1121" s="6"/>
    </row>
    <row r="1122" spans="1:6">
      <c r="A1122" s="65"/>
      <c r="B1122" s="1"/>
      <c r="C1122" s="2"/>
      <c r="D1122" s="42"/>
      <c r="E1122" s="44"/>
      <c r="F1122" s="6"/>
    </row>
    <row r="1123" spans="1:6">
      <c r="A1123" s="65"/>
      <c r="B1123" s="1"/>
      <c r="C1123" s="2"/>
      <c r="D1123" s="42"/>
      <c r="E1123" s="44"/>
      <c r="F1123" s="6"/>
    </row>
    <row r="1124" spans="1:6">
      <c r="A1124" s="65"/>
      <c r="B1124" s="1"/>
      <c r="C1124" s="2"/>
      <c r="D1124" s="42"/>
      <c r="E1124" s="44"/>
      <c r="F1124" s="6"/>
    </row>
    <row r="1125" spans="1:6">
      <c r="A1125" s="65"/>
      <c r="B1125" s="1"/>
      <c r="C1125" s="2"/>
      <c r="D1125" s="42"/>
      <c r="E1125" s="44"/>
      <c r="F1125" s="6"/>
    </row>
    <row r="1126" spans="1:6">
      <c r="A1126" s="65"/>
      <c r="B1126" s="1"/>
      <c r="C1126" s="2"/>
      <c r="D1126" s="42"/>
      <c r="E1126" s="44"/>
      <c r="F1126" s="6"/>
    </row>
    <row r="1127" spans="1:6">
      <c r="A1127" s="65"/>
      <c r="B1127" s="1"/>
      <c r="C1127" s="2"/>
      <c r="D1127" s="42"/>
      <c r="E1127" s="44"/>
      <c r="F1127" s="6"/>
    </row>
    <row r="1128" spans="1:6">
      <c r="A1128" s="65"/>
      <c r="B1128" s="1"/>
      <c r="C1128" s="2"/>
      <c r="D1128" s="42"/>
      <c r="E1128" s="44"/>
      <c r="F1128" s="6"/>
    </row>
    <row r="1129" spans="1:6">
      <c r="A1129" s="65"/>
      <c r="B1129" s="1"/>
      <c r="C1129" s="2"/>
      <c r="D1129" s="42"/>
      <c r="E1129" s="44"/>
      <c r="F1129" s="6"/>
    </row>
    <row r="1130" spans="1:6">
      <c r="A1130" s="65"/>
      <c r="B1130" s="1"/>
      <c r="C1130" s="2"/>
      <c r="D1130" s="42"/>
      <c r="E1130" s="44"/>
      <c r="F1130" s="6"/>
    </row>
    <row r="1131" spans="1:6">
      <c r="A1131" s="65"/>
      <c r="B1131" s="1"/>
      <c r="C1131" s="2"/>
      <c r="D1131" s="42"/>
      <c r="E1131" s="44"/>
      <c r="F1131" s="6"/>
    </row>
    <row r="1132" spans="1:6">
      <c r="A1132" s="65"/>
      <c r="B1132" s="1"/>
      <c r="C1132" s="2"/>
      <c r="D1132" s="42"/>
      <c r="E1132" s="44"/>
      <c r="F1132" s="6"/>
    </row>
    <row r="1133" spans="1:6">
      <c r="A1133" s="65"/>
      <c r="B1133" s="1"/>
      <c r="C1133" s="2"/>
      <c r="D1133" s="42"/>
      <c r="E1133" s="44"/>
      <c r="F1133" s="6"/>
    </row>
    <row r="1134" spans="1:6">
      <c r="A1134" s="65"/>
      <c r="B1134" s="1"/>
      <c r="C1134" s="2"/>
      <c r="D1134" s="42"/>
      <c r="E1134" s="44"/>
      <c r="F1134" s="6"/>
    </row>
    <row r="1135" spans="1:6">
      <c r="A1135" s="65"/>
      <c r="B1135" s="1"/>
      <c r="C1135" s="2"/>
      <c r="D1135" s="42"/>
      <c r="E1135" s="44"/>
      <c r="F1135" s="6"/>
    </row>
    <row r="1136" spans="1:6">
      <c r="A1136" s="65"/>
      <c r="B1136" s="1"/>
      <c r="C1136" s="2"/>
      <c r="D1136" s="42"/>
      <c r="E1136" s="44"/>
      <c r="F1136" s="6"/>
    </row>
    <row r="1137" spans="1:6">
      <c r="A1137" s="65"/>
      <c r="B1137" s="1"/>
      <c r="C1137" s="2"/>
      <c r="D1137" s="42"/>
      <c r="E1137" s="44"/>
      <c r="F1137" s="6"/>
    </row>
    <row r="1138" spans="1:6">
      <c r="A1138" s="65"/>
      <c r="B1138" s="1"/>
      <c r="C1138" s="2"/>
      <c r="D1138" s="42"/>
      <c r="E1138" s="44"/>
      <c r="F1138" s="6"/>
    </row>
    <row r="1139" spans="1:6">
      <c r="A1139" s="65"/>
      <c r="B1139" s="1"/>
      <c r="C1139" s="2"/>
      <c r="D1139" s="42"/>
      <c r="E1139" s="44"/>
      <c r="F1139" s="6"/>
    </row>
    <row r="1140" spans="1:6">
      <c r="A1140" s="65"/>
      <c r="B1140" s="1"/>
      <c r="C1140" s="2"/>
      <c r="D1140" s="42"/>
      <c r="E1140" s="44"/>
      <c r="F1140" s="6"/>
    </row>
    <row r="1141" spans="1:6">
      <c r="A1141" s="65"/>
      <c r="B1141" s="1"/>
      <c r="C1141" s="2"/>
      <c r="D1141" s="42"/>
      <c r="E1141" s="44"/>
      <c r="F1141" s="6"/>
    </row>
    <row r="1142" spans="1:6">
      <c r="A1142" s="65"/>
      <c r="B1142" s="1"/>
      <c r="C1142" s="2"/>
      <c r="D1142" s="42"/>
      <c r="E1142" s="44"/>
      <c r="F1142" s="6"/>
    </row>
    <row r="1143" spans="1:6">
      <c r="A1143" s="65"/>
      <c r="B1143" s="1"/>
      <c r="C1143" s="2"/>
      <c r="D1143" s="42"/>
      <c r="E1143" s="44"/>
      <c r="F1143" s="6"/>
    </row>
    <row r="1144" spans="1:6">
      <c r="A1144" s="65"/>
      <c r="B1144" s="1"/>
      <c r="C1144" s="2"/>
      <c r="D1144" s="42"/>
      <c r="E1144" s="44"/>
      <c r="F1144" s="6"/>
    </row>
    <row r="1145" spans="1:6">
      <c r="A1145" s="65"/>
      <c r="B1145" s="1"/>
      <c r="C1145" s="2"/>
      <c r="D1145" s="42"/>
      <c r="E1145" s="44"/>
      <c r="F1145" s="6"/>
    </row>
    <row r="1146" spans="1:6">
      <c r="A1146" s="65"/>
      <c r="B1146" s="1"/>
      <c r="C1146" s="2"/>
      <c r="D1146" s="42"/>
      <c r="E1146" s="44"/>
      <c r="F1146" s="6"/>
    </row>
    <row r="1147" spans="1:6">
      <c r="A1147" s="65"/>
      <c r="B1147" s="1"/>
      <c r="C1147" s="2"/>
      <c r="D1147" s="42"/>
      <c r="E1147" s="44"/>
      <c r="F1147" s="6"/>
    </row>
    <row r="1148" spans="1:6">
      <c r="A1148" s="65"/>
      <c r="B1148" s="1"/>
      <c r="C1148" s="2"/>
      <c r="D1148" s="42"/>
      <c r="E1148" s="44"/>
      <c r="F1148" s="6"/>
    </row>
    <row r="1149" spans="1:6">
      <c r="A1149" s="65"/>
      <c r="B1149" s="1"/>
      <c r="C1149" s="2"/>
      <c r="D1149" s="42"/>
      <c r="E1149" s="44"/>
      <c r="F1149" s="6"/>
    </row>
    <row r="1150" spans="1:6">
      <c r="A1150" s="65"/>
      <c r="B1150" s="1"/>
      <c r="C1150" s="2"/>
      <c r="D1150" s="42"/>
      <c r="E1150" s="44"/>
      <c r="F1150" s="6"/>
    </row>
    <row r="1151" spans="1:6">
      <c r="A1151" s="65"/>
      <c r="B1151" s="1"/>
      <c r="C1151" s="2"/>
      <c r="D1151" s="42"/>
      <c r="E1151" s="44"/>
      <c r="F1151" s="6"/>
    </row>
    <row r="1152" spans="1:6">
      <c r="A1152" s="65"/>
      <c r="B1152" s="1"/>
      <c r="C1152" s="2"/>
      <c r="D1152" s="42"/>
      <c r="E1152" s="44"/>
      <c r="F1152" s="6"/>
    </row>
    <row r="1153" spans="1:6">
      <c r="A1153" s="65"/>
      <c r="B1153" s="1"/>
      <c r="C1153" s="2"/>
      <c r="D1153" s="42"/>
      <c r="E1153" s="44"/>
      <c r="F1153" s="6"/>
    </row>
    <row r="1154" spans="1:6">
      <c r="A1154" s="65"/>
      <c r="B1154" s="1"/>
      <c r="C1154" s="2"/>
      <c r="D1154" s="42"/>
      <c r="E1154" s="44"/>
      <c r="F1154" s="6"/>
    </row>
    <row r="1155" spans="1:6">
      <c r="A1155" s="65"/>
      <c r="B1155" s="1"/>
      <c r="C1155" s="2"/>
      <c r="D1155" s="42"/>
      <c r="E1155" s="44"/>
      <c r="F1155" s="6"/>
    </row>
    <row r="1156" spans="1:6">
      <c r="A1156" s="65"/>
      <c r="B1156" s="1"/>
      <c r="C1156" s="2"/>
      <c r="D1156" s="42"/>
      <c r="E1156" s="44"/>
      <c r="F1156" s="6"/>
    </row>
    <row r="1157" spans="1:6">
      <c r="A1157" s="65"/>
      <c r="B1157" s="1"/>
      <c r="C1157" s="2"/>
      <c r="D1157" s="42"/>
      <c r="E1157" s="44"/>
      <c r="F1157" s="6"/>
    </row>
    <row r="1158" spans="1:6">
      <c r="A1158" s="65"/>
      <c r="B1158" s="1"/>
      <c r="C1158" s="2"/>
      <c r="D1158" s="42"/>
      <c r="E1158" s="44"/>
      <c r="F1158" s="6"/>
    </row>
    <row r="1159" spans="1:6">
      <c r="A1159" s="65"/>
      <c r="B1159" s="1"/>
      <c r="C1159" s="2"/>
      <c r="D1159" s="42"/>
      <c r="E1159" s="44"/>
      <c r="F1159" s="6"/>
    </row>
    <row r="1160" spans="1:6">
      <c r="A1160" s="65"/>
      <c r="B1160" s="1"/>
      <c r="C1160" s="2"/>
      <c r="D1160" s="42"/>
      <c r="E1160" s="44"/>
      <c r="F1160" s="6"/>
    </row>
    <row r="1161" spans="1:6">
      <c r="A1161" s="65"/>
      <c r="B1161" s="1"/>
      <c r="C1161" s="2"/>
      <c r="D1161" s="42"/>
      <c r="E1161" s="44"/>
      <c r="F1161" s="6"/>
    </row>
    <row r="1162" spans="1:6">
      <c r="A1162" s="65"/>
      <c r="B1162" s="1"/>
      <c r="C1162" s="2"/>
      <c r="D1162" s="42"/>
      <c r="E1162" s="44"/>
      <c r="F1162" s="6"/>
    </row>
    <row r="1163" spans="1:6">
      <c r="A1163" s="65"/>
      <c r="B1163" s="1"/>
      <c r="C1163" s="2"/>
      <c r="D1163" s="42"/>
      <c r="E1163" s="44"/>
      <c r="F1163" s="6"/>
    </row>
    <row r="1164" spans="1:6">
      <c r="A1164" s="65"/>
      <c r="B1164" s="1"/>
      <c r="C1164" s="2"/>
      <c r="D1164" s="42"/>
      <c r="E1164" s="44"/>
      <c r="F1164" s="6"/>
    </row>
    <row r="1165" spans="1:6">
      <c r="A1165" s="65"/>
      <c r="B1165" s="1"/>
      <c r="C1165" s="2"/>
      <c r="D1165" s="42"/>
      <c r="E1165" s="44"/>
      <c r="F1165" s="6"/>
    </row>
    <row r="1166" spans="1:6">
      <c r="A1166" s="65"/>
      <c r="B1166" s="1"/>
      <c r="C1166" s="2"/>
      <c r="D1166" s="42"/>
      <c r="E1166" s="44"/>
      <c r="F1166" s="6"/>
    </row>
    <row r="1167" spans="1:6">
      <c r="A1167" s="65"/>
      <c r="B1167" s="1"/>
      <c r="C1167" s="2"/>
      <c r="D1167" s="42"/>
      <c r="E1167" s="44"/>
      <c r="F1167" s="6"/>
    </row>
    <row r="1168" spans="1:6">
      <c r="A1168" s="65"/>
      <c r="B1168" s="1"/>
      <c r="C1168" s="2"/>
      <c r="D1168" s="42"/>
      <c r="E1168" s="44"/>
      <c r="F1168" s="6"/>
    </row>
    <row r="1169" spans="1:6">
      <c r="A1169" s="65"/>
      <c r="B1169" s="1"/>
      <c r="C1169" s="2"/>
      <c r="D1169" s="42"/>
      <c r="E1169" s="44"/>
      <c r="F1169" s="6"/>
    </row>
    <row r="1170" spans="1:6">
      <c r="A1170" s="65"/>
      <c r="B1170" s="1"/>
      <c r="C1170" s="2"/>
      <c r="D1170" s="42"/>
      <c r="E1170" s="44"/>
      <c r="F1170" s="6"/>
    </row>
    <row r="1171" spans="1:6">
      <c r="A1171" s="65"/>
      <c r="B1171" s="1"/>
      <c r="C1171" s="2"/>
      <c r="D1171" s="42"/>
      <c r="E1171" s="44"/>
      <c r="F1171" s="6"/>
    </row>
    <row r="1172" spans="1:6">
      <c r="A1172" s="65"/>
      <c r="B1172" s="1"/>
      <c r="C1172" s="2"/>
      <c r="D1172" s="42"/>
      <c r="E1172" s="44"/>
      <c r="F1172" s="6"/>
    </row>
    <row r="1173" spans="1:6">
      <c r="A1173" s="65"/>
      <c r="B1173" s="1"/>
      <c r="C1173" s="2"/>
      <c r="D1173" s="42"/>
      <c r="E1173" s="44"/>
      <c r="F1173" s="6"/>
    </row>
    <row r="1174" spans="1:6">
      <c r="A1174" s="65"/>
      <c r="B1174" s="1"/>
      <c r="C1174" s="2"/>
      <c r="D1174" s="42"/>
      <c r="E1174" s="44"/>
      <c r="F1174" s="6"/>
    </row>
    <row r="1175" spans="1:6">
      <c r="A1175" s="65"/>
      <c r="B1175" s="1"/>
      <c r="C1175" s="2"/>
      <c r="D1175" s="42"/>
      <c r="E1175" s="44"/>
      <c r="F1175" s="6"/>
    </row>
    <row r="1176" spans="1:6">
      <c r="A1176" s="65"/>
      <c r="B1176" s="1"/>
      <c r="C1176" s="2"/>
      <c r="D1176" s="42"/>
      <c r="E1176" s="44"/>
      <c r="F1176" s="6"/>
    </row>
    <row r="1177" spans="1:6">
      <c r="A1177" s="65"/>
      <c r="B1177" s="1"/>
      <c r="C1177" s="2"/>
      <c r="D1177" s="42"/>
      <c r="E1177" s="44"/>
      <c r="F1177" s="6"/>
    </row>
    <row r="1178" spans="1:6">
      <c r="A1178" s="65"/>
      <c r="B1178" s="1"/>
      <c r="C1178" s="2"/>
      <c r="D1178" s="42"/>
      <c r="E1178" s="44"/>
      <c r="F1178" s="6"/>
    </row>
    <row r="1179" spans="1:6">
      <c r="A1179" s="65"/>
      <c r="B1179" s="1"/>
      <c r="C1179" s="2"/>
      <c r="D1179" s="42"/>
      <c r="E1179" s="44"/>
      <c r="F1179" s="6"/>
    </row>
    <row r="1180" spans="1:6">
      <c r="A1180" s="65"/>
      <c r="B1180" s="1"/>
      <c r="C1180" s="2"/>
      <c r="D1180" s="42"/>
      <c r="E1180" s="44"/>
      <c r="F1180" s="6"/>
    </row>
    <row r="1181" spans="1:6">
      <c r="A1181" s="65"/>
      <c r="B1181" s="1"/>
      <c r="C1181" s="2"/>
      <c r="D1181" s="42"/>
      <c r="E1181" s="44"/>
      <c r="F1181" s="6"/>
    </row>
    <row r="1182" spans="1:6">
      <c r="A1182" s="65"/>
      <c r="B1182" s="1"/>
      <c r="C1182" s="2"/>
      <c r="D1182" s="42"/>
      <c r="E1182" s="44"/>
      <c r="F1182" s="6"/>
    </row>
    <row r="1183" spans="1:6">
      <c r="A1183" s="65"/>
      <c r="B1183" s="1"/>
      <c r="C1183" s="2"/>
      <c r="D1183" s="42"/>
      <c r="E1183" s="44"/>
      <c r="F1183" s="6"/>
    </row>
    <row r="1184" spans="1:6">
      <c r="A1184" s="65"/>
      <c r="B1184" s="1"/>
      <c r="C1184" s="2"/>
      <c r="D1184" s="42"/>
      <c r="E1184" s="44"/>
      <c r="F1184" s="6"/>
    </row>
    <row r="1185" spans="1:6">
      <c r="A1185" s="65"/>
      <c r="B1185" s="1"/>
      <c r="C1185" s="2"/>
      <c r="D1185" s="42"/>
      <c r="E1185" s="44"/>
      <c r="F1185" s="6"/>
    </row>
    <row r="1186" spans="1:6">
      <c r="A1186" s="65"/>
      <c r="B1186" s="1"/>
      <c r="C1186" s="2"/>
      <c r="D1186" s="42"/>
      <c r="E1186" s="44"/>
      <c r="F1186" s="6"/>
    </row>
    <row r="1187" spans="1:6">
      <c r="A1187" s="65"/>
      <c r="B1187" s="1"/>
      <c r="C1187" s="2"/>
      <c r="D1187" s="42"/>
      <c r="E1187" s="44"/>
      <c r="F1187" s="6"/>
    </row>
    <row r="1188" spans="1:6">
      <c r="A1188" s="65"/>
      <c r="B1188" s="1"/>
      <c r="C1188" s="2"/>
      <c r="D1188" s="42"/>
      <c r="E1188" s="44"/>
      <c r="F1188" s="6"/>
    </row>
    <row r="1189" spans="1:6">
      <c r="A1189" s="65"/>
      <c r="B1189" s="1"/>
      <c r="C1189" s="2"/>
      <c r="D1189" s="42"/>
      <c r="E1189" s="44"/>
      <c r="F1189" s="6"/>
    </row>
    <row r="1190" spans="1:6">
      <c r="A1190" s="65"/>
      <c r="B1190" s="1"/>
      <c r="C1190" s="2"/>
      <c r="D1190" s="42"/>
      <c r="E1190" s="44"/>
      <c r="F1190" s="6"/>
    </row>
    <row r="1191" spans="1:6">
      <c r="A1191" s="65"/>
      <c r="B1191" s="1"/>
      <c r="C1191" s="2"/>
      <c r="D1191" s="42"/>
      <c r="E1191" s="44"/>
      <c r="F1191" s="6"/>
    </row>
    <row r="1192" spans="1:6">
      <c r="A1192" s="65"/>
      <c r="B1192" s="1"/>
      <c r="C1192" s="2"/>
      <c r="D1192" s="42"/>
      <c r="E1192" s="44"/>
      <c r="F1192" s="6"/>
    </row>
    <row r="1193" spans="1:6">
      <c r="A1193" s="65"/>
      <c r="B1193" s="1"/>
      <c r="C1193" s="2"/>
      <c r="D1193" s="42"/>
      <c r="E1193" s="44"/>
      <c r="F1193" s="6"/>
    </row>
    <row r="1194" spans="1:6">
      <c r="A1194" s="65"/>
      <c r="B1194" s="1"/>
      <c r="C1194" s="2"/>
      <c r="D1194" s="42"/>
      <c r="E1194" s="44"/>
      <c r="F1194" s="6"/>
    </row>
    <row r="1195" spans="1:6">
      <c r="A1195" s="65"/>
      <c r="B1195" s="1"/>
      <c r="C1195" s="2"/>
      <c r="D1195" s="42"/>
      <c r="E1195" s="44"/>
      <c r="F1195" s="6"/>
    </row>
    <row r="1196" spans="1:6">
      <c r="A1196" s="65"/>
      <c r="B1196" s="1"/>
      <c r="C1196" s="2"/>
      <c r="D1196" s="42"/>
      <c r="E1196" s="44"/>
      <c r="F1196" s="6"/>
    </row>
    <row r="1197" spans="1:6">
      <c r="A1197" s="65"/>
      <c r="B1197" s="1"/>
      <c r="C1197" s="2"/>
      <c r="D1197" s="42"/>
      <c r="E1197" s="44"/>
      <c r="F1197" s="6"/>
    </row>
    <row r="1198" spans="1:6">
      <c r="A1198" s="65"/>
      <c r="B1198" s="1"/>
      <c r="C1198" s="2"/>
      <c r="D1198" s="42"/>
      <c r="E1198" s="44"/>
      <c r="F1198" s="6"/>
    </row>
    <row r="1199" spans="1:6">
      <c r="A1199" s="65"/>
      <c r="B1199" s="1"/>
      <c r="C1199" s="2"/>
      <c r="D1199" s="42"/>
      <c r="E1199" s="44"/>
      <c r="F1199" s="6"/>
    </row>
    <row r="1200" spans="1:6">
      <c r="A1200" s="65"/>
      <c r="B1200" s="1"/>
      <c r="C1200" s="2"/>
      <c r="D1200" s="42"/>
      <c r="E1200" s="44"/>
      <c r="F1200" s="6"/>
    </row>
    <row r="1201" spans="1:6">
      <c r="A1201" s="65"/>
      <c r="B1201" s="1"/>
      <c r="C1201" s="2"/>
      <c r="D1201" s="42"/>
      <c r="E1201" s="44"/>
      <c r="F1201" s="6"/>
    </row>
    <row r="1202" spans="1:6">
      <c r="A1202" s="65"/>
      <c r="B1202" s="1"/>
      <c r="C1202" s="2"/>
      <c r="D1202" s="42"/>
      <c r="E1202" s="44"/>
      <c r="F1202" s="6"/>
    </row>
    <row r="1203" spans="1:6">
      <c r="A1203" s="65"/>
      <c r="B1203" s="1"/>
      <c r="C1203" s="2"/>
      <c r="D1203" s="42"/>
      <c r="E1203" s="44"/>
      <c r="F1203" s="6"/>
    </row>
    <row r="1204" spans="1:6">
      <c r="A1204" s="65"/>
      <c r="B1204" s="1"/>
      <c r="C1204" s="2"/>
      <c r="D1204" s="42"/>
      <c r="E1204" s="44"/>
      <c r="F1204" s="6"/>
    </row>
    <row r="1205" spans="1:6">
      <c r="A1205" s="65"/>
      <c r="B1205" s="1"/>
      <c r="C1205" s="2"/>
      <c r="D1205" s="42"/>
      <c r="E1205" s="44"/>
      <c r="F1205" s="6"/>
    </row>
    <row r="1206" spans="1:6">
      <c r="A1206" s="65"/>
      <c r="B1206" s="1"/>
      <c r="C1206" s="2"/>
      <c r="D1206" s="42"/>
      <c r="E1206" s="44"/>
      <c r="F1206" s="6"/>
    </row>
    <row r="1207" spans="1:6">
      <c r="A1207" s="65"/>
      <c r="B1207" s="1"/>
      <c r="C1207" s="2"/>
      <c r="D1207" s="42"/>
      <c r="E1207" s="44"/>
      <c r="F1207" s="6"/>
    </row>
    <row r="1208" spans="1:6">
      <c r="A1208" s="65"/>
      <c r="B1208" s="1"/>
      <c r="C1208" s="2"/>
      <c r="D1208" s="42"/>
      <c r="E1208" s="44"/>
      <c r="F1208" s="6"/>
    </row>
    <row r="1209" spans="1:6">
      <c r="A1209" s="65"/>
      <c r="B1209" s="1"/>
      <c r="C1209" s="2"/>
      <c r="D1209" s="42"/>
      <c r="E1209" s="44"/>
      <c r="F1209" s="6"/>
    </row>
    <row r="1210" spans="1:6">
      <c r="A1210" s="65"/>
      <c r="B1210" s="1"/>
      <c r="C1210" s="2"/>
      <c r="D1210" s="42"/>
      <c r="E1210" s="44"/>
      <c r="F1210" s="6"/>
    </row>
    <row r="1211" spans="1:6">
      <c r="A1211" s="65"/>
      <c r="B1211" s="1"/>
      <c r="C1211" s="2"/>
      <c r="D1211" s="42"/>
      <c r="E1211" s="44"/>
      <c r="F1211" s="6"/>
    </row>
    <row r="1212" spans="1:6">
      <c r="A1212" s="65"/>
      <c r="B1212" s="1"/>
      <c r="C1212" s="2"/>
      <c r="D1212" s="42"/>
      <c r="E1212" s="44"/>
      <c r="F1212" s="6"/>
    </row>
    <row r="1213" spans="1:6">
      <c r="A1213" s="65"/>
      <c r="B1213" s="1"/>
      <c r="C1213" s="2"/>
      <c r="D1213" s="42"/>
      <c r="E1213" s="44"/>
      <c r="F1213" s="6"/>
    </row>
    <row r="1214" spans="1:6">
      <c r="A1214" s="65"/>
      <c r="B1214" s="1"/>
      <c r="C1214" s="2"/>
      <c r="D1214" s="42"/>
      <c r="E1214" s="44"/>
      <c r="F1214" s="6"/>
    </row>
    <row r="1215" spans="1:6">
      <c r="A1215" s="65"/>
      <c r="B1215" s="1"/>
      <c r="C1215" s="2"/>
      <c r="D1215" s="42"/>
      <c r="E1215" s="44"/>
      <c r="F1215" s="6"/>
    </row>
    <row r="1216" spans="1:6">
      <c r="A1216" s="65"/>
      <c r="B1216" s="1"/>
      <c r="C1216" s="2"/>
      <c r="D1216" s="42"/>
      <c r="E1216" s="44"/>
      <c r="F1216" s="6"/>
    </row>
    <row r="1217" spans="1:6">
      <c r="A1217" s="65"/>
      <c r="B1217" s="1"/>
      <c r="C1217" s="2"/>
      <c r="D1217" s="42"/>
      <c r="E1217" s="44"/>
      <c r="F1217" s="6"/>
    </row>
    <row r="1218" spans="1:6">
      <c r="A1218" s="65"/>
      <c r="B1218" s="1"/>
      <c r="C1218" s="2"/>
      <c r="D1218" s="42"/>
      <c r="E1218" s="44"/>
      <c r="F1218" s="6"/>
    </row>
    <row r="1219" spans="1:6">
      <c r="A1219" s="65"/>
      <c r="B1219" s="1"/>
      <c r="C1219" s="2"/>
      <c r="D1219" s="42"/>
      <c r="E1219" s="44"/>
      <c r="F1219" s="6"/>
    </row>
    <row r="1220" spans="1:6">
      <c r="A1220" s="65"/>
      <c r="B1220" s="1"/>
      <c r="C1220" s="2"/>
      <c r="D1220" s="42"/>
      <c r="E1220" s="44"/>
      <c r="F1220" s="6"/>
    </row>
    <row r="1221" spans="1:6">
      <c r="A1221" s="65"/>
      <c r="B1221" s="1"/>
      <c r="C1221" s="2"/>
      <c r="D1221" s="42"/>
      <c r="E1221" s="44"/>
      <c r="F1221" s="6"/>
    </row>
    <row r="1222" spans="1:6">
      <c r="A1222" s="65"/>
      <c r="B1222" s="1"/>
      <c r="C1222" s="2"/>
      <c r="D1222" s="42"/>
      <c r="E1222" s="44"/>
      <c r="F1222" s="6"/>
    </row>
    <row r="1223" spans="1:6">
      <c r="A1223" s="65"/>
      <c r="B1223" s="1"/>
      <c r="C1223" s="2"/>
      <c r="D1223" s="42"/>
      <c r="E1223" s="44"/>
      <c r="F1223" s="6"/>
    </row>
    <row r="1224" spans="1:6">
      <c r="A1224" s="65"/>
      <c r="B1224" s="1"/>
      <c r="C1224" s="2"/>
      <c r="D1224" s="42"/>
      <c r="E1224" s="44"/>
      <c r="F1224" s="6"/>
    </row>
    <row r="1225" spans="1:6">
      <c r="A1225" s="65"/>
      <c r="B1225" s="1"/>
      <c r="C1225" s="2"/>
      <c r="D1225" s="42"/>
      <c r="E1225" s="44"/>
      <c r="F1225" s="6"/>
    </row>
    <row r="1226" spans="1:6">
      <c r="A1226" s="65"/>
      <c r="B1226" s="1"/>
      <c r="C1226" s="2"/>
      <c r="D1226" s="42"/>
      <c r="E1226" s="44"/>
      <c r="F1226" s="6"/>
    </row>
    <row r="1227" spans="1:6">
      <c r="A1227" s="65"/>
      <c r="B1227" s="1"/>
      <c r="C1227" s="2"/>
      <c r="D1227" s="42"/>
      <c r="E1227" s="44"/>
      <c r="F1227" s="6"/>
    </row>
    <row r="1228" spans="1:6">
      <c r="A1228" s="65"/>
      <c r="B1228" s="1"/>
      <c r="C1228" s="2"/>
      <c r="D1228" s="42"/>
      <c r="E1228" s="44"/>
      <c r="F1228" s="6"/>
    </row>
    <row r="1229" spans="1:6">
      <c r="A1229" s="65"/>
      <c r="B1229" s="1"/>
      <c r="C1229" s="2"/>
      <c r="D1229" s="42"/>
      <c r="E1229" s="44"/>
      <c r="F1229" s="6"/>
    </row>
    <row r="1230" spans="1:6">
      <c r="A1230" s="65"/>
      <c r="B1230" s="1"/>
      <c r="C1230" s="2"/>
      <c r="D1230" s="42"/>
      <c r="E1230" s="44"/>
      <c r="F1230" s="6"/>
    </row>
    <row r="1231" spans="1:6">
      <c r="A1231" s="65"/>
      <c r="B1231" s="1"/>
      <c r="C1231" s="2"/>
      <c r="D1231" s="42"/>
      <c r="E1231" s="44"/>
      <c r="F1231" s="6"/>
    </row>
    <row r="1232" spans="1:6">
      <c r="A1232" s="65"/>
      <c r="B1232" s="1"/>
      <c r="C1232" s="2"/>
      <c r="D1232" s="42"/>
      <c r="E1232" s="44"/>
      <c r="F1232" s="6"/>
    </row>
    <row r="1233" spans="1:6">
      <c r="A1233" s="65"/>
      <c r="B1233" s="1"/>
      <c r="C1233" s="2"/>
      <c r="D1233" s="42"/>
      <c r="E1233" s="44"/>
      <c r="F1233" s="6"/>
    </row>
    <row r="1234" spans="1:6">
      <c r="A1234" s="65"/>
      <c r="B1234" s="1"/>
      <c r="C1234" s="2"/>
      <c r="D1234" s="42"/>
      <c r="E1234" s="44"/>
      <c r="F1234" s="6"/>
    </row>
    <row r="1235" spans="1:6">
      <c r="A1235" s="65"/>
      <c r="B1235" s="1"/>
      <c r="C1235" s="2"/>
      <c r="D1235" s="42"/>
      <c r="E1235" s="44"/>
      <c r="F1235" s="6"/>
    </row>
    <row r="1236" spans="1:6">
      <c r="A1236" s="65"/>
      <c r="B1236" s="1"/>
      <c r="C1236" s="2"/>
      <c r="D1236" s="42"/>
      <c r="E1236" s="44"/>
      <c r="F1236" s="6"/>
    </row>
    <row r="1237" spans="1:6">
      <c r="A1237" s="65"/>
      <c r="B1237" s="1"/>
      <c r="C1237" s="2"/>
      <c r="D1237" s="42"/>
      <c r="E1237" s="44"/>
      <c r="F1237" s="6"/>
    </row>
    <row r="1238" spans="1:6">
      <c r="A1238" s="65"/>
      <c r="B1238" s="1"/>
      <c r="C1238" s="2"/>
      <c r="D1238" s="42"/>
      <c r="E1238" s="44"/>
      <c r="F1238" s="6"/>
    </row>
    <row r="1239" spans="1:6">
      <c r="A1239" s="65"/>
      <c r="B1239" s="1"/>
      <c r="C1239" s="2"/>
      <c r="D1239" s="42"/>
      <c r="E1239" s="44"/>
      <c r="F1239" s="6"/>
    </row>
    <row r="1240" spans="1:6">
      <c r="A1240" s="65"/>
      <c r="B1240" s="1"/>
      <c r="C1240" s="2"/>
      <c r="D1240" s="42"/>
      <c r="E1240" s="44"/>
      <c r="F1240" s="6"/>
    </row>
    <row r="1241" spans="1:6">
      <c r="A1241" s="65"/>
      <c r="B1241" s="1"/>
      <c r="C1241" s="2"/>
      <c r="D1241" s="42"/>
      <c r="E1241" s="44"/>
      <c r="F1241" s="6"/>
    </row>
    <row r="1242" spans="1:6">
      <c r="A1242" s="65"/>
      <c r="B1242" s="1"/>
      <c r="C1242" s="2"/>
      <c r="D1242" s="42"/>
      <c r="E1242" s="44"/>
      <c r="F1242" s="6"/>
    </row>
    <row r="1243" spans="1:6">
      <c r="A1243" s="65"/>
      <c r="B1243" s="1"/>
      <c r="C1243" s="2"/>
      <c r="D1243" s="42"/>
      <c r="E1243" s="44"/>
      <c r="F1243" s="6"/>
    </row>
    <row r="1244" spans="1:6">
      <c r="A1244" s="65"/>
      <c r="B1244" s="1"/>
      <c r="C1244" s="2"/>
      <c r="D1244" s="42"/>
      <c r="E1244" s="44"/>
      <c r="F1244" s="6"/>
    </row>
    <row r="1245" spans="1:6">
      <c r="A1245" s="65"/>
      <c r="B1245" s="1"/>
      <c r="C1245" s="2"/>
      <c r="D1245" s="42"/>
      <c r="E1245" s="44"/>
      <c r="F1245" s="6"/>
    </row>
    <row r="1246" spans="1:6">
      <c r="A1246" s="65"/>
      <c r="B1246" s="1"/>
      <c r="C1246" s="2"/>
      <c r="D1246" s="42"/>
      <c r="E1246" s="44"/>
      <c r="F1246" s="6"/>
    </row>
    <row r="1247" spans="1:6">
      <c r="A1247" s="65"/>
      <c r="B1247" s="1"/>
      <c r="C1247" s="2"/>
      <c r="D1247" s="42"/>
      <c r="E1247" s="44"/>
      <c r="F1247" s="6"/>
    </row>
    <row r="1248" spans="1:6">
      <c r="A1248" s="65"/>
      <c r="B1248" s="1"/>
      <c r="C1248" s="2"/>
      <c r="D1248" s="42"/>
      <c r="E1248" s="44"/>
      <c r="F1248" s="6"/>
    </row>
    <row r="1249" spans="1:6">
      <c r="A1249" s="65"/>
      <c r="B1249" s="1"/>
      <c r="C1249" s="2"/>
      <c r="D1249" s="42"/>
      <c r="E1249" s="44"/>
      <c r="F1249" s="6"/>
    </row>
    <row r="1250" spans="1:6">
      <c r="A1250" s="65"/>
      <c r="B1250" s="1"/>
      <c r="C1250" s="2"/>
      <c r="D1250" s="42"/>
      <c r="E1250" s="44"/>
      <c r="F1250" s="6"/>
    </row>
    <row r="1251" spans="1:6">
      <c r="A1251" s="65"/>
      <c r="B1251" s="1"/>
      <c r="C1251" s="2"/>
      <c r="D1251" s="42"/>
      <c r="E1251" s="44"/>
      <c r="F1251" s="6"/>
    </row>
    <row r="1252" spans="1:6">
      <c r="A1252" s="65"/>
      <c r="B1252" s="1"/>
      <c r="C1252" s="2"/>
      <c r="D1252" s="42"/>
      <c r="E1252" s="44"/>
      <c r="F1252" s="6"/>
    </row>
    <row r="1253" spans="1:6">
      <c r="A1253" s="65"/>
      <c r="B1253" s="1"/>
      <c r="C1253" s="2"/>
      <c r="D1253" s="42"/>
      <c r="E1253" s="44"/>
      <c r="F1253" s="6"/>
    </row>
    <row r="1254" spans="1:6">
      <c r="A1254" s="65"/>
      <c r="B1254" s="1"/>
      <c r="C1254" s="2"/>
      <c r="D1254" s="42"/>
      <c r="E1254" s="44"/>
      <c r="F1254" s="6"/>
    </row>
    <row r="1255" spans="1:6">
      <c r="A1255" s="65"/>
      <c r="B1255" s="1"/>
      <c r="C1255" s="2"/>
      <c r="D1255" s="42"/>
      <c r="E1255" s="44"/>
      <c r="F1255" s="6"/>
    </row>
    <row r="1256" spans="1:6">
      <c r="A1256" s="65"/>
      <c r="B1256" s="1"/>
      <c r="C1256" s="2"/>
      <c r="D1256" s="42"/>
      <c r="E1256" s="44"/>
      <c r="F1256" s="6"/>
    </row>
    <row r="1257" spans="1:6">
      <c r="A1257" s="65"/>
      <c r="B1257" s="1"/>
      <c r="C1257" s="2"/>
      <c r="D1257" s="42"/>
      <c r="E1257" s="44"/>
      <c r="F1257" s="6"/>
    </row>
    <row r="1258" spans="1:6">
      <c r="A1258" s="65"/>
      <c r="B1258" s="1"/>
      <c r="C1258" s="2"/>
      <c r="D1258" s="42"/>
      <c r="E1258" s="44"/>
      <c r="F1258" s="6"/>
    </row>
    <row r="1259" spans="1:6">
      <c r="A1259" s="65"/>
      <c r="B1259" s="1"/>
      <c r="C1259" s="2"/>
      <c r="D1259" s="42"/>
      <c r="E1259" s="44"/>
      <c r="F1259" s="6"/>
    </row>
    <row r="1260" spans="1:6">
      <c r="A1260" s="65"/>
      <c r="B1260" s="1"/>
      <c r="C1260" s="2"/>
      <c r="D1260" s="42"/>
      <c r="E1260" s="44"/>
      <c r="F1260" s="6"/>
    </row>
    <row r="1261" spans="1:6">
      <c r="A1261" s="65"/>
      <c r="B1261" s="1"/>
      <c r="C1261" s="2"/>
      <c r="D1261" s="42"/>
      <c r="E1261" s="44"/>
      <c r="F1261" s="6"/>
    </row>
    <row r="1262" spans="1:6">
      <c r="A1262" s="65"/>
      <c r="B1262" s="1"/>
      <c r="C1262" s="2"/>
      <c r="D1262" s="42"/>
      <c r="E1262" s="44"/>
      <c r="F1262" s="6"/>
    </row>
    <row r="1263" spans="1:6">
      <c r="A1263" s="65"/>
      <c r="B1263" s="1"/>
      <c r="C1263" s="2"/>
      <c r="D1263" s="42"/>
      <c r="E1263" s="44"/>
      <c r="F1263" s="6"/>
    </row>
    <row r="1264" spans="1:6">
      <c r="A1264" s="65"/>
      <c r="B1264" s="1"/>
      <c r="C1264" s="2"/>
      <c r="D1264" s="42"/>
      <c r="E1264" s="44"/>
      <c r="F1264" s="6"/>
    </row>
    <row r="1265" spans="1:6">
      <c r="A1265" s="65"/>
      <c r="B1265" s="1"/>
      <c r="C1265" s="2"/>
      <c r="D1265" s="42"/>
      <c r="E1265" s="44"/>
      <c r="F1265" s="6"/>
    </row>
    <row r="1266" spans="1:6">
      <c r="A1266" s="65"/>
      <c r="B1266" s="1"/>
      <c r="C1266" s="2"/>
      <c r="D1266" s="42"/>
      <c r="E1266" s="44"/>
      <c r="F1266" s="6"/>
    </row>
    <row r="1267" spans="1:6">
      <c r="A1267" s="65"/>
      <c r="B1267" s="1"/>
      <c r="C1267" s="2"/>
      <c r="D1267" s="42"/>
      <c r="E1267" s="44"/>
      <c r="F1267" s="6"/>
    </row>
    <row r="1268" spans="1:6">
      <c r="A1268" s="65"/>
      <c r="B1268" s="1"/>
      <c r="C1268" s="2"/>
      <c r="D1268" s="42"/>
      <c r="E1268" s="44"/>
      <c r="F1268" s="6"/>
    </row>
    <row r="1269" spans="1:6">
      <c r="A1269" s="65"/>
      <c r="B1269" s="1"/>
      <c r="C1269" s="2"/>
      <c r="D1269" s="42"/>
      <c r="E1269" s="44"/>
      <c r="F1269" s="6"/>
    </row>
    <row r="1270" spans="1:6">
      <c r="A1270" s="65"/>
      <c r="B1270" s="1"/>
      <c r="C1270" s="2"/>
      <c r="D1270" s="42"/>
      <c r="E1270" s="44"/>
      <c r="F1270" s="6"/>
    </row>
    <row r="1271" spans="1:6">
      <c r="A1271" s="65"/>
      <c r="B1271" s="1"/>
      <c r="C1271" s="2"/>
      <c r="D1271" s="42"/>
      <c r="E1271" s="44"/>
      <c r="F1271" s="6"/>
    </row>
    <row r="1272" spans="1:6">
      <c r="A1272" s="65"/>
      <c r="B1272" s="1"/>
      <c r="C1272" s="2"/>
      <c r="D1272" s="42"/>
      <c r="E1272" s="44"/>
      <c r="F1272" s="6"/>
    </row>
    <row r="1273" spans="1:6">
      <c r="A1273" s="65"/>
      <c r="B1273" s="1"/>
      <c r="C1273" s="2"/>
      <c r="D1273" s="42"/>
      <c r="E1273" s="44"/>
      <c r="F1273" s="6"/>
    </row>
    <row r="1274" spans="1:6">
      <c r="A1274" s="65"/>
      <c r="B1274" s="1"/>
      <c r="C1274" s="2"/>
      <c r="D1274" s="42"/>
      <c r="E1274" s="44"/>
      <c r="F1274" s="6"/>
    </row>
    <row r="1275" spans="1:6">
      <c r="A1275" s="65"/>
      <c r="B1275" s="1"/>
      <c r="C1275" s="2"/>
      <c r="D1275" s="42"/>
      <c r="E1275" s="44"/>
      <c r="F1275" s="6"/>
    </row>
    <row r="1276" spans="1:6">
      <c r="A1276" s="65"/>
      <c r="B1276" s="1"/>
      <c r="C1276" s="2"/>
      <c r="D1276" s="42"/>
      <c r="E1276" s="44"/>
      <c r="F1276" s="6"/>
    </row>
    <row r="1277" spans="1:6">
      <c r="A1277" s="65"/>
      <c r="B1277" s="1"/>
      <c r="C1277" s="2"/>
      <c r="D1277" s="42"/>
      <c r="E1277" s="44"/>
      <c r="F1277" s="6"/>
    </row>
    <row r="1278" spans="1:6">
      <c r="A1278" s="65"/>
      <c r="B1278" s="1"/>
      <c r="C1278" s="2"/>
      <c r="D1278" s="42"/>
      <c r="E1278" s="44"/>
      <c r="F1278" s="6"/>
    </row>
    <row r="1279" spans="1:6">
      <c r="A1279" s="65"/>
      <c r="B1279" s="1"/>
      <c r="C1279" s="2"/>
      <c r="D1279" s="42"/>
      <c r="E1279" s="44"/>
      <c r="F1279" s="6"/>
    </row>
    <row r="1280" spans="1:6">
      <c r="A1280" s="65"/>
      <c r="B1280" s="1"/>
      <c r="C1280" s="2"/>
      <c r="D1280" s="42"/>
      <c r="E1280" s="44"/>
      <c r="F1280" s="6"/>
    </row>
    <row r="1281" spans="1:6">
      <c r="A1281" s="65"/>
      <c r="B1281" s="1"/>
      <c r="C1281" s="2"/>
      <c r="D1281" s="42"/>
      <c r="E1281" s="44"/>
      <c r="F1281" s="6"/>
    </row>
    <row r="1282" spans="1:6">
      <c r="A1282" s="65"/>
      <c r="B1282" s="1"/>
      <c r="C1282" s="2"/>
      <c r="D1282" s="42"/>
      <c r="E1282" s="44"/>
      <c r="F1282" s="6"/>
    </row>
    <row r="1283" spans="1:6">
      <c r="A1283" s="65"/>
      <c r="B1283" s="1"/>
      <c r="C1283" s="2"/>
      <c r="D1283" s="42"/>
      <c r="E1283" s="44"/>
      <c r="F1283" s="6"/>
    </row>
    <row r="1284" spans="1:6">
      <c r="A1284" s="65"/>
      <c r="B1284" s="1"/>
      <c r="C1284" s="2"/>
      <c r="D1284" s="42"/>
      <c r="E1284" s="44"/>
      <c r="F1284" s="6"/>
    </row>
    <row r="1285" spans="1:6">
      <c r="A1285" s="65"/>
      <c r="B1285" s="1"/>
      <c r="C1285" s="2"/>
      <c r="D1285" s="42"/>
      <c r="E1285" s="44"/>
      <c r="F1285" s="6"/>
    </row>
    <row r="1286" spans="1:6">
      <c r="A1286" s="65"/>
      <c r="B1286" s="1"/>
      <c r="C1286" s="2"/>
      <c r="D1286" s="42"/>
      <c r="E1286" s="44"/>
      <c r="F1286" s="6"/>
    </row>
    <row r="1287" spans="1:6">
      <c r="A1287" s="65"/>
      <c r="B1287" s="1"/>
      <c r="C1287" s="2"/>
      <c r="D1287" s="42"/>
      <c r="E1287" s="44"/>
      <c r="F1287" s="6"/>
    </row>
    <row r="1288" spans="1:6">
      <c r="A1288" s="65"/>
      <c r="B1288" s="1"/>
      <c r="C1288" s="2"/>
      <c r="D1288" s="42"/>
      <c r="E1288" s="44"/>
      <c r="F1288" s="6"/>
    </row>
    <row r="1289" spans="1:6">
      <c r="A1289" s="65"/>
      <c r="B1289" s="1"/>
      <c r="C1289" s="2"/>
      <c r="D1289" s="42"/>
      <c r="E1289" s="44"/>
      <c r="F1289" s="6"/>
    </row>
    <row r="1290" spans="1:6">
      <c r="A1290" s="65"/>
      <c r="B1290" s="1"/>
      <c r="C1290" s="2"/>
      <c r="D1290" s="42"/>
      <c r="E1290" s="44"/>
      <c r="F1290" s="6"/>
    </row>
    <row r="1291" spans="1:6">
      <c r="A1291" s="65"/>
      <c r="B1291" s="1"/>
      <c r="C1291" s="2"/>
      <c r="D1291" s="42"/>
      <c r="E1291" s="44"/>
      <c r="F1291" s="6"/>
    </row>
    <row r="1292" spans="1:6">
      <c r="A1292" s="65"/>
      <c r="B1292" s="1"/>
      <c r="C1292" s="2"/>
      <c r="D1292" s="42"/>
      <c r="E1292" s="44"/>
      <c r="F1292" s="6"/>
    </row>
    <row r="1293" spans="1:6">
      <c r="A1293" s="65"/>
      <c r="B1293" s="1"/>
      <c r="C1293" s="2"/>
      <c r="D1293" s="42"/>
      <c r="E1293" s="44"/>
      <c r="F1293" s="6"/>
    </row>
    <row r="1294" spans="1:6">
      <c r="A1294" s="65"/>
      <c r="B1294" s="1"/>
      <c r="C1294" s="2"/>
      <c r="D1294" s="42"/>
      <c r="E1294" s="44"/>
      <c r="F1294" s="6"/>
    </row>
    <row r="1295" spans="1:6">
      <c r="A1295" s="65"/>
      <c r="B1295" s="1"/>
      <c r="C1295" s="2"/>
      <c r="D1295" s="42"/>
      <c r="E1295" s="44"/>
      <c r="F1295" s="6"/>
    </row>
    <row r="1296" spans="1:6">
      <c r="A1296" s="65"/>
      <c r="B1296" s="1"/>
      <c r="C1296" s="2"/>
      <c r="D1296" s="42"/>
      <c r="E1296" s="44"/>
      <c r="F1296" s="6"/>
    </row>
    <row r="1297" spans="1:6">
      <c r="A1297" s="65"/>
      <c r="B1297" s="1"/>
      <c r="C1297" s="2"/>
      <c r="D1297" s="42"/>
      <c r="E1297" s="44"/>
      <c r="F1297" s="6"/>
    </row>
    <row r="1298" spans="1:6">
      <c r="A1298" s="65"/>
      <c r="B1298" s="1"/>
      <c r="C1298" s="2"/>
      <c r="D1298" s="42"/>
      <c r="E1298" s="44"/>
      <c r="F1298" s="6"/>
    </row>
    <row r="1299" spans="1:6">
      <c r="A1299" s="65"/>
      <c r="B1299" s="1"/>
      <c r="C1299" s="2"/>
      <c r="D1299" s="42"/>
      <c r="E1299" s="44"/>
      <c r="F1299" s="6"/>
    </row>
    <row r="1300" spans="1:6">
      <c r="A1300" s="65"/>
      <c r="B1300" s="1"/>
      <c r="C1300" s="2"/>
      <c r="D1300" s="42"/>
      <c r="E1300" s="44"/>
      <c r="F1300" s="6"/>
    </row>
    <row r="1301" spans="1:6">
      <c r="A1301" s="65"/>
      <c r="B1301" s="1"/>
      <c r="C1301" s="2"/>
      <c r="D1301" s="42"/>
      <c r="E1301" s="44"/>
      <c r="F1301" s="6"/>
    </row>
    <row r="1302" spans="1:6">
      <c r="A1302" s="65"/>
      <c r="B1302" s="1"/>
      <c r="C1302" s="2"/>
      <c r="D1302" s="42"/>
      <c r="E1302" s="44"/>
      <c r="F1302" s="6"/>
    </row>
    <row r="1303" spans="1:6">
      <c r="A1303" s="65"/>
      <c r="B1303" s="1"/>
      <c r="C1303" s="2"/>
      <c r="D1303" s="42"/>
      <c r="E1303" s="44"/>
      <c r="F1303" s="6"/>
    </row>
    <row r="1304" spans="1:6">
      <c r="A1304" s="65"/>
      <c r="B1304" s="1"/>
      <c r="C1304" s="2"/>
      <c r="D1304" s="42"/>
      <c r="E1304" s="44"/>
      <c r="F1304" s="6"/>
    </row>
    <row r="1305" spans="1:6">
      <c r="A1305" s="65"/>
      <c r="B1305" s="1"/>
      <c r="C1305" s="2"/>
      <c r="D1305" s="42"/>
      <c r="E1305" s="44"/>
      <c r="F1305" s="6"/>
    </row>
    <row r="1306" spans="1:6">
      <c r="A1306" s="65"/>
      <c r="B1306" s="1"/>
      <c r="C1306" s="2"/>
      <c r="D1306" s="42"/>
      <c r="E1306" s="44"/>
      <c r="F1306" s="6"/>
    </row>
    <row r="1307" spans="1:6">
      <c r="A1307" s="65"/>
      <c r="B1307" s="1"/>
      <c r="C1307" s="2"/>
      <c r="D1307" s="42"/>
      <c r="E1307" s="44"/>
      <c r="F1307" s="6"/>
    </row>
    <row r="1308" spans="1:6">
      <c r="A1308" s="65"/>
      <c r="B1308" s="1"/>
      <c r="C1308" s="2"/>
      <c r="D1308" s="42"/>
      <c r="E1308" s="44"/>
      <c r="F1308" s="6"/>
    </row>
    <row r="1309" spans="1:6">
      <c r="A1309" s="65"/>
      <c r="B1309" s="1"/>
      <c r="C1309" s="2"/>
      <c r="D1309" s="42"/>
      <c r="E1309" s="44"/>
      <c r="F1309" s="6"/>
    </row>
    <row r="1310" spans="1:6">
      <c r="A1310" s="65"/>
      <c r="B1310" s="1"/>
      <c r="C1310" s="2"/>
      <c r="D1310" s="42"/>
      <c r="E1310" s="44"/>
      <c r="F1310" s="6"/>
    </row>
    <row r="1311" spans="1:6">
      <c r="A1311" s="65"/>
      <c r="B1311" s="1"/>
      <c r="C1311" s="2"/>
      <c r="D1311" s="42"/>
      <c r="E1311" s="44"/>
      <c r="F1311" s="6"/>
    </row>
    <row r="1312" spans="1:6">
      <c r="A1312" s="65"/>
      <c r="B1312" s="1"/>
      <c r="C1312" s="2"/>
      <c r="D1312" s="42"/>
      <c r="E1312" s="44"/>
      <c r="F1312" s="6"/>
    </row>
    <row r="1313" spans="1:6">
      <c r="A1313" s="65"/>
      <c r="B1313" s="1"/>
      <c r="C1313" s="2"/>
      <c r="D1313" s="42"/>
      <c r="E1313" s="44"/>
      <c r="F1313" s="6"/>
    </row>
    <row r="1314" spans="1:6">
      <c r="A1314" s="65"/>
      <c r="B1314" s="1"/>
      <c r="C1314" s="2"/>
      <c r="D1314" s="42"/>
      <c r="E1314" s="44"/>
      <c r="F1314" s="6"/>
    </row>
    <row r="1315" spans="1:6">
      <c r="A1315" s="65"/>
      <c r="B1315" s="1"/>
      <c r="C1315" s="2"/>
      <c r="D1315" s="42"/>
      <c r="E1315" s="44"/>
      <c r="F1315" s="6"/>
    </row>
    <row r="1316" spans="1:6">
      <c r="A1316" s="65"/>
      <c r="B1316" s="1"/>
      <c r="C1316" s="2"/>
      <c r="D1316" s="42"/>
      <c r="E1316" s="44"/>
      <c r="F1316" s="6"/>
    </row>
    <row r="1317" spans="1:6">
      <c r="A1317" s="65"/>
      <c r="B1317" s="1"/>
      <c r="C1317" s="2"/>
      <c r="D1317" s="42"/>
      <c r="E1317" s="44"/>
      <c r="F1317" s="6"/>
    </row>
    <row r="1318" spans="1:6">
      <c r="A1318" s="65"/>
      <c r="B1318" s="1"/>
      <c r="C1318" s="2"/>
      <c r="D1318" s="42"/>
      <c r="E1318" s="44"/>
      <c r="F1318" s="6"/>
    </row>
    <row r="1319" spans="1:6">
      <c r="A1319" s="65"/>
      <c r="B1319" s="1"/>
      <c r="C1319" s="2"/>
      <c r="D1319" s="42"/>
      <c r="E1319" s="44"/>
      <c r="F1319" s="6"/>
    </row>
    <row r="1320" spans="1:6">
      <c r="A1320" s="65"/>
      <c r="B1320" s="1"/>
      <c r="C1320" s="2"/>
      <c r="D1320" s="42"/>
      <c r="E1320" s="44"/>
      <c r="F1320" s="6"/>
    </row>
    <row r="1321" spans="1:6">
      <c r="A1321" s="65"/>
      <c r="B1321" s="1"/>
      <c r="C1321" s="2"/>
      <c r="D1321" s="42"/>
      <c r="E1321" s="44"/>
      <c r="F1321" s="6"/>
    </row>
    <row r="1322" spans="1:6">
      <c r="A1322" s="65"/>
      <c r="B1322" s="1"/>
      <c r="C1322" s="2"/>
      <c r="D1322" s="42"/>
      <c r="E1322" s="44"/>
      <c r="F1322" s="6"/>
    </row>
    <row r="1323" spans="1:6">
      <c r="A1323" s="65"/>
      <c r="B1323" s="1"/>
      <c r="C1323" s="2"/>
      <c r="D1323" s="42"/>
      <c r="E1323" s="44"/>
      <c r="F1323" s="6"/>
    </row>
    <row r="1324" spans="1:6">
      <c r="A1324" s="65"/>
      <c r="B1324" s="1"/>
      <c r="C1324" s="2"/>
      <c r="D1324" s="42"/>
      <c r="E1324" s="44"/>
      <c r="F1324" s="6"/>
    </row>
    <row r="1325" spans="1:6">
      <c r="A1325" s="65"/>
      <c r="B1325" s="1"/>
      <c r="C1325" s="2"/>
      <c r="D1325" s="42"/>
      <c r="E1325" s="44"/>
      <c r="F1325" s="6"/>
    </row>
    <row r="1326" spans="1:6">
      <c r="A1326" s="65"/>
      <c r="B1326" s="1"/>
      <c r="C1326" s="2"/>
      <c r="D1326" s="42"/>
      <c r="E1326" s="44"/>
      <c r="F1326" s="6"/>
    </row>
    <row r="1327" spans="1:6">
      <c r="A1327" s="65"/>
      <c r="B1327" s="1"/>
      <c r="C1327" s="2"/>
      <c r="D1327" s="42"/>
      <c r="E1327" s="44"/>
      <c r="F1327" s="6"/>
    </row>
    <row r="1328" spans="1:6">
      <c r="A1328" s="65"/>
      <c r="B1328" s="1"/>
      <c r="C1328" s="2"/>
      <c r="D1328" s="42"/>
      <c r="E1328" s="44"/>
      <c r="F1328" s="6"/>
    </row>
    <row r="1329" spans="1:6">
      <c r="A1329" s="65"/>
      <c r="B1329" s="1"/>
      <c r="C1329" s="2"/>
      <c r="D1329" s="42"/>
      <c r="E1329" s="44"/>
      <c r="F1329" s="6"/>
    </row>
    <row r="1330" spans="1:6">
      <c r="A1330" s="65"/>
      <c r="B1330" s="1"/>
      <c r="C1330" s="2"/>
      <c r="D1330" s="42"/>
      <c r="E1330" s="44"/>
      <c r="F1330" s="6"/>
    </row>
    <row r="1331" spans="1:6">
      <c r="A1331" s="65"/>
      <c r="B1331" s="1"/>
      <c r="C1331" s="2"/>
      <c r="D1331" s="42"/>
      <c r="E1331" s="44"/>
      <c r="F1331" s="6"/>
    </row>
    <row r="1332" spans="1:6">
      <c r="A1332" s="65"/>
      <c r="B1332" s="1"/>
      <c r="C1332" s="2"/>
      <c r="D1332" s="42"/>
      <c r="E1332" s="44"/>
      <c r="F1332" s="6"/>
    </row>
    <row r="1333" spans="1:6">
      <c r="A1333" s="65"/>
      <c r="B1333" s="1"/>
      <c r="C1333" s="2"/>
      <c r="D1333" s="42"/>
      <c r="E1333" s="44"/>
      <c r="F1333" s="6"/>
    </row>
    <row r="1334" spans="1:6">
      <c r="A1334" s="65"/>
      <c r="B1334" s="1"/>
      <c r="C1334" s="2"/>
      <c r="D1334" s="42"/>
      <c r="E1334" s="44"/>
      <c r="F1334" s="6"/>
    </row>
    <row r="1335" spans="1:6">
      <c r="A1335" s="65"/>
      <c r="B1335" s="1"/>
      <c r="C1335" s="2"/>
      <c r="D1335" s="42"/>
      <c r="E1335" s="44"/>
      <c r="F1335" s="6"/>
    </row>
    <row r="1336" spans="1:6">
      <c r="A1336" s="65"/>
      <c r="B1336" s="1"/>
      <c r="C1336" s="2"/>
      <c r="D1336" s="42"/>
      <c r="E1336" s="44"/>
      <c r="F1336" s="6"/>
    </row>
    <row r="1337" spans="1:6">
      <c r="A1337" s="65"/>
      <c r="B1337" s="1"/>
      <c r="C1337" s="2"/>
      <c r="D1337" s="42"/>
      <c r="E1337" s="44"/>
      <c r="F1337" s="6"/>
    </row>
    <row r="1338" spans="1:6">
      <c r="A1338" s="65"/>
      <c r="B1338" s="1"/>
      <c r="C1338" s="2"/>
      <c r="D1338" s="42"/>
      <c r="E1338" s="44"/>
      <c r="F1338" s="6"/>
    </row>
    <row r="1339" spans="1:6">
      <c r="A1339" s="65"/>
      <c r="B1339" s="1"/>
      <c r="C1339" s="2"/>
      <c r="D1339" s="42"/>
      <c r="E1339" s="44"/>
      <c r="F1339" s="6"/>
    </row>
    <row r="1340" spans="1:6">
      <c r="A1340" s="65"/>
      <c r="B1340" s="1"/>
      <c r="C1340" s="2"/>
      <c r="D1340" s="42"/>
      <c r="E1340" s="44"/>
      <c r="F1340" s="6"/>
    </row>
    <row r="1341" spans="1:6">
      <c r="A1341" s="65"/>
      <c r="B1341" s="1"/>
      <c r="C1341" s="2"/>
      <c r="D1341" s="42"/>
      <c r="E1341" s="44"/>
      <c r="F1341" s="6"/>
    </row>
    <row r="1342" spans="1:6">
      <c r="A1342" s="65"/>
      <c r="B1342" s="1"/>
      <c r="C1342" s="2"/>
      <c r="D1342" s="42"/>
      <c r="E1342" s="44"/>
      <c r="F1342" s="6"/>
    </row>
    <row r="1343" spans="1:6">
      <c r="A1343" s="65"/>
      <c r="B1343" s="1"/>
      <c r="C1343" s="2"/>
      <c r="D1343" s="42"/>
      <c r="E1343" s="44"/>
      <c r="F1343" s="6"/>
    </row>
    <row r="1344" spans="1:6">
      <c r="A1344" s="65"/>
      <c r="B1344" s="1"/>
      <c r="C1344" s="2"/>
      <c r="D1344" s="42"/>
      <c r="E1344" s="44"/>
      <c r="F1344" s="6"/>
    </row>
    <row r="1345" spans="1:6">
      <c r="A1345" s="65"/>
      <c r="B1345" s="1"/>
      <c r="C1345" s="2"/>
      <c r="D1345" s="42"/>
      <c r="E1345" s="44"/>
      <c r="F1345" s="6"/>
    </row>
    <row r="1346" spans="1:6">
      <c r="A1346" s="65"/>
      <c r="B1346" s="1"/>
      <c r="C1346" s="2"/>
      <c r="D1346" s="42"/>
      <c r="E1346" s="44"/>
      <c r="F1346" s="6"/>
    </row>
    <row r="1347" spans="1:6">
      <c r="A1347" s="65"/>
      <c r="B1347" s="1"/>
      <c r="C1347" s="2"/>
      <c r="D1347" s="42"/>
      <c r="E1347" s="44"/>
      <c r="F1347" s="6"/>
    </row>
    <row r="1348" spans="1:6">
      <c r="A1348" s="65"/>
      <c r="B1348" s="1"/>
      <c r="C1348" s="2"/>
      <c r="D1348" s="42"/>
      <c r="E1348" s="44"/>
      <c r="F1348" s="6"/>
    </row>
    <row r="1349" spans="1:6">
      <c r="A1349" s="65"/>
      <c r="B1349" s="1"/>
      <c r="C1349" s="2"/>
      <c r="D1349" s="42"/>
      <c r="E1349" s="44"/>
      <c r="F1349" s="6"/>
    </row>
    <row r="1350" spans="1:6">
      <c r="A1350" s="65"/>
      <c r="B1350" s="1"/>
      <c r="C1350" s="2"/>
      <c r="D1350" s="42"/>
      <c r="E1350" s="44"/>
      <c r="F1350" s="6"/>
    </row>
    <row r="1351" spans="1:6">
      <c r="A1351" s="65"/>
      <c r="B1351" s="1"/>
      <c r="C1351" s="2"/>
      <c r="D1351" s="42"/>
      <c r="E1351" s="44"/>
      <c r="F1351" s="6"/>
    </row>
    <row r="1352" spans="1:6">
      <c r="A1352" s="65"/>
      <c r="B1352" s="1"/>
      <c r="C1352" s="2"/>
      <c r="D1352" s="42"/>
      <c r="E1352" s="44"/>
      <c r="F1352" s="6"/>
    </row>
    <row r="1353" spans="1:6">
      <c r="A1353" s="65"/>
      <c r="B1353" s="1"/>
      <c r="C1353" s="2"/>
      <c r="D1353" s="42"/>
      <c r="E1353" s="44"/>
      <c r="F1353" s="6"/>
    </row>
    <row r="1354" spans="1:6">
      <c r="A1354" s="65"/>
      <c r="B1354" s="1"/>
      <c r="C1354" s="2"/>
      <c r="D1354" s="42"/>
      <c r="E1354" s="44"/>
      <c r="F1354" s="6"/>
    </row>
    <row r="1355" spans="1:6">
      <c r="A1355" s="65"/>
      <c r="B1355" s="1"/>
      <c r="C1355" s="2"/>
      <c r="D1355" s="42"/>
      <c r="E1355" s="44"/>
      <c r="F1355" s="6"/>
    </row>
    <row r="1356" spans="1:6">
      <c r="A1356" s="65"/>
      <c r="B1356" s="1"/>
      <c r="C1356" s="2"/>
      <c r="D1356" s="42"/>
      <c r="E1356" s="44"/>
      <c r="F1356" s="6"/>
    </row>
    <row r="1357" spans="1:6">
      <c r="A1357" s="65"/>
      <c r="B1357" s="1"/>
      <c r="C1357" s="2"/>
      <c r="D1357" s="42"/>
      <c r="E1357" s="44"/>
      <c r="F1357" s="6"/>
    </row>
    <row r="1358" spans="1:6">
      <c r="A1358" s="65"/>
      <c r="B1358" s="1"/>
      <c r="C1358" s="2"/>
      <c r="D1358" s="42"/>
      <c r="E1358" s="44"/>
      <c r="F1358" s="6"/>
    </row>
    <row r="1359" spans="1:6">
      <c r="A1359" s="65"/>
      <c r="B1359" s="1"/>
      <c r="C1359" s="2"/>
      <c r="D1359" s="42"/>
      <c r="E1359" s="44"/>
      <c r="F1359" s="6"/>
    </row>
    <row r="1360" spans="1:6">
      <c r="A1360" s="65"/>
      <c r="B1360" s="1"/>
      <c r="C1360" s="2"/>
      <c r="D1360" s="42"/>
      <c r="E1360" s="44"/>
      <c r="F1360" s="6"/>
    </row>
    <row r="1361" spans="1:6">
      <c r="A1361" s="65"/>
      <c r="B1361" s="1"/>
      <c r="C1361" s="2"/>
      <c r="D1361" s="42"/>
      <c r="E1361" s="44"/>
      <c r="F1361" s="6"/>
    </row>
    <row r="1362" spans="1:6">
      <c r="A1362" s="65"/>
      <c r="B1362" s="1"/>
      <c r="C1362" s="2"/>
      <c r="D1362" s="42"/>
      <c r="E1362" s="44"/>
      <c r="F1362" s="6"/>
    </row>
    <row r="1363" spans="1:6">
      <c r="A1363" s="65"/>
      <c r="B1363" s="1"/>
      <c r="C1363" s="2"/>
      <c r="D1363" s="42"/>
      <c r="E1363" s="44"/>
      <c r="F1363" s="6"/>
    </row>
    <row r="1364" spans="1:6">
      <c r="A1364" s="65"/>
      <c r="B1364" s="1"/>
      <c r="C1364" s="2"/>
      <c r="D1364" s="42"/>
      <c r="E1364" s="44"/>
      <c r="F1364" s="6"/>
    </row>
    <row r="1365" spans="1:6">
      <c r="A1365" s="65"/>
      <c r="B1365" s="1"/>
      <c r="C1365" s="2"/>
      <c r="D1365" s="42"/>
      <c r="E1365" s="44"/>
      <c r="F1365" s="6"/>
    </row>
    <row r="1366" spans="1:6">
      <c r="A1366" s="65"/>
      <c r="B1366" s="1"/>
      <c r="C1366" s="2"/>
      <c r="D1366" s="42"/>
      <c r="E1366" s="44"/>
      <c r="F1366" s="6"/>
    </row>
    <row r="1367" spans="1:6">
      <c r="A1367" s="65"/>
      <c r="B1367" s="1"/>
      <c r="C1367" s="2"/>
      <c r="D1367" s="42"/>
      <c r="E1367" s="44"/>
      <c r="F1367" s="6"/>
    </row>
    <row r="1368" spans="1:6">
      <c r="A1368" s="65"/>
      <c r="B1368" s="1"/>
      <c r="C1368" s="2"/>
      <c r="D1368" s="42"/>
      <c r="E1368" s="44"/>
      <c r="F1368" s="6"/>
    </row>
    <row r="1369" spans="1:6">
      <c r="A1369" s="65"/>
      <c r="B1369" s="1"/>
      <c r="C1369" s="2"/>
      <c r="D1369" s="42"/>
      <c r="E1369" s="44"/>
      <c r="F1369" s="6"/>
    </row>
    <row r="1370" spans="1:6">
      <c r="A1370" s="65"/>
      <c r="B1370" s="1"/>
      <c r="C1370" s="2"/>
      <c r="D1370" s="42"/>
      <c r="E1370" s="44"/>
      <c r="F1370" s="6"/>
    </row>
    <row r="1371" spans="1:6">
      <c r="A1371" s="65"/>
      <c r="B1371" s="1"/>
      <c r="C1371" s="2"/>
      <c r="D1371" s="42"/>
      <c r="E1371" s="44"/>
      <c r="F1371" s="6"/>
    </row>
    <row r="1372" spans="1:6">
      <c r="A1372" s="65"/>
      <c r="B1372" s="1"/>
      <c r="C1372" s="2"/>
      <c r="D1372" s="42"/>
      <c r="E1372" s="44"/>
      <c r="F1372" s="6"/>
    </row>
    <row r="1373" spans="1:6">
      <c r="A1373" s="65"/>
      <c r="B1373" s="1"/>
      <c r="C1373" s="2"/>
      <c r="D1373" s="42"/>
      <c r="E1373" s="44"/>
      <c r="F1373" s="6"/>
    </row>
    <row r="1374" spans="1:6">
      <c r="A1374" s="65"/>
      <c r="B1374" s="1"/>
      <c r="C1374" s="2"/>
      <c r="D1374" s="42"/>
      <c r="E1374" s="44"/>
      <c r="F1374" s="6"/>
    </row>
    <row r="1375" spans="1:6">
      <c r="A1375" s="65"/>
      <c r="B1375" s="1"/>
      <c r="C1375" s="2"/>
      <c r="D1375" s="42"/>
      <c r="E1375" s="44"/>
      <c r="F1375" s="6"/>
    </row>
    <row r="1376" spans="1:6">
      <c r="A1376" s="65"/>
      <c r="B1376" s="1"/>
      <c r="C1376" s="2"/>
      <c r="D1376" s="42"/>
      <c r="E1376" s="44"/>
      <c r="F1376" s="6"/>
    </row>
    <row r="1377" spans="1:6">
      <c r="A1377" s="65"/>
      <c r="B1377" s="1"/>
      <c r="C1377" s="2"/>
      <c r="D1377" s="42"/>
      <c r="E1377" s="44"/>
      <c r="F1377" s="6"/>
    </row>
    <row r="1378" spans="1:6">
      <c r="A1378" s="65"/>
      <c r="B1378" s="1"/>
      <c r="C1378" s="2"/>
      <c r="D1378" s="42"/>
      <c r="E1378" s="44"/>
      <c r="F1378" s="6"/>
    </row>
    <row r="1379" spans="1:6">
      <c r="A1379" s="65"/>
      <c r="B1379" s="1"/>
      <c r="C1379" s="2"/>
      <c r="D1379" s="42"/>
      <c r="E1379" s="44"/>
      <c r="F1379" s="6"/>
    </row>
    <row r="1380" spans="1:6">
      <c r="A1380" s="65"/>
      <c r="B1380" s="1"/>
      <c r="C1380" s="2"/>
      <c r="D1380" s="42"/>
      <c r="E1380" s="44"/>
      <c r="F1380" s="6"/>
    </row>
    <row r="1381" spans="1:6">
      <c r="A1381" s="65"/>
      <c r="B1381" s="1"/>
      <c r="C1381" s="2"/>
      <c r="D1381" s="42"/>
      <c r="E1381" s="44"/>
      <c r="F1381" s="6"/>
    </row>
    <row r="1382" spans="1:6">
      <c r="A1382" s="65"/>
      <c r="B1382" s="1"/>
      <c r="C1382" s="2"/>
      <c r="D1382" s="42"/>
      <c r="E1382" s="44"/>
      <c r="F1382" s="6"/>
    </row>
    <row r="1383" spans="1:6">
      <c r="A1383" s="65"/>
      <c r="B1383" s="1"/>
      <c r="C1383" s="2"/>
      <c r="D1383" s="42"/>
      <c r="E1383" s="44"/>
      <c r="F1383" s="6"/>
    </row>
    <row r="1384" spans="1:6">
      <c r="A1384" s="65"/>
      <c r="B1384" s="1"/>
      <c r="C1384" s="2"/>
      <c r="D1384" s="42"/>
      <c r="E1384" s="44"/>
      <c r="F1384" s="6"/>
    </row>
    <row r="1385" spans="1:6">
      <c r="A1385" s="65"/>
      <c r="B1385" s="1"/>
      <c r="C1385" s="2"/>
      <c r="D1385" s="42"/>
      <c r="E1385" s="44"/>
      <c r="F1385" s="6"/>
    </row>
    <row r="1386" spans="1:6">
      <c r="A1386" s="65"/>
      <c r="B1386" s="1"/>
      <c r="C1386" s="2"/>
      <c r="D1386" s="42"/>
      <c r="E1386" s="44"/>
      <c r="F1386" s="6"/>
    </row>
    <row r="1387" spans="1:6">
      <c r="A1387" s="65"/>
      <c r="B1387" s="1"/>
      <c r="C1387" s="2"/>
      <c r="D1387" s="42"/>
      <c r="E1387" s="44"/>
      <c r="F1387" s="6"/>
    </row>
    <row r="1388" spans="1:6">
      <c r="A1388" s="65"/>
      <c r="B1388" s="1"/>
      <c r="C1388" s="2"/>
      <c r="D1388" s="42"/>
      <c r="E1388" s="44"/>
      <c r="F1388" s="6"/>
    </row>
    <row r="1389" spans="1:6">
      <c r="A1389" s="65"/>
      <c r="B1389" s="1"/>
      <c r="C1389" s="2"/>
      <c r="D1389" s="42"/>
      <c r="E1389" s="44"/>
      <c r="F1389" s="6"/>
    </row>
    <row r="1390" spans="1:6">
      <c r="A1390" s="65"/>
      <c r="B1390" s="1"/>
      <c r="C1390" s="2"/>
      <c r="D1390" s="42"/>
      <c r="E1390" s="44"/>
      <c r="F1390" s="6"/>
    </row>
    <row r="1391" spans="1:6">
      <c r="A1391" s="65"/>
      <c r="B1391" s="1"/>
      <c r="C1391" s="2"/>
      <c r="D1391" s="42"/>
      <c r="E1391" s="44"/>
      <c r="F1391" s="6"/>
    </row>
    <row r="1392" spans="1:6">
      <c r="A1392" s="65"/>
      <c r="B1392" s="1"/>
      <c r="C1392" s="2"/>
      <c r="D1392" s="42"/>
      <c r="E1392" s="44"/>
      <c r="F1392" s="6"/>
    </row>
    <row r="1393" spans="1:6">
      <c r="A1393" s="65"/>
      <c r="B1393" s="1"/>
      <c r="C1393" s="2"/>
      <c r="D1393" s="42"/>
      <c r="E1393" s="44"/>
      <c r="F1393" s="6"/>
    </row>
    <row r="1394" spans="1:6">
      <c r="A1394" s="65"/>
      <c r="B1394" s="1"/>
      <c r="C1394" s="2"/>
      <c r="D1394" s="42"/>
      <c r="E1394" s="44"/>
      <c r="F1394" s="6"/>
    </row>
    <row r="1395" spans="1:6">
      <c r="A1395" s="65"/>
      <c r="B1395" s="1"/>
      <c r="C1395" s="2"/>
      <c r="D1395" s="42"/>
      <c r="E1395" s="44"/>
      <c r="F1395" s="6"/>
    </row>
    <row r="1396" spans="1:6">
      <c r="A1396" s="65"/>
      <c r="B1396" s="1"/>
      <c r="C1396" s="2"/>
      <c r="D1396" s="42"/>
      <c r="E1396" s="44"/>
      <c r="F1396" s="6"/>
    </row>
    <row r="1397" spans="1:6">
      <c r="A1397" s="65"/>
      <c r="B1397" s="1"/>
      <c r="C1397" s="2"/>
      <c r="D1397" s="42"/>
      <c r="E1397" s="44"/>
      <c r="F1397" s="6"/>
    </row>
    <row r="1398" spans="1:6">
      <c r="A1398" s="65"/>
      <c r="B1398" s="1"/>
      <c r="C1398" s="2"/>
      <c r="D1398" s="42"/>
      <c r="E1398" s="44"/>
      <c r="F1398" s="6"/>
    </row>
    <row r="1399" spans="1:6">
      <c r="A1399" s="65"/>
      <c r="B1399" s="1"/>
      <c r="C1399" s="2"/>
      <c r="D1399" s="42"/>
      <c r="E1399" s="44"/>
      <c r="F1399" s="6"/>
    </row>
    <row r="1400" spans="1:6">
      <c r="A1400" s="65"/>
      <c r="B1400" s="1"/>
      <c r="C1400" s="2"/>
      <c r="D1400" s="42"/>
      <c r="E1400" s="44"/>
      <c r="F1400" s="6"/>
    </row>
    <row r="1401" spans="1:6">
      <c r="A1401" s="65"/>
      <c r="B1401" s="1"/>
      <c r="C1401" s="2"/>
      <c r="D1401" s="42"/>
      <c r="E1401" s="44"/>
      <c r="F1401" s="6"/>
    </row>
    <row r="1402" spans="1:6">
      <c r="A1402" s="65"/>
      <c r="B1402" s="1"/>
      <c r="C1402" s="2"/>
      <c r="D1402" s="42"/>
      <c r="E1402" s="44"/>
      <c r="F1402" s="6"/>
    </row>
    <row r="1403" spans="1:6">
      <c r="A1403" s="65"/>
      <c r="B1403" s="1"/>
      <c r="C1403" s="2"/>
      <c r="D1403" s="42"/>
      <c r="E1403" s="44"/>
      <c r="F1403" s="6"/>
    </row>
    <row r="1404" spans="1:6">
      <c r="A1404" s="65"/>
      <c r="B1404" s="1"/>
      <c r="C1404" s="2"/>
      <c r="D1404" s="42"/>
      <c r="E1404" s="44"/>
      <c r="F1404" s="6"/>
    </row>
    <row r="1405" spans="1:6">
      <c r="A1405" s="65"/>
      <c r="B1405" s="1"/>
      <c r="C1405" s="2"/>
      <c r="D1405" s="42"/>
      <c r="E1405" s="44"/>
      <c r="F1405" s="6"/>
    </row>
    <row r="1406" spans="1:6">
      <c r="A1406" s="65"/>
      <c r="B1406" s="1"/>
      <c r="C1406" s="2"/>
      <c r="D1406" s="42"/>
      <c r="E1406" s="44"/>
      <c r="F1406" s="6"/>
    </row>
    <row r="1407" spans="1:6">
      <c r="A1407" s="65"/>
      <c r="B1407" s="1"/>
      <c r="C1407" s="2"/>
      <c r="D1407" s="42"/>
      <c r="E1407" s="44"/>
      <c r="F1407" s="6"/>
    </row>
    <row r="1408" spans="1:6">
      <c r="A1408" s="65"/>
      <c r="B1408" s="1"/>
      <c r="C1408" s="2"/>
      <c r="D1408" s="42"/>
      <c r="E1408" s="44"/>
      <c r="F1408" s="6"/>
    </row>
    <row r="1409" spans="1:6">
      <c r="A1409" s="65"/>
      <c r="B1409" s="1"/>
      <c r="C1409" s="2"/>
      <c r="D1409" s="42"/>
      <c r="E1409" s="44"/>
      <c r="F1409" s="6"/>
    </row>
    <row r="1410" spans="1:6">
      <c r="A1410" s="65"/>
      <c r="B1410" s="1"/>
      <c r="C1410" s="2"/>
      <c r="D1410" s="42"/>
      <c r="E1410" s="44"/>
      <c r="F1410" s="6"/>
    </row>
    <row r="1411" spans="1:6">
      <c r="A1411" s="65"/>
      <c r="B1411" s="1"/>
      <c r="C1411" s="2"/>
      <c r="D1411" s="42"/>
      <c r="E1411" s="44"/>
      <c r="F1411" s="6"/>
    </row>
    <row r="1412" spans="1:6">
      <c r="A1412" s="65"/>
      <c r="B1412" s="1"/>
      <c r="C1412" s="2"/>
      <c r="D1412" s="42"/>
      <c r="E1412" s="44"/>
      <c r="F1412" s="6"/>
    </row>
    <row r="1413" spans="1:6">
      <c r="A1413" s="65"/>
      <c r="B1413" s="1"/>
      <c r="C1413" s="2"/>
      <c r="D1413" s="42"/>
      <c r="E1413" s="44"/>
      <c r="F1413" s="6"/>
    </row>
    <row r="1414" spans="1:6">
      <c r="A1414" s="65"/>
      <c r="B1414" s="1"/>
      <c r="C1414" s="2"/>
      <c r="D1414" s="42"/>
      <c r="E1414" s="44"/>
      <c r="F1414" s="6"/>
    </row>
    <row r="1415" spans="1:6">
      <c r="A1415" s="65"/>
      <c r="B1415" s="1"/>
      <c r="C1415" s="2"/>
      <c r="D1415" s="42"/>
      <c r="E1415" s="44"/>
      <c r="F1415" s="6"/>
    </row>
    <row r="1416" spans="1:6">
      <c r="A1416" s="65"/>
      <c r="B1416" s="1"/>
      <c r="C1416" s="2"/>
      <c r="D1416" s="42"/>
      <c r="E1416" s="44"/>
      <c r="F1416" s="6"/>
    </row>
    <row r="1417" spans="1:6">
      <c r="A1417" s="65"/>
      <c r="B1417" s="1"/>
      <c r="C1417" s="2"/>
      <c r="D1417" s="42"/>
      <c r="E1417" s="44"/>
      <c r="F1417" s="6"/>
    </row>
    <row r="1418" spans="1:6">
      <c r="A1418" s="65"/>
      <c r="B1418" s="1"/>
      <c r="C1418" s="2"/>
      <c r="D1418" s="42"/>
      <c r="E1418" s="44"/>
      <c r="F1418" s="6"/>
    </row>
    <row r="1419" spans="1:6">
      <c r="A1419" s="65"/>
      <c r="B1419" s="1"/>
      <c r="C1419" s="2"/>
      <c r="D1419" s="42"/>
      <c r="E1419" s="44"/>
      <c r="F1419" s="6"/>
    </row>
    <row r="1420" spans="1:6">
      <c r="A1420" s="65"/>
      <c r="B1420" s="1"/>
      <c r="C1420" s="2"/>
      <c r="D1420" s="42"/>
      <c r="E1420" s="44"/>
      <c r="F1420" s="6"/>
    </row>
    <row r="1421" spans="1:6">
      <c r="A1421" s="65"/>
      <c r="B1421" s="1"/>
      <c r="C1421" s="2"/>
      <c r="D1421" s="42"/>
      <c r="E1421" s="44"/>
      <c r="F1421" s="6"/>
    </row>
    <row r="1422" spans="1:6">
      <c r="A1422" s="65"/>
      <c r="B1422" s="1"/>
      <c r="C1422" s="2"/>
      <c r="D1422" s="42"/>
      <c r="E1422" s="44"/>
      <c r="F1422" s="6"/>
    </row>
    <row r="1423" spans="1:6">
      <c r="A1423" s="65"/>
      <c r="B1423" s="1"/>
      <c r="C1423" s="2"/>
      <c r="D1423" s="42"/>
      <c r="E1423" s="44"/>
      <c r="F1423" s="6"/>
    </row>
    <row r="1424" spans="1:6">
      <c r="A1424" s="65"/>
      <c r="B1424" s="1"/>
      <c r="C1424" s="2"/>
      <c r="D1424" s="42"/>
      <c r="E1424" s="44"/>
      <c r="F1424" s="6"/>
    </row>
    <row r="1425" spans="1:6">
      <c r="A1425" s="65"/>
      <c r="B1425" s="1"/>
      <c r="C1425" s="2"/>
      <c r="D1425" s="42"/>
      <c r="E1425" s="44"/>
      <c r="F1425" s="6"/>
    </row>
    <row r="1426" spans="1:6">
      <c r="A1426" s="65"/>
      <c r="B1426" s="1"/>
      <c r="C1426" s="2"/>
      <c r="D1426" s="42"/>
      <c r="E1426" s="44"/>
      <c r="F1426" s="6"/>
    </row>
    <row r="1427" spans="1:6">
      <c r="A1427" s="65"/>
      <c r="B1427" s="1"/>
      <c r="C1427" s="2"/>
      <c r="D1427" s="42"/>
      <c r="E1427" s="44"/>
      <c r="F1427" s="6"/>
    </row>
    <row r="1428" spans="1:6">
      <c r="A1428" s="65"/>
      <c r="B1428" s="1"/>
      <c r="C1428" s="2"/>
      <c r="D1428" s="42"/>
      <c r="E1428" s="44"/>
      <c r="F1428" s="6"/>
    </row>
    <row r="1429" spans="1:6">
      <c r="A1429" s="65"/>
      <c r="B1429" s="1"/>
      <c r="C1429" s="2"/>
      <c r="D1429" s="42"/>
      <c r="E1429" s="44"/>
      <c r="F1429" s="6"/>
    </row>
    <row r="1430" spans="1:6">
      <c r="A1430" s="65"/>
      <c r="B1430" s="1"/>
      <c r="C1430" s="2"/>
      <c r="D1430" s="42"/>
      <c r="E1430" s="44"/>
      <c r="F1430" s="6"/>
    </row>
    <row r="1431" spans="1:6">
      <c r="A1431" s="65"/>
      <c r="B1431" s="1"/>
      <c r="C1431" s="2"/>
      <c r="D1431" s="42"/>
      <c r="E1431" s="44"/>
      <c r="F1431" s="6"/>
    </row>
    <row r="1432" spans="1:6">
      <c r="A1432" s="65"/>
      <c r="B1432" s="1"/>
      <c r="C1432" s="2"/>
      <c r="D1432" s="42"/>
      <c r="E1432" s="44"/>
      <c r="F1432" s="6"/>
    </row>
    <row r="1433" spans="1:6">
      <c r="A1433" s="65"/>
      <c r="B1433" s="1"/>
      <c r="C1433" s="2"/>
      <c r="D1433" s="42"/>
      <c r="E1433" s="44"/>
      <c r="F1433" s="6"/>
    </row>
    <row r="1434" spans="1:6">
      <c r="A1434" s="65"/>
      <c r="B1434" s="1"/>
      <c r="C1434" s="2"/>
      <c r="D1434" s="42"/>
      <c r="E1434" s="44"/>
      <c r="F1434" s="6"/>
    </row>
    <row r="1435" spans="1:6">
      <c r="A1435" s="65"/>
      <c r="B1435" s="1"/>
      <c r="C1435" s="2"/>
      <c r="D1435" s="42"/>
      <c r="E1435" s="44"/>
      <c r="F1435" s="6"/>
    </row>
    <row r="1436" spans="1:6">
      <c r="A1436" s="65"/>
      <c r="B1436" s="1"/>
      <c r="C1436" s="2"/>
      <c r="D1436" s="42"/>
      <c r="E1436" s="44"/>
      <c r="F1436" s="6"/>
    </row>
    <row r="1437" spans="1:6">
      <c r="A1437" s="65"/>
      <c r="B1437" s="1"/>
      <c r="C1437" s="2"/>
      <c r="D1437" s="42"/>
      <c r="E1437" s="44"/>
      <c r="F1437" s="6"/>
    </row>
    <row r="1438" spans="1:6">
      <c r="A1438" s="65"/>
      <c r="B1438" s="1"/>
      <c r="C1438" s="2"/>
      <c r="D1438" s="42"/>
      <c r="E1438" s="44"/>
      <c r="F1438" s="6"/>
    </row>
    <row r="1439" spans="1:6">
      <c r="A1439" s="65"/>
      <c r="B1439" s="1"/>
      <c r="C1439" s="2"/>
      <c r="D1439" s="42"/>
      <c r="E1439" s="44"/>
      <c r="F1439" s="6"/>
    </row>
    <row r="1440" spans="1:6">
      <c r="A1440" s="65"/>
      <c r="B1440" s="1"/>
      <c r="C1440" s="2"/>
      <c r="D1440" s="42"/>
      <c r="E1440" s="44"/>
      <c r="F1440" s="6"/>
    </row>
    <row r="1441" spans="1:6">
      <c r="A1441" s="65"/>
      <c r="B1441" s="1"/>
      <c r="C1441" s="2"/>
      <c r="D1441" s="42"/>
      <c r="E1441" s="44"/>
      <c r="F1441" s="6"/>
    </row>
    <row r="1442" spans="1:6">
      <c r="A1442" s="65"/>
      <c r="B1442" s="1"/>
      <c r="C1442" s="2"/>
      <c r="D1442" s="42"/>
      <c r="E1442" s="44"/>
      <c r="F1442" s="6"/>
    </row>
    <row r="1443" spans="1:6">
      <c r="A1443" s="65"/>
      <c r="B1443" s="1"/>
      <c r="C1443" s="2"/>
      <c r="D1443" s="42"/>
      <c r="E1443" s="44"/>
      <c r="F1443" s="6"/>
    </row>
    <row r="1444" spans="1:6">
      <c r="A1444" s="65"/>
      <c r="B1444" s="1"/>
      <c r="C1444" s="2"/>
      <c r="D1444" s="42"/>
      <c r="E1444" s="44"/>
      <c r="F1444" s="6"/>
    </row>
    <row r="1445" spans="1:6">
      <c r="A1445" s="65"/>
      <c r="B1445" s="1"/>
      <c r="C1445" s="2"/>
      <c r="D1445" s="42"/>
      <c r="E1445" s="44"/>
      <c r="F1445" s="6"/>
    </row>
    <row r="1446" spans="1:6">
      <c r="A1446" s="65"/>
      <c r="B1446" s="1"/>
      <c r="C1446" s="2"/>
      <c r="D1446" s="42"/>
      <c r="E1446" s="44"/>
      <c r="F1446" s="6"/>
    </row>
    <row r="1447" spans="1:6">
      <c r="A1447" s="65"/>
      <c r="B1447" s="1"/>
      <c r="C1447" s="2"/>
      <c r="D1447" s="42"/>
      <c r="E1447" s="44"/>
      <c r="F1447" s="6"/>
    </row>
    <row r="1448" spans="1:6">
      <c r="A1448" s="65"/>
      <c r="B1448" s="1"/>
      <c r="C1448" s="2"/>
      <c r="D1448" s="42"/>
      <c r="E1448" s="44"/>
      <c r="F1448" s="6"/>
    </row>
    <row r="1449" spans="1:6">
      <c r="A1449" s="65"/>
      <c r="B1449" s="1"/>
      <c r="C1449" s="2"/>
      <c r="D1449" s="42"/>
      <c r="E1449" s="44"/>
      <c r="F1449" s="6"/>
    </row>
    <row r="1450" spans="1:6">
      <c r="A1450" s="65"/>
      <c r="B1450" s="1"/>
      <c r="C1450" s="2"/>
      <c r="D1450" s="42"/>
      <c r="E1450" s="44"/>
      <c r="F1450" s="6"/>
    </row>
    <row r="1451" spans="1:6">
      <c r="A1451" s="65"/>
      <c r="B1451" s="1"/>
      <c r="C1451" s="2"/>
      <c r="D1451" s="42"/>
      <c r="E1451" s="44"/>
      <c r="F1451" s="6"/>
    </row>
    <row r="1452" spans="1:6">
      <c r="A1452" s="65"/>
      <c r="B1452" s="1"/>
      <c r="C1452" s="2"/>
      <c r="D1452" s="42"/>
      <c r="E1452" s="44"/>
      <c r="F1452" s="6"/>
    </row>
    <row r="1453" spans="1:6">
      <c r="A1453" s="65"/>
      <c r="B1453" s="1"/>
      <c r="C1453" s="2"/>
      <c r="D1453" s="42"/>
      <c r="E1453" s="44"/>
      <c r="F1453" s="6"/>
    </row>
    <row r="1454" spans="1:6">
      <c r="A1454" s="65"/>
      <c r="B1454" s="1"/>
      <c r="C1454" s="2"/>
      <c r="D1454" s="42"/>
      <c r="E1454" s="44"/>
      <c r="F1454" s="6"/>
    </row>
    <row r="1455" spans="1:6">
      <c r="A1455" s="65"/>
      <c r="B1455" s="1"/>
      <c r="C1455" s="2"/>
      <c r="D1455" s="42"/>
      <c r="E1455" s="44"/>
      <c r="F1455" s="6"/>
    </row>
    <row r="1456" spans="1:6">
      <c r="A1456" s="65"/>
      <c r="B1456" s="1"/>
      <c r="C1456" s="2"/>
      <c r="D1456" s="42"/>
      <c r="E1456" s="44"/>
      <c r="F1456" s="6"/>
    </row>
    <row r="1457" spans="1:6">
      <c r="A1457" s="65"/>
      <c r="B1457" s="1"/>
      <c r="C1457" s="2"/>
      <c r="D1457" s="42"/>
      <c r="E1457" s="44"/>
      <c r="F1457" s="6"/>
    </row>
    <row r="1458" spans="1:6">
      <c r="A1458" s="65"/>
      <c r="B1458" s="1"/>
      <c r="C1458" s="2"/>
      <c r="D1458" s="42"/>
      <c r="E1458" s="44"/>
      <c r="F1458" s="6"/>
    </row>
    <row r="1459" spans="1:6">
      <c r="A1459" s="65"/>
      <c r="B1459" s="1"/>
      <c r="C1459" s="2"/>
      <c r="D1459" s="42"/>
      <c r="E1459" s="44"/>
      <c r="F1459" s="6"/>
    </row>
    <row r="1460" spans="1:6">
      <c r="A1460" s="65"/>
      <c r="B1460" s="1"/>
      <c r="C1460" s="2"/>
      <c r="D1460" s="42"/>
      <c r="E1460" s="44"/>
      <c r="F1460" s="6"/>
    </row>
    <row r="1461" spans="1:6">
      <c r="A1461" s="65"/>
      <c r="B1461" s="1"/>
      <c r="C1461" s="2"/>
      <c r="D1461" s="42"/>
      <c r="E1461" s="44"/>
      <c r="F1461" s="6"/>
    </row>
    <row r="1462" spans="1:6">
      <c r="A1462" s="65"/>
      <c r="B1462" s="1"/>
      <c r="C1462" s="2"/>
      <c r="D1462" s="42"/>
      <c r="E1462" s="44"/>
      <c r="F1462" s="6"/>
    </row>
    <row r="1463" spans="1:6">
      <c r="A1463" s="65"/>
      <c r="B1463" s="1"/>
      <c r="C1463" s="2"/>
      <c r="D1463" s="42"/>
      <c r="E1463" s="44"/>
      <c r="F1463" s="6"/>
    </row>
    <row r="1464" spans="1:6">
      <c r="A1464" s="65"/>
      <c r="B1464" s="1"/>
      <c r="C1464" s="2"/>
      <c r="D1464" s="42"/>
      <c r="E1464" s="44"/>
      <c r="F1464" s="6"/>
    </row>
    <row r="1465" spans="1:6">
      <c r="A1465" s="65"/>
      <c r="B1465" s="1"/>
      <c r="C1465" s="2"/>
      <c r="D1465" s="42"/>
      <c r="E1465" s="44"/>
      <c r="F1465" s="6"/>
    </row>
    <row r="1466" spans="1:6">
      <c r="A1466" s="65"/>
      <c r="B1466" s="1"/>
      <c r="C1466" s="2"/>
      <c r="D1466" s="42"/>
      <c r="E1466" s="44"/>
      <c r="F1466" s="6"/>
    </row>
    <row r="1467" spans="1:6">
      <c r="A1467" s="65"/>
      <c r="B1467" s="1"/>
      <c r="C1467" s="2"/>
      <c r="D1467" s="42"/>
      <c r="E1467" s="44"/>
      <c r="F1467" s="6"/>
    </row>
    <row r="1468" spans="1:6">
      <c r="A1468" s="65"/>
      <c r="B1468" s="1"/>
      <c r="C1468" s="2"/>
      <c r="D1468" s="42"/>
      <c r="E1468" s="44"/>
      <c r="F1468" s="6"/>
    </row>
    <row r="1469" spans="1:6">
      <c r="A1469" s="65"/>
      <c r="B1469" s="1"/>
      <c r="C1469" s="2"/>
      <c r="D1469" s="42"/>
      <c r="E1469" s="44"/>
      <c r="F1469" s="6"/>
    </row>
    <row r="1470" spans="1:6">
      <c r="A1470" s="65"/>
      <c r="B1470" s="1"/>
      <c r="C1470" s="2"/>
      <c r="D1470" s="42"/>
      <c r="E1470" s="44"/>
      <c r="F1470" s="6"/>
    </row>
    <row r="1471" spans="1:6">
      <c r="A1471" s="65"/>
      <c r="B1471" s="1"/>
      <c r="C1471" s="2"/>
      <c r="D1471" s="42"/>
      <c r="E1471" s="44"/>
      <c r="F1471" s="6"/>
    </row>
    <row r="1472" spans="1:6">
      <c r="A1472" s="65"/>
      <c r="B1472" s="1"/>
      <c r="C1472" s="2"/>
      <c r="D1472" s="42"/>
      <c r="E1472" s="44"/>
      <c r="F1472" s="6"/>
    </row>
    <row r="1473" spans="1:6">
      <c r="A1473" s="65"/>
      <c r="B1473" s="1"/>
      <c r="C1473" s="2"/>
      <c r="D1473" s="42"/>
      <c r="E1473" s="44"/>
      <c r="F1473" s="6"/>
    </row>
    <row r="1474" spans="1:6">
      <c r="A1474" s="65"/>
      <c r="B1474" s="1"/>
      <c r="C1474" s="2"/>
      <c r="D1474" s="42"/>
      <c r="E1474" s="44"/>
      <c r="F1474" s="6"/>
    </row>
    <row r="1475" spans="1:6">
      <c r="A1475" s="65"/>
      <c r="B1475" s="1"/>
      <c r="C1475" s="2"/>
      <c r="D1475" s="42"/>
      <c r="E1475" s="44"/>
      <c r="F1475" s="6"/>
    </row>
    <row r="1476" spans="1:6">
      <c r="A1476" s="65"/>
      <c r="B1476" s="1"/>
      <c r="C1476" s="2"/>
      <c r="D1476" s="42"/>
      <c r="E1476" s="44"/>
      <c r="F1476" s="6"/>
    </row>
    <row r="1477" spans="1:6">
      <c r="A1477" s="65"/>
      <c r="B1477" s="1"/>
      <c r="C1477" s="2"/>
      <c r="D1477" s="42"/>
      <c r="E1477" s="44"/>
      <c r="F1477" s="6"/>
    </row>
    <row r="1478" spans="1:6">
      <c r="A1478" s="65"/>
      <c r="B1478" s="1"/>
      <c r="C1478" s="2"/>
      <c r="D1478" s="42"/>
      <c r="E1478" s="44"/>
      <c r="F1478" s="6"/>
    </row>
    <row r="1479" spans="1:6">
      <c r="A1479" s="65"/>
      <c r="B1479" s="1"/>
      <c r="C1479" s="2"/>
      <c r="D1479" s="42"/>
      <c r="E1479" s="44"/>
      <c r="F1479" s="6"/>
    </row>
    <row r="1480" spans="1:6">
      <c r="A1480" s="65"/>
      <c r="B1480" s="1"/>
      <c r="C1480" s="2"/>
      <c r="D1480" s="42"/>
      <c r="E1480" s="44"/>
      <c r="F1480" s="6"/>
    </row>
    <row r="1481" spans="1:6">
      <c r="A1481" s="65"/>
      <c r="B1481" s="1"/>
      <c r="C1481" s="2"/>
      <c r="D1481" s="42"/>
      <c r="E1481" s="44"/>
      <c r="F1481" s="6"/>
    </row>
    <row r="1482" spans="1:6">
      <c r="A1482" s="65"/>
      <c r="B1482" s="1"/>
      <c r="C1482" s="2"/>
      <c r="D1482" s="42"/>
      <c r="E1482" s="44"/>
      <c r="F1482" s="6"/>
    </row>
    <row r="1483" spans="1:6">
      <c r="A1483" s="65"/>
      <c r="B1483" s="1"/>
      <c r="C1483" s="2"/>
      <c r="D1483" s="42"/>
      <c r="E1483" s="44"/>
      <c r="F1483" s="6"/>
    </row>
    <row r="1484" spans="1:6">
      <c r="A1484" s="65"/>
      <c r="B1484" s="1"/>
      <c r="C1484" s="2"/>
      <c r="D1484" s="42"/>
      <c r="E1484" s="44"/>
      <c r="F1484" s="6"/>
    </row>
    <row r="1485" spans="1:6">
      <c r="A1485" s="65"/>
      <c r="B1485" s="1"/>
      <c r="C1485" s="2"/>
      <c r="D1485" s="42"/>
      <c r="E1485" s="44"/>
      <c r="F1485" s="6"/>
    </row>
    <row r="1486" spans="1:6">
      <c r="A1486" s="65"/>
      <c r="B1486" s="1"/>
      <c r="C1486" s="2"/>
      <c r="D1486" s="42"/>
      <c r="E1486" s="44"/>
      <c r="F1486" s="6"/>
    </row>
    <row r="1487" spans="1:6">
      <c r="A1487" s="65"/>
      <c r="B1487" s="1"/>
      <c r="C1487" s="2"/>
      <c r="D1487" s="42"/>
      <c r="E1487" s="44"/>
      <c r="F1487" s="6"/>
    </row>
    <row r="1488" spans="1:6">
      <c r="A1488" s="65"/>
      <c r="B1488" s="1"/>
      <c r="C1488" s="2"/>
      <c r="D1488" s="42"/>
      <c r="E1488" s="44"/>
      <c r="F1488" s="6"/>
    </row>
    <row r="1489" spans="1:6">
      <c r="A1489" s="65"/>
      <c r="B1489" s="1"/>
      <c r="C1489" s="2"/>
      <c r="D1489" s="42"/>
      <c r="E1489" s="44"/>
      <c r="F1489" s="6"/>
    </row>
    <row r="1490" spans="1:6">
      <c r="A1490" s="65"/>
      <c r="B1490" s="1"/>
      <c r="C1490" s="2"/>
      <c r="D1490" s="42"/>
      <c r="E1490" s="44"/>
      <c r="F1490" s="6"/>
    </row>
    <row r="1491" spans="1:6">
      <c r="A1491" s="65"/>
      <c r="B1491" s="1"/>
      <c r="C1491" s="2"/>
      <c r="D1491" s="42"/>
      <c r="E1491" s="44"/>
      <c r="F1491" s="6"/>
    </row>
    <row r="1492" spans="1:6">
      <c r="A1492" s="65"/>
      <c r="B1492" s="1"/>
      <c r="C1492" s="2"/>
      <c r="D1492" s="42"/>
      <c r="E1492" s="44"/>
      <c r="F1492" s="6"/>
    </row>
    <row r="1493" spans="1:6">
      <c r="A1493" s="65"/>
      <c r="B1493" s="1"/>
      <c r="C1493" s="2"/>
      <c r="D1493" s="42"/>
      <c r="E1493" s="44"/>
      <c r="F1493" s="6"/>
    </row>
    <row r="1494" spans="1:6">
      <c r="A1494" s="65"/>
      <c r="B1494" s="1"/>
      <c r="C1494" s="2"/>
      <c r="D1494" s="42"/>
      <c r="E1494" s="44"/>
      <c r="F1494" s="6"/>
    </row>
    <row r="1495" spans="1:6">
      <c r="A1495" s="65"/>
      <c r="B1495" s="1"/>
      <c r="C1495" s="2"/>
      <c r="D1495" s="42"/>
      <c r="E1495" s="44"/>
      <c r="F1495" s="6"/>
    </row>
    <row r="1496" spans="1:6">
      <c r="A1496" s="65"/>
      <c r="B1496" s="1"/>
      <c r="C1496" s="2"/>
      <c r="D1496" s="42"/>
      <c r="E1496" s="44"/>
      <c r="F1496" s="6"/>
    </row>
    <row r="1497" spans="1:6">
      <c r="A1497" s="65"/>
      <c r="B1497" s="1"/>
      <c r="C1497" s="2"/>
      <c r="D1497" s="42"/>
      <c r="E1497" s="44"/>
      <c r="F1497" s="6"/>
    </row>
    <row r="1498" spans="1:6">
      <c r="A1498" s="65"/>
      <c r="B1498" s="1"/>
      <c r="C1498" s="2"/>
      <c r="D1498" s="42"/>
      <c r="E1498" s="44"/>
      <c r="F1498" s="6"/>
    </row>
    <row r="1499" spans="1:6">
      <c r="A1499" s="65"/>
      <c r="B1499" s="1"/>
      <c r="C1499" s="2"/>
      <c r="D1499" s="42"/>
      <c r="E1499" s="44"/>
      <c r="F1499" s="6"/>
    </row>
    <row r="1500" spans="1:6">
      <c r="A1500" s="65"/>
      <c r="B1500" s="1"/>
      <c r="C1500" s="2"/>
      <c r="D1500" s="42"/>
      <c r="E1500" s="44"/>
      <c r="F1500" s="6"/>
    </row>
    <row r="1501" spans="1:6">
      <c r="A1501" s="65"/>
      <c r="B1501" s="1"/>
      <c r="C1501" s="2"/>
      <c r="D1501" s="42"/>
      <c r="E1501" s="44"/>
      <c r="F1501" s="6"/>
    </row>
    <row r="1502" spans="1:6">
      <c r="A1502" s="65"/>
      <c r="B1502" s="1"/>
      <c r="C1502" s="2"/>
      <c r="D1502" s="42"/>
      <c r="E1502" s="44"/>
      <c r="F1502" s="6"/>
    </row>
    <row r="1503" spans="1:6">
      <c r="A1503" s="65"/>
      <c r="B1503" s="1"/>
      <c r="C1503" s="2"/>
      <c r="D1503" s="42"/>
      <c r="E1503" s="44"/>
      <c r="F1503" s="6"/>
    </row>
    <row r="1504" spans="1:6">
      <c r="A1504" s="65"/>
      <c r="B1504" s="1"/>
      <c r="C1504" s="2"/>
      <c r="D1504" s="42"/>
      <c r="E1504" s="44"/>
      <c r="F1504" s="6"/>
    </row>
    <row r="1505" spans="1:6">
      <c r="A1505" s="65"/>
      <c r="B1505" s="1"/>
      <c r="C1505" s="2"/>
      <c r="D1505" s="42"/>
      <c r="E1505" s="44"/>
      <c r="F1505" s="6"/>
    </row>
    <row r="1506" spans="1:6">
      <c r="A1506" s="65"/>
      <c r="B1506" s="1"/>
      <c r="C1506" s="2"/>
      <c r="D1506" s="42"/>
      <c r="E1506" s="44"/>
      <c r="F1506" s="6"/>
    </row>
    <row r="1507" spans="1:6">
      <c r="A1507" s="65"/>
      <c r="B1507" s="1"/>
      <c r="C1507" s="2"/>
      <c r="D1507" s="42"/>
      <c r="E1507" s="44"/>
      <c r="F1507" s="6"/>
    </row>
    <row r="1508" spans="1:6">
      <c r="A1508" s="65"/>
      <c r="B1508" s="1"/>
      <c r="C1508" s="2"/>
      <c r="D1508" s="42"/>
      <c r="E1508" s="44"/>
      <c r="F1508" s="6"/>
    </row>
    <row r="1509" spans="1:6">
      <c r="A1509" s="65"/>
      <c r="B1509" s="1"/>
      <c r="C1509" s="2"/>
      <c r="D1509" s="42"/>
      <c r="E1509" s="44"/>
      <c r="F1509" s="6"/>
    </row>
    <row r="1510" spans="1:6">
      <c r="A1510" s="65"/>
      <c r="B1510" s="1"/>
      <c r="C1510" s="2"/>
      <c r="D1510" s="42"/>
      <c r="E1510" s="44"/>
      <c r="F1510" s="6"/>
    </row>
    <row r="1511" spans="1:6">
      <c r="A1511" s="65"/>
      <c r="B1511" s="1"/>
      <c r="C1511" s="2"/>
      <c r="D1511" s="42"/>
      <c r="E1511" s="44"/>
      <c r="F1511" s="6"/>
    </row>
    <row r="1512" spans="1:6">
      <c r="A1512" s="65"/>
      <c r="B1512" s="1"/>
      <c r="C1512" s="2"/>
      <c r="D1512" s="42"/>
      <c r="E1512" s="44"/>
      <c r="F1512" s="6"/>
    </row>
    <row r="1513" spans="1:6">
      <c r="A1513" s="65"/>
      <c r="B1513" s="1"/>
      <c r="C1513" s="2"/>
      <c r="D1513" s="42"/>
      <c r="E1513" s="44"/>
      <c r="F1513" s="6"/>
    </row>
    <row r="1514" spans="1:6">
      <c r="A1514" s="65"/>
      <c r="B1514" s="1"/>
      <c r="C1514" s="2"/>
      <c r="D1514" s="42"/>
      <c r="E1514" s="44"/>
      <c r="F1514" s="6"/>
    </row>
    <row r="1515" spans="1:6">
      <c r="A1515" s="65"/>
      <c r="B1515" s="1"/>
      <c r="C1515" s="2"/>
      <c r="D1515" s="42"/>
      <c r="E1515" s="44"/>
      <c r="F1515" s="6"/>
    </row>
    <row r="1516" spans="1:6">
      <c r="A1516" s="65"/>
      <c r="B1516" s="1"/>
      <c r="C1516" s="2"/>
      <c r="D1516" s="42"/>
      <c r="E1516" s="44"/>
      <c r="F1516" s="6"/>
    </row>
    <row r="1517" spans="1:6">
      <c r="A1517" s="65"/>
      <c r="B1517" s="1"/>
      <c r="C1517" s="2"/>
      <c r="D1517" s="42"/>
      <c r="E1517" s="44"/>
      <c r="F1517" s="6"/>
    </row>
    <row r="1518" spans="1:6">
      <c r="A1518" s="65"/>
      <c r="B1518" s="1"/>
      <c r="C1518" s="2"/>
      <c r="D1518" s="42"/>
      <c r="E1518" s="44"/>
      <c r="F1518" s="6"/>
    </row>
    <row r="1519" spans="1:6">
      <c r="A1519" s="65"/>
      <c r="B1519" s="1"/>
      <c r="C1519" s="2"/>
      <c r="D1519" s="42"/>
      <c r="E1519" s="44"/>
      <c r="F1519" s="6"/>
    </row>
    <row r="1520" spans="1:6">
      <c r="A1520" s="65"/>
      <c r="B1520" s="1"/>
      <c r="C1520" s="2"/>
      <c r="D1520" s="42"/>
      <c r="E1520" s="44"/>
      <c r="F1520" s="6"/>
    </row>
    <row r="1521" spans="1:6">
      <c r="A1521" s="65"/>
      <c r="B1521" s="1"/>
      <c r="C1521" s="2"/>
      <c r="D1521" s="42"/>
      <c r="E1521" s="44"/>
      <c r="F1521" s="6"/>
    </row>
    <row r="1522" spans="1:6">
      <c r="A1522" s="65"/>
      <c r="B1522" s="1"/>
      <c r="C1522" s="2"/>
      <c r="D1522" s="42"/>
      <c r="E1522" s="44"/>
      <c r="F1522" s="6"/>
    </row>
    <row r="1523" spans="1:6">
      <c r="A1523" s="65"/>
      <c r="B1523" s="1"/>
      <c r="C1523" s="2"/>
      <c r="D1523" s="42"/>
      <c r="E1523" s="44"/>
      <c r="F1523" s="6"/>
    </row>
    <row r="1524" spans="1:6">
      <c r="A1524" s="65"/>
      <c r="B1524" s="1"/>
      <c r="C1524" s="2"/>
      <c r="D1524" s="42"/>
      <c r="E1524" s="44"/>
      <c r="F1524" s="6"/>
    </row>
    <row r="1525" spans="1:6">
      <c r="A1525" s="65"/>
      <c r="B1525" s="1"/>
      <c r="C1525" s="2"/>
      <c r="D1525" s="42"/>
      <c r="E1525" s="44"/>
      <c r="F1525" s="6"/>
    </row>
    <row r="1526" spans="1:6">
      <c r="A1526" s="65"/>
      <c r="B1526" s="1"/>
      <c r="C1526" s="2"/>
      <c r="D1526" s="42"/>
      <c r="E1526" s="44"/>
      <c r="F1526" s="6"/>
    </row>
    <row r="1527" spans="1:6">
      <c r="A1527" s="65"/>
      <c r="B1527" s="1"/>
      <c r="C1527" s="2"/>
      <c r="D1527" s="42"/>
      <c r="E1527" s="44"/>
      <c r="F1527" s="6"/>
    </row>
    <row r="1528" spans="1:6">
      <c r="A1528" s="65"/>
      <c r="B1528" s="1"/>
      <c r="C1528" s="2"/>
      <c r="D1528" s="42"/>
      <c r="E1528" s="44"/>
      <c r="F1528" s="6"/>
    </row>
    <row r="1529" spans="1:6">
      <c r="A1529" s="65"/>
      <c r="B1529" s="1"/>
      <c r="C1529" s="2"/>
      <c r="D1529" s="42"/>
      <c r="E1529" s="44"/>
      <c r="F1529" s="6"/>
    </row>
    <row r="1530" spans="1:6">
      <c r="A1530" s="65"/>
      <c r="B1530" s="1"/>
      <c r="C1530" s="2"/>
      <c r="D1530" s="42"/>
      <c r="E1530" s="44"/>
      <c r="F1530" s="6"/>
    </row>
    <row r="1531" spans="1:6">
      <c r="A1531" s="65"/>
      <c r="B1531" s="1"/>
      <c r="C1531" s="2"/>
      <c r="D1531" s="42"/>
      <c r="E1531" s="44"/>
      <c r="F1531" s="6"/>
    </row>
    <row r="1532" spans="1:6">
      <c r="A1532" s="65"/>
      <c r="B1532" s="1"/>
      <c r="C1532" s="2"/>
      <c r="D1532" s="42"/>
      <c r="E1532" s="44"/>
      <c r="F1532" s="6"/>
    </row>
    <row r="1533" spans="1:6">
      <c r="A1533" s="65"/>
      <c r="B1533" s="1"/>
      <c r="C1533" s="2"/>
      <c r="D1533" s="42"/>
      <c r="E1533" s="44"/>
      <c r="F1533" s="6"/>
    </row>
    <row r="1534" spans="1:6">
      <c r="A1534" s="65"/>
      <c r="B1534" s="1"/>
      <c r="C1534" s="2"/>
      <c r="D1534" s="42"/>
      <c r="E1534" s="44"/>
      <c r="F1534" s="6"/>
    </row>
    <row r="1535" spans="1:6">
      <c r="A1535" s="65"/>
      <c r="B1535" s="1"/>
      <c r="C1535" s="2"/>
      <c r="D1535" s="42"/>
      <c r="E1535" s="44"/>
      <c r="F1535" s="6"/>
    </row>
    <row r="1536" spans="1:6">
      <c r="A1536" s="65"/>
      <c r="B1536" s="1"/>
      <c r="C1536" s="2"/>
      <c r="D1536" s="42"/>
      <c r="E1536" s="44"/>
      <c r="F1536" s="6"/>
    </row>
    <row r="1537" spans="1:6">
      <c r="A1537" s="65"/>
      <c r="B1537" s="1"/>
      <c r="C1537" s="2"/>
      <c r="D1537" s="42"/>
      <c r="E1537" s="44"/>
      <c r="F1537" s="6"/>
    </row>
    <row r="1538" spans="1:6">
      <c r="A1538" s="65"/>
      <c r="B1538" s="1"/>
      <c r="C1538" s="2"/>
      <c r="D1538" s="42"/>
      <c r="E1538" s="44"/>
      <c r="F1538" s="6"/>
    </row>
    <row r="1539" spans="1:6">
      <c r="A1539" s="65"/>
      <c r="B1539" s="1"/>
      <c r="C1539" s="2"/>
      <c r="D1539" s="42"/>
      <c r="E1539" s="44"/>
      <c r="F1539" s="6"/>
    </row>
    <row r="1540" spans="1:6">
      <c r="A1540" s="65"/>
      <c r="B1540" s="1"/>
      <c r="C1540" s="2"/>
      <c r="D1540" s="42"/>
      <c r="E1540" s="44"/>
      <c r="F1540" s="6"/>
    </row>
    <row r="1541" spans="1:6">
      <c r="A1541" s="65"/>
      <c r="B1541" s="1"/>
      <c r="C1541" s="2"/>
      <c r="D1541" s="42"/>
      <c r="E1541" s="44"/>
      <c r="F1541" s="6"/>
    </row>
    <row r="1542" spans="1:6">
      <c r="A1542" s="65"/>
      <c r="B1542" s="1"/>
      <c r="C1542" s="2"/>
      <c r="D1542" s="42"/>
      <c r="E1542" s="44"/>
      <c r="F1542" s="6"/>
    </row>
    <row r="1543" spans="1:6">
      <c r="A1543" s="65"/>
      <c r="B1543" s="1"/>
      <c r="C1543" s="2"/>
      <c r="D1543" s="42"/>
      <c r="E1543" s="44"/>
      <c r="F1543" s="6"/>
    </row>
    <row r="1544" spans="1:6">
      <c r="A1544" s="65"/>
      <c r="B1544" s="1"/>
      <c r="C1544" s="2"/>
      <c r="D1544" s="42"/>
      <c r="E1544" s="44"/>
      <c r="F1544" s="6"/>
    </row>
    <row r="1545" spans="1:6">
      <c r="A1545" s="65"/>
      <c r="B1545" s="1"/>
      <c r="C1545" s="2"/>
      <c r="D1545" s="42"/>
      <c r="E1545" s="44"/>
      <c r="F1545" s="6"/>
    </row>
    <row r="1546" spans="1:6">
      <c r="A1546" s="65"/>
      <c r="B1546" s="1"/>
      <c r="C1546" s="2"/>
      <c r="D1546" s="42"/>
      <c r="E1546" s="44"/>
      <c r="F1546" s="6"/>
    </row>
    <row r="1547" spans="1:6">
      <c r="A1547" s="65"/>
      <c r="B1547" s="1"/>
      <c r="C1547" s="2"/>
      <c r="D1547" s="42"/>
      <c r="E1547" s="44"/>
      <c r="F1547" s="6"/>
    </row>
    <row r="1548" spans="1:6">
      <c r="A1548" s="65"/>
      <c r="B1548" s="1"/>
      <c r="C1548" s="2"/>
      <c r="D1548" s="42"/>
      <c r="E1548" s="44"/>
      <c r="F1548" s="6"/>
    </row>
    <row r="1549" spans="1:6">
      <c r="A1549" s="65"/>
      <c r="B1549" s="1"/>
      <c r="C1549" s="2"/>
      <c r="D1549" s="42"/>
      <c r="E1549" s="44"/>
      <c r="F1549" s="6"/>
    </row>
    <row r="1550" spans="1:6">
      <c r="A1550" s="65"/>
      <c r="B1550" s="1"/>
      <c r="C1550" s="2"/>
      <c r="D1550" s="42"/>
      <c r="E1550" s="44"/>
      <c r="F1550" s="6"/>
    </row>
    <row r="1551" spans="1:6">
      <c r="A1551" s="65"/>
      <c r="B1551" s="1"/>
      <c r="C1551" s="2"/>
      <c r="D1551" s="42"/>
      <c r="E1551" s="44"/>
      <c r="F1551" s="6"/>
    </row>
    <row r="1552" spans="1:6">
      <c r="A1552" s="65"/>
      <c r="B1552" s="1"/>
      <c r="C1552" s="2"/>
      <c r="D1552" s="42"/>
      <c r="E1552" s="44"/>
      <c r="F1552" s="6"/>
    </row>
    <row r="1553" spans="1:6">
      <c r="A1553" s="65"/>
      <c r="B1553" s="1"/>
      <c r="C1553" s="2"/>
      <c r="D1553" s="42"/>
      <c r="E1553" s="44"/>
      <c r="F1553" s="6"/>
    </row>
    <row r="1554" spans="1:6">
      <c r="A1554" s="65"/>
      <c r="B1554" s="1"/>
      <c r="C1554" s="2"/>
      <c r="D1554" s="42"/>
      <c r="E1554" s="44"/>
      <c r="F1554" s="6"/>
    </row>
    <row r="1555" spans="1:6">
      <c r="A1555" s="65"/>
      <c r="B1555" s="1"/>
      <c r="C1555" s="2"/>
      <c r="D1555" s="42"/>
      <c r="E1555" s="44"/>
      <c r="F1555" s="6"/>
    </row>
    <row r="1556" spans="1:6">
      <c r="A1556" s="65"/>
      <c r="B1556" s="1"/>
      <c r="C1556" s="2"/>
      <c r="D1556" s="42"/>
      <c r="E1556" s="44"/>
      <c r="F1556" s="6"/>
    </row>
    <row r="1557" spans="1:6">
      <c r="A1557" s="65"/>
      <c r="B1557" s="1"/>
      <c r="C1557" s="2"/>
      <c r="D1557" s="42"/>
      <c r="E1557" s="44"/>
      <c r="F1557" s="6"/>
    </row>
    <row r="1558" spans="1:6">
      <c r="A1558" s="65"/>
      <c r="B1558" s="1"/>
      <c r="C1558" s="2"/>
      <c r="D1558" s="42"/>
      <c r="E1558" s="44"/>
      <c r="F1558" s="6"/>
    </row>
    <row r="1559" spans="1:6">
      <c r="A1559" s="65"/>
      <c r="B1559" s="1"/>
      <c r="C1559" s="2"/>
      <c r="D1559" s="42"/>
      <c r="E1559" s="44"/>
      <c r="F1559" s="6"/>
    </row>
    <row r="1560" spans="1:6">
      <c r="A1560" s="65"/>
      <c r="B1560" s="1"/>
      <c r="C1560" s="2"/>
      <c r="D1560" s="42"/>
      <c r="E1560" s="44"/>
      <c r="F1560" s="6"/>
    </row>
    <row r="1561" spans="1:6">
      <c r="A1561" s="65"/>
      <c r="B1561" s="1"/>
      <c r="C1561" s="2"/>
      <c r="D1561" s="42"/>
      <c r="E1561" s="44"/>
      <c r="F1561" s="6"/>
    </row>
    <row r="1562" spans="1:6">
      <c r="A1562" s="65"/>
      <c r="B1562" s="1"/>
      <c r="C1562" s="2"/>
      <c r="D1562" s="42"/>
      <c r="E1562" s="44"/>
      <c r="F1562" s="6"/>
    </row>
    <row r="1563" spans="1:6">
      <c r="A1563" s="65"/>
      <c r="B1563" s="1"/>
      <c r="C1563" s="2"/>
      <c r="D1563" s="42"/>
      <c r="E1563" s="44"/>
      <c r="F1563" s="6"/>
    </row>
    <row r="1564" spans="1:6">
      <c r="A1564" s="65"/>
      <c r="B1564" s="1"/>
      <c r="C1564" s="2"/>
      <c r="D1564" s="42"/>
      <c r="E1564" s="44"/>
      <c r="F1564" s="6"/>
    </row>
    <row r="1565" spans="1:6">
      <c r="A1565" s="65"/>
      <c r="B1565" s="1"/>
      <c r="C1565" s="2"/>
      <c r="D1565" s="42"/>
      <c r="E1565" s="44"/>
      <c r="F1565" s="6"/>
    </row>
    <row r="1566" spans="1:6">
      <c r="A1566" s="65"/>
      <c r="B1566" s="1"/>
      <c r="C1566" s="2"/>
      <c r="D1566" s="42"/>
      <c r="E1566" s="44"/>
      <c r="F1566" s="6"/>
    </row>
    <row r="1567" spans="1:6">
      <c r="A1567" s="65"/>
      <c r="B1567" s="1"/>
      <c r="C1567" s="2"/>
      <c r="D1567" s="42"/>
      <c r="E1567" s="44"/>
      <c r="F1567" s="6"/>
    </row>
    <row r="1568" spans="1:6">
      <c r="A1568" s="65"/>
      <c r="B1568" s="1"/>
      <c r="C1568" s="2"/>
      <c r="D1568" s="42"/>
      <c r="E1568" s="44"/>
      <c r="F1568" s="6"/>
    </row>
    <row r="1569" spans="1:6">
      <c r="A1569" s="65"/>
      <c r="B1569" s="1"/>
      <c r="C1569" s="2"/>
      <c r="D1569" s="42"/>
      <c r="E1569" s="44"/>
      <c r="F1569" s="6"/>
    </row>
    <row r="1570" spans="1:6">
      <c r="A1570" s="65"/>
      <c r="B1570" s="1"/>
      <c r="C1570" s="2"/>
      <c r="D1570" s="42"/>
      <c r="E1570" s="44"/>
      <c r="F1570" s="6"/>
    </row>
    <row r="1571" spans="1:6">
      <c r="A1571" s="65"/>
      <c r="B1571" s="1"/>
      <c r="C1571" s="2"/>
      <c r="D1571" s="42"/>
      <c r="E1571" s="44"/>
      <c r="F1571" s="6"/>
    </row>
    <row r="1572" spans="1:6">
      <c r="A1572" s="65"/>
      <c r="B1572" s="1"/>
      <c r="C1572" s="2"/>
      <c r="D1572" s="42"/>
      <c r="E1572" s="44"/>
      <c r="F1572" s="6"/>
    </row>
    <row r="1573" spans="1:6">
      <c r="A1573" s="65"/>
      <c r="B1573" s="1"/>
      <c r="C1573" s="2"/>
      <c r="D1573" s="42"/>
      <c r="E1573" s="44"/>
      <c r="F1573" s="6"/>
    </row>
    <row r="1574" spans="1:6">
      <c r="A1574" s="65"/>
      <c r="B1574" s="1"/>
      <c r="C1574" s="2"/>
      <c r="D1574" s="42"/>
      <c r="E1574" s="44"/>
      <c r="F1574" s="6"/>
    </row>
    <row r="1575" spans="1:6">
      <c r="A1575" s="65"/>
      <c r="B1575" s="1"/>
      <c r="C1575" s="2"/>
      <c r="D1575" s="42"/>
      <c r="E1575" s="44"/>
      <c r="F1575" s="6"/>
    </row>
    <row r="1576" spans="1:6">
      <c r="A1576" s="65"/>
      <c r="B1576" s="1"/>
      <c r="C1576" s="2"/>
      <c r="D1576" s="42"/>
      <c r="E1576" s="44"/>
      <c r="F1576" s="6"/>
    </row>
    <row r="1577" spans="1:6">
      <c r="A1577" s="65"/>
      <c r="B1577" s="1"/>
      <c r="C1577" s="2"/>
      <c r="D1577" s="42"/>
      <c r="E1577" s="44"/>
      <c r="F1577" s="6"/>
    </row>
    <row r="1578" spans="1:6">
      <c r="A1578" s="65"/>
      <c r="B1578" s="1"/>
      <c r="C1578" s="2"/>
      <c r="D1578" s="42"/>
      <c r="E1578" s="44"/>
      <c r="F1578" s="6"/>
    </row>
    <row r="1579" spans="1:6">
      <c r="A1579" s="65"/>
      <c r="B1579" s="1"/>
      <c r="C1579" s="2"/>
      <c r="D1579" s="42"/>
      <c r="E1579" s="44"/>
      <c r="F1579" s="6"/>
    </row>
    <row r="1580" spans="1:6">
      <c r="A1580" s="65"/>
      <c r="B1580" s="1"/>
      <c r="C1580" s="2"/>
      <c r="D1580" s="42"/>
      <c r="E1580" s="44"/>
      <c r="F1580" s="6"/>
    </row>
    <row r="1581" spans="1:6">
      <c r="A1581" s="65"/>
      <c r="B1581" s="1"/>
      <c r="C1581" s="2"/>
      <c r="D1581" s="42"/>
      <c r="E1581" s="44"/>
      <c r="F1581" s="6"/>
    </row>
    <row r="1582" spans="1:6">
      <c r="A1582" s="65"/>
      <c r="B1582" s="1"/>
      <c r="C1582" s="2"/>
      <c r="D1582" s="42"/>
      <c r="E1582" s="44"/>
      <c r="F1582" s="6"/>
    </row>
    <row r="1583" spans="1:6">
      <c r="A1583" s="65"/>
      <c r="B1583" s="1"/>
      <c r="C1583" s="2"/>
      <c r="D1583" s="42"/>
      <c r="E1583" s="44"/>
      <c r="F1583" s="6"/>
    </row>
    <row r="1584" spans="1:6">
      <c r="A1584" s="65"/>
      <c r="B1584" s="1"/>
      <c r="C1584" s="2"/>
      <c r="D1584" s="42"/>
      <c r="E1584" s="44"/>
      <c r="F1584" s="6"/>
    </row>
    <row r="1585" spans="1:6">
      <c r="A1585" s="65"/>
      <c r="B1585" s="1"/>
      <c r="C1585" s="2"/>
      <c r="D1585" s="42"/>
      <c r="E1585" s="44"/>
      <c r="F1585" s="6"/>
    </row>
    <row r="1586" spans="1:6">
      <c r="A1586" s="65"/>
      <c r="B1586" s="1"/>
      <c r="C1586" s="2"/>
      <c r="D1586" s="42"/>
      <c r="E1586" s="44"/>
      <c r="F1586" s="6"/>
    </row>
    <row r="1587" spans="1:6">
      <c r="A1587" s="65"/>
      <c r="B1587" s="1"/>
      <c r="C1587" s="2"/>
      <c r="D1587" s="42"/>
      <c r="E1587" s="44"/>
      <c r="F1587" s="6"/>
    </row>
    <row r="1588" spans="1:6">
      <c r="A1588" s="65"/>
      <c r="B1588" s="1"/>
      <c r="C1588" s="2"/>
      <c r="D1588" s="42"/>
      <c r="E1588" s="44"/>
      <c r="F1588" s="6"/>
    </row>
    <row r="1589" spans="1:6">
      <c r="A1589" s="65"/>
      <c r="B1589" s="1"/>
      <c r="C1589" s="2"/>
      <c r="D1589" s="42"/>
      <c r="E1589" s="44"/>
      <c r="F1589" s="6"/>
    </row>
    <row r="1590" spans="1:6">
      <c r="A1590" s="65"/>
      <c r="B1590" s="1"/>
      <c r="C1590" s="2"/>
      <c r="D1590" s="42"/>
      <c r="E1590" s="44"/>
      <c r="F1590" s="6"/>
    </row>
    <row r="1591" spans="1:6">
      <c r="A1591" s="65"/>
      <c r="B1591" s="1"/>
      <c r="C1591" s="2"/>
      <c r="D1591" s="42"/>
      <c r="E1591" s="44"/>
      <c r="F1591" s="6"/>
    </row>
    <row r="1592" spans="1:6">
      <c r="A1592" s="65"/>
      <c r="B1592" s="1"/>
      <c r="C1592" s="2"/>
      <c r="D1592" s="42"/>
      <c r="E1592" s="44"/>
      <c r="F1592" s="6"/>
    </row>
    <row r="1593" spans="1:6">
      <c r="A1593" s="65"/>
      <c r="B1593" s="1"/>
      <c r="C1593" s="2"/>
      <c r="D1593" s="42"/>
      <c r="E1593" s="44"/>
      <c r="F1593" s="6"/>
    </row>
    <row r="1594" spans="1:6">
      <c r="A1594" s="65"/>
      <c r="B1594" s="1"/>
      <c r="C1594" s="2"/>
      <c r="D1594" s="42"/>
      <c r="E1594" s="44"/>
      <c r="F1594" s="6"/>
    </row>
    <row r="1595" spans="1:6">
      <c r="A1595" s="65"/>
      <c r="B1595" s="1"/>
      <c r="C1595" s="2"/>
      <c r="D1595" s="42"/>
      <c r="E1595" s="44"/>
      <c r="F1595" s="6"/>
    </row>
    <row r="1596" spans="1:6">
      <c r="A1596" s="65"/>
      <c r="B1596" s="1"/>
      <c r="C1596" s="2"/>
      <c r="D1596" s="42"/>
      <c r="E1596" s="44"/>
      <c r="F1596" s="6"/>
    </row>
    <row r="1597" spans="1:6">
      <c r="A1597" s="65"/>
      <c r="B1597" s="1"/>
      <c r="C1597" s="2"/>
      <c r="D1597" s="42"/>
      <c r="E1597" s="44"/>
      <c r="F1597" s="6"/>
    </row>
    <row r="1598" spans="1:6">
      <c r="A1598" s="65"/>
      <c r="B1598" s="1"/>
      <c r="C1598" s="2"/>
      <c r="D1598" s="42"/>
      <c r="E1598" s="44"/>
      <c r="F1598" s="6"/>
    </row>
    <row r="1599" spans="1:6">
      <c r="A1599" s="65"/>
      <c r="B1599" s="1"/>
      <c r="C1599" s="2"/>
      <c r="D1599" s="42"/>
      <c r="E1599" s="44"/>
      <c r="F1599" s="6"/>
    </row>
    <row r="1600" spans="1:6">
      <c r="A1600" s="65"/>
      <c r="B1600" s="1"/>
      <c r="C1600" s="2"/>
      <c r="D1600" s="42"/>
      <c r="E1600" s="44"/>
      <c r="F1600" s="6"/>
    </row>
    <row r="1601" spans="1:6">
      <c r="A1601" s="65"/>
      <c r="B1601" s="1"/>
      <c r="C1601" s="2"/>
      <c r="D1601" s="42"/>
      <c r="E1601" s="44"/>
      <c r="F1601" s="6"/>
    </row>
    <row r="1602" spans="1:6">
      <c r="A1602" s="65"/>
      <c r="B1602" s="1"/>
      <c r="C1602" s="2"/>
      <c r="D1602" s="42"/>
      <c r="E1602" s="44"/>
      <c r="F1602" s="6"/>
    </row>
    <row r="1603" spans="1:6">
      <c r="A1603" s="65"/>
      <c r="B1603" s="1"/>
      <c r="C1603" s="2"/>
      <c r="D1603" s="42"/>
      <c r="E1603" s="44"/>
      <c r="F1603" s="6"/>
    </row>
    <row r="1604" spans="1:6">
      <c r="A1604" s="65"/>
      <c r="B1604" s="1"/>
      <c r="C1604" s="2"/>
      <c r="D1604" s="42"/>
      <c r="E1604" s="44"/>
      <c r="F1604" s="6"/>
    </row>
    <row r="1605" spans="1:6">
      <c r="A1605" s="65"/>
      <c r="B1605" s="1"/>
      <c r="C1605" s="2"/>
      <c r="D1605" s="42"/>
      <c r="E1605" s="44"/>
      <c r="F1605" s="6"/>
    </row>
    <row r="1606" spans="1:6">
      <c r="A1606" s="65"/>
      <c r="B1606" s="1"/>
      <c r="C1606" s="2"/>
      <c r="D1606" s="42"/>
      <c r="E1606" s="44"/>
      <c r="F1606" s="6"/>
    </row>
    <row r="1607" spans="1:6">
      <c r="A1607" s="65"/>
      <c r="B1607" s="1"/>
      <c r="C1607" s="2"/>
      <c r="D1607" s="42"/>
      <c r="E1607" s="44"/>
      <c r="F1607" s="6"/>
    </row>
    <row r="1608" spans="1:6">
      <c r="A1608" s="65"/>
      <c r="B1608" s="1"/>
      <c r="C1608" s="2"/>
      <c r="D1608" s="42"/>
      <c r="E1608" s="44"/>
      <c r="F1608" s="6"/>
    </row>
    <row r="1609" spans="1:6">
      <c r="A1609" s="65"/>
      <c r="B1609" s="1"/>
      <c r="C1609" s="2"/>
      <c r="D1609" s="42"/>
      <c r="E1609" s="44"/>
      <c r="F1609" s="6"/>
    </row>
    <row r="1610" spans="1:6">
      <c r="A1610" s="65"/>
      <c r="B1610" s="1"/>
      <c r="C1610" s="2"/>
      <c r="D1610" s="42"/>
      <c r="E1610" s="44"/>
      <c r="F1610" s="6"/>
    </row>
    <row r="1611" spans="1:6">
      <c r="A1611" s="65"/>
      <c r="B1611" s="1"/>
      <c r="C1611" s="2"/>
      <c r="D1611" s="42"/>
      <c r="E1611" s="44"/>
      <c r="F1611" s="6"/>
    </row>
    <row r="1612" spans="1:6">
      <c r="A1612" s="65"/>
      <c r="B1612" s="1"/>
      <c r="C1612" s="2"/>
      <c r="D1612" s="42"/>
      <c r="E1612" s="44"/>
      <c r="F1612" s="6"/>
    </row>
    <row r="1613" spans="1:6">
      <c r="A1613" s="65"/>
      <c r="B1613" s="1"/>
      <c r="C1613" s="2"/>
      <c r="D1613" s="42"/>
      <c r="E1613" s="44"/>
      <c r="F1613" s="6"/>
    </row>
    <row r="1614" spans="1:6">
      <c r="A1614" s="65"/>
      <c r="B1614" s="1"/>
      <c r="C1614" s="2"/>
      <c r="D1614" s="42"/>
      <c r="E1614" s="44"/>
      <c r="F1614" s="6"/>
    </row>
    <row r="1615" spans="1:6">
      <c r="A1615" s="65"/>
      <c r="B1615" s="1"/>
      <c r="C1615" s="2"/>
      <c r="D1615" s="42"/>
      <c r="E1615" s="44"/>
      <c r="F1615" s="6"/>
    </row>
    <row r="1616" spans="1:6">
      <c r="A1616" s="65"/>
      <c r="B1616" s="1"/>
      <c r="C1616" s="2"/>
      <c r="D1616" s="42"/>
      <c r="E1616" s="44"/>
      <c r="F1616" s="6"/>
    </row>
    <row r="1617" spans="1:6">
      <c r="A1617" s="65"/>
      <c r="B1617" s="1"/>
      <c r="C1617" s="2"/>
      <c r="D1617" s="42"/>
      <c r="E1617" s="44"/>
      <c r="F1617" s="6"/>
    </row>
    <row r="1618" spans="1:6">
      <c r="A1618" s="65"/>
      <c r="B1618" s="1"/>
      <c r="C1618" s="2"/>
      <c r="D1618" s="42"/>
      <c r="E1618" s="44"/>
      <c r="F1618" s="6"/>
    </row>
    <row r="1619" spans="1:6">
      <c r="A1619" s="65"/>
      <c r="B1619" s="1"/>
      <c r="C1619" s="2"/>
      <c r="D1619" s="42"/>
      <c r="E1619" s="44"/>
      <c r="F1619" s="6"/>
    </row>
    <row r="1620" spans="1:6">
      <c r="A1620" s="65"/>
      <c r="B1620" s="1"/>
      <c r="C1620" s="2"/>
      <c r="D1620" s="42"/>
      <c r="E1620" s="44"/>
      <c r="F1620" s="6"/>
    </row>
    <row r="1621" spans="1:6">
      <c r="A1621" s="65"/>
      <c r="B1621" s="1"/>
      <c r="C1621" s="2"/>
      <c r="D1621" s="42"/>
      <c r="E1621" s="44"/>
      <c r="F1621" s="6"/>
    </row>
    <row r="1622" spans="1:6">
      <c r="A1622" s="65"/>
      <c r="B1622" s="1"/>
      <c r="C1622" s="2"/>
      <c r="D1622" s="42"/>
      <c r="E1622" s="44"/>
      <c r="F1622" s="6"/>
    </row>
    <row r="1623" spans="1:6">
      <c r="A1623" s="65"/>
      <c r="B1623" s="1"/>
      <c r="C1623" s="2"/>
      <c r="D1623" s="42"/>
      <c r="E1623" s="44"/>
      <c r="F1623" s="6"/>
    </row>
    <row r="1624" spans="1:6">
      <c r="A1624" s="65"/>
      <c r="B1624" s="1"/>
      <c r="C1624" s="2"/>
      <c r="D1624" s="42"/>
      <c r="E1624" s="44"/>
      <c r="F1624" s="6"/>
    </row>
    <row r="1625" spans="1:6">
      <c r="A1625" s="65"/>
      <c r="B1625" s="1"/>
      <c r="C1625" s="2"/>
      <c r="D1625" s="42"/>
      <c r="E1625" s="44"/>
      <c r="F1625" s="6"/>
    </row>
    <row r="1626" spans="1:6">
      <c r="A1626" s="65"/>
      <c r="B1626" s="1"/>
      <c r="C1626" s="2"/>
      <c r="D1626" s="42"/>
      <c r="E1626" s="44"/>
      <c r="F1626" s="6"/>
    </row>
    <row r="1627" spans="1:6">
      <c r="A1627" s="65"/>
      <c r="B1627" s="1"/>
      <c r="C1627" s="2"/>
      <c r="D1627" s="42"/>
      <c r="E1627" s="44"/>
      <c r="F1627" s="6"/>
    </row>
    <row r="1628" spans="1:6">
      <c r="A1628" s="65"/>
      <c r="B1628" s="1"/>
      <c r="C1628" s="2"/>
      <c r="D1628" s="42"/>
      <c r="E1628" s="44"/>
      <c r="F1628" s="6"/>
    </row>
    <row r="1629" spans="1:6">
      <c r="A1629" s="65"/>
      <c r="B1629" s="1"/>
      <c r="C1629" s="2"/>
      <c r="D1629" s="42"/>
      <c r="E1629" s="44"/>
      <c r="F1629" s="6"/>
    </row>
    <row r="1630" spans="1:6">
      <c r="A1630" s="65"/>
      <c r="B1630" s="1"/>
      <c r="C1630" s="2"/>
      <c r="D1630" s="42"/>
      <c r="E1630" s="44"/>
      <c r="F1630" s="6"/>
    </row>
    <row r="1631" spans="1:6">
      <c r="A1631" s="65"/>
      <c r="B1631" s="1"/>
      <c r="C1631" s="2"/>
      <c r="D1631" s="42"/>
      <c r="E1631" s="44"/>
      <c r="F1631" s="6"/>
    </row>
    <row r="1632" spans="1:6">
      <c r="A1632" s="65"/>
      <c r="B1632" s="1"/>
      <c r="C1632" s="2"/>
      <c r="D1632" s="42"/>
      <c r="E1632" s="44"/>
      <c r="F1632" s="6"/>
    </row>
    <row r="1633" spans="1:6">
      <c r="A1633" s="65"/>
      <c r="B1633" s="1"/>
      <c r="C1633" s="2"/>
      <c r="D1633" s="42"/>
      <c r="E1633" s="44"/>
      <c r="F1633" s="6"/>
    </row>
    <row r="1634" spans="1:6">
      <c r="A1634" s="65"/>
      <c r="B1634" s="1"/>
      <c r="C1634" s="2"/>
      <c r="D1634" s="42"/>
      <c r="E1634" s="44"/>
      <c r="F1634" s="6"/>
    </row>
    <row r="1635" spans="1:6">
      <c r="A1635" s="65"/>
      <c r="B1635" s="1"/>
      <c r="C1635" s="2"/>
      <c r="D1635" s="42"/>
      <c r="E1635" s="44"/>
      <c r="F1635" s="6"/>
    </row>
    <row r="1636" spans="1:6">
      <c r="A1636" s="65"/>
      <c r="B1636" s="1"/>
      <c r="C1636" s="2"/>
      <c r="D1636" s="42"/>
      <c r="E1636" s="44"/>
      <c r="F1636" s="6"/>
    </row>
    <row r="1637" spans="1:6">
      <c r="A1637" s="65"/>
      <c r="B1637" s="1"/>
      <c r="C1637" s="2"/>
      <c r="D1637" s="42"/>
      <c r="E1637" s="44"/>
      <c r="F1637" s="6"/>
    </row>
    <row r="1638" spans="1:6">
      <c r="A1638" s="65"/>
      <c r="B1638" s="1"/>
      <c r="C1638" s="2"/>
      <c r="D1638" s="42"/>
      <c r="E1638" s="44"/>
      <c r="F1638" s="6"/>
    </row>
    <row r="1639" spans="1:6">
      <c r="A1639" s="65"/>
      <c r="B1639" s="1"/>
      <c r="C1639" s="2"/>
      <c r="D1639" s="42"/>
      <c r="E1639" s="44"/>
      <c r="F1639" s="6"/>
    </row>
    <row r="1640" spans="1:6">
      <c r="A1640" s="65"/>
      <c r="B1640" s="1"/>
      <c r="C1640" s="2"/>
      <c r="D1640" s="42"/>
      <c r="E1640" s="44"/>
      <c r="F1640" s="6"/>
    </row>
    <row r="1641" spans="1:6">
      <c r="A1641" s="65"/>
      <c r="B1641" s="1"/>
      <c r="C1641" s="2"/>
      <c r="D1641" s="42"/>
      <c r="E1641" s="44"/>
      <c r="F1641" s="6"/>
    </row>
    <row r="1642" spans="1:6">
      <c r="A1642" s="65"/>
      <c r="B1642" s="1"/>
      <c r="C1642" s="2"/>
      <c r="D1642" s="42"/>
      <c r="E1642" s="44"/>
      <c r="F1642" s="6"/>
    </row>
    <row r="1643" spans="1:6">
      <c r="A1643" s="65"/>
      <c r="B1643" s="1"/>
      <c r="C1643" s="2"/>
      <c r="D1643" s="42"/>
      <c r="E1643" s="44"/>
      <c r="F1643" s="6"/>
    </row>
    <row r="1644" spans="1:6">
      <c r="A1644" s="65"/>
      <c r="B1644" s="1"/>
      <c r="C1644" s="2"/>
      <c r="D1644" s="42"/>
      <c r="E1644" s="44"/>
      <c r="F1644" s="6"/>
    </row>
    <row r="1645" spans="1:6">
      <c r="A1645" s="65"/>
      <c r="B1645" s="1"/>
      <c r="C1645" s="2"/>
      <c r="D1645" s="42"/>
      <c r="E1645" s="44"/>
      <c r="F1645" s="6"/>
    </row>
    <row r="1646" spans="1:6">
      <c r="A1646" s="65"/>
      <c r="B1646" s="1"/>
      <c r="C1646" s="2"/>
      <c r="D1646" s="42"/>
      <c r="E1646" s="44"/>
      <c r="F1646" s="6"/>
    </row>
    <row r="1647" spans="1:6">
      <c r="A1647" s="65"/>
      <c r="B1647" s="1"/>
      <c r="C1647" s="2"/>
      <c r="D1647" s="42"/>
      <c r="E1647" s="44"/>
      <c r="F1647" s="6"/>
    </row>
    <row r="1648" spans="1:6">
      <c r="A1648" s="65"/>
      <c r="B1648" s="1"/>
      <c r="C1648" s="2"/>
      <c r="D1648" s="42"/>
      <c r="E1648" s="44"/>
      <c r="F1648" s="6"/>
    </row>
    <row r="1649" spans="1:6">
      <c r="A1649" s="65"/>
      <c r="B1649" s="1"/>
      <c r="C1649" s="2"/>
      <c r="D1649" s="42"/>
      <c r="E1649" s="44"/>
      <c r="F1649" s="6"/>
    </row>
    <row r="1650" spans="1:6">
      <c r="A1650" s="65"/>
      <c r="B1650" s="1"/>
      <c r="C1650" s="2"/>
      <c r="D1650" s="42"/>
      <c r="E1650" s="44"/>
      <c r="F1650" s="6"/>
    </row>
    <row r="1651" spans="1:6">
      <c r="A1651" s="65"/>
      <c r="B1651" s="1"/>
      <c r="C1651" s="2"/>
      <c r="D1651" s="42"/>
      <c r="E1651" s="44"/>
      <c r="F1651" s="6"/>
    </row>
    <row r="1652" spans="1:6">
      <c r="A1652" s="65"/>
      <c r="B1652" s="1"/>
      <c r="C1652" s="2"/>
      <c r="D1652" s="42"/>
      <c r="E1652" s="44"/>
      <c r="F1652" s="6"/>
    </row>
    <row r="1653" spans="1:6">
      <c r="A1653" s="65"/>
      <c r="B1653" s="1"/>
      <c r="C1653" s="2"/>
      <c r="D1653" s="42"/>
      <c r="E1653" s="44"/>
      <c r="F1653" s="6"/>
    </row>
    <row r="1654" spans="1:6">
      <c r="A1654" s="65"/>
      <c r="B1654" s="1"/>
      <c r="C1654" s="2"/>
      <c r="D1654" s="42"/>
      <c r="E1654" s="44"/>
      <c r="F1654" s="6"/>
    </row>
    <row r="1655" spans="1:6">
      <c r="A1655" s="65"/>
      <c r="B1655" s="1"/>
      <c r="C1655" s="2"/>
      <c r="D1655" s="42"/>
      <c r="E1655" s="44"/>
      <c r="F1655" s="6"/>
    </row>
    <row r="1656" spans="1:6">
      <c r="A1656" s="65"/>
      <c r="B1656" s="1"/>
      <c r="C1656" s="2"/>
      <c r="D1656" s="42"/>
      <c r="E1656" s="44"/>
      <c r="F1656" s="6"/>
    </row>
    <row r="1657" spans="1:6">
      <c r="A1657" s="65"/>
      <c r="B1657" s="1"/>
      <c r="C1657" s="2"/>
      <c r="D1657" s="42"/>
      <c r="E1657" s="44"/>
      <c r="F1657" s="6"/>
    </row>
    <row r="1658" spans="1:6">
      <c r="A1658" s="65"/>
      <c r="B1658" s="1"/>
      <c r="C1658" s="2"/>
      <c r="D1658" s="42"/>
      <c r="E1658" s="44"/>
      <c r="F1658" s="6"/>
    </row>
    <row r="1659" spans="1:6">
      <c r="A1659" s="65"/>
      <c r="B1659" s="1"/>
      <c r="C1659" s="2"/>
      <c r="D1659" s="42"/>
      <c r="E1659" s="44"/>
      <c r="F1659" s="6"/>
    </row>
    <row r="1660" spans="1:6">
      <c r="A1660" s="65"/>
      <c r="B1660" s="1"/>
      <c r="C1660" s="2"/>
      <c r="D1660" s="42"/>
      <c r="E1660" s="44"/>
      <c r="F1660" s="6"/>
    </row>
    <row r="1661" spans="1:6">
      <c r="A1661" s="65"/>
      <c r="B1661" s="1"/>
      <c r="C1661" s="2"/>
      <c r="D1661" s="42"/>
      <c r="E1661" s="44"/>
      <c r="F1661" s="6"/>
    </row>
    <row r="1662" spans="1:6">
      <c r="A1662" s="65"/>
      <c r="B1662" s="1"/>
      <c r="C1662" s="2"/>
      <c r="D1662" s="42"/>
      <c r="E1662" s="44"/>
      <c r="F1662" s="6"/>
    </row>
    <row r="1663" spans="1:6">
      <c r="A1663" s="65"/>
      <c r="B1663" s="1"/>
      <c r="C1663" s="2"/>
      <c r="D1663" s="42"/>
      <c r="E1663" s="44"/>
      <c r="F1663" s="6"/>
    </row>
    <row r="1664" spans="1:6">
      <c r="A1664" s="65"/>
      <c r="B1664" s="1"/>
      <c r="C1664" s="2"/>
      <c r="D1664" s="42"/>
      <c r="E1664" s="44"/>
      <c r="F1664" s="6"/>
    </row>
    <row r="1665" spans="1:6">
      <c r="A1665" s="65"/>
      <c r="B1665" s="1"/>
      <c r="C1665" s="2"/>
      <c r="D1665" s="42"/>
      <c r="E1665" s="44"/>
      <c r="F1665" s="6"/>
    </row>
    <row r="1666" spans="1:6">
      <c r="A1666" s="65"/>
      <c r="B1666" s="1"/>
      <c r="C1666" s="2"/>
      <c r="D1666" s="42"/>
      <c r="E1666" s="44"/>
      <c r="F1666" s="6"/>
    </row>
    <row r="1667" spans="1:6">
      <c r="A1667" s="65"/>
      <c r="B1667" s="1"/>
      <c r="C1667" s="2"/>
      <c r="D1667" s="42"/>
      <c r="E1667" s="44"/>
      <c r="F1667" s="6"/>
    </row>
    <row r="1668" spans="1:6">
      <c r="A1668" s="65"/>
      <c r="B1668" s="1"/>
      <c r="C1668" s="2"/>
      <c r="D1668" s="42"/>
      <c r="E1668" s="44"/>
      <c r="F1668" s="6"/>
    </row>
    <row r="1669" spans="1:6">
      <c r="A1669" s="65"/>
      <c r="B1669" s="1"/>
      <c r="C1669" s="2"/>
      <c r="D1669" s="42"/>
      <c r="E1669" s="44"/>
      <c r="F1669" s="6"/>
    </row>
    <row r="1670" spans="1:6">
      <c r="A1670" s="65"/>
      <c r="B1670" s="1"/>
      <c r="C1670" s="2"/>
      <c r="D1670" s="42"/>
      <c r="E1670" s="44"/>
      <c r="F1670" s="6"/>
    </row>
    <row r="1671" spans="1:6">
      <c r="A1671" s="65"/>
      <c r="B1671" s="1"/>
      <c r="C1671" s="2"/>
      <c r="D1671" s="42"/>
      <c r="E1671" s="44"/>
      <c r="F1671" s="6"/>
    </row>
    <row r="1672" spans="1:6">
      <c r="A1672" s="65"/>
      <c r="B1672" s="1"/>
      <c r="C1672" s="2"/>
      <c r="D1672" s="42"/>
      <c r="E1672" s="44"/>
      <c r="F1672" s="6"/>
    </row>
    <row r="1673" spans="1:6">
      <c r="A1673" s="65"/>
      <c r="B1673" s="1"/>
      <c r="C1673" s="2"/>
      <c r="D1673" s="42"/>
      <c r="E1673" s="44"/>
      <c r="F1673" s="6"/>
    </row>
    <row r="1674" spans="1:6">
      <c r="A1674" s="65"/>
      <c r="B1674" s="1"/>
      <c r="C1674" s="2"/>
      <c r="D1674" s="42"/>
      <c r="E1674" s="44"/>
      <c r="F1674" s="6"/>
    </row>
    <row r="1675" spans="1:6">
      <c r="A1675" s="65"/>
      <c r="B1675" s="1"/>
      <c r="C1675" s="2"/>
      <c r="D1675" s="42"/>
      <c r="E1675" s="44"/>
      <c r="F1675" s="6"/>
    </row>
    <row r="1676" spans="1:6">
      <c r="A1676" s="65"/>
      <c r="B1676" s="1"/>
      <c r="C1676" s="2"/>
      <c r="D1676" s="42"/>
      <c r="E1676" s="44"/>
      <c r="F1676" s="6"/>
    </row>
    <row r="1677" spans="1:6">
      <c r="A1677" s="65"/>
      <c r="B1677" s="1"/>
      <c r="C1677" s="2"/>
      <c r="D1677" s="42"/>
      <c r="E1677" s="44"/>
      <c r="F1677" s="6"/>
    </row>
    <row r="1678" spans="1:6">
      <c r="A1678" s="65"/>
      <c r="B1678" s="1"/>
      <c r="C1678" s="2"/>
      <c r="D1678" s="42"/>
      <c r="E1678" s="44"/>
      <c r="F1678" s="6"/>
    </row>
    <row r="1679" spans="1:6">
      <c r="A1679" s="65"/>
      <c r="B1679" s="1"/>
      <c r="C1679" s="2"/>
      <c r="D1679" s="42"/>
      <c r="E1679" s="44"/>
      <c r="F1679" s="6"/>
    </row>
    <row r="1680" spans="1:6">
      <c r="A1680" s="65"/>
      <c r="B1680" s="1"/>
      <c r="C1680" s="2"/>
      <c r="D1680" s="42"/>
      <c r="E1680" s="44"/>
      <c r="F1680" s="6"/>
    </row>
    <row r="1681" spans="1:6">
      <c r="A1681" s="65"/>
      <c r="B1681" s="1"/>
      <c r="C1681" s="2"/>
      <c r="D1681" s="42"/>
      <c r="E1681" s="44"/>
      <c r="F1681" s="6"/>
    </row>
    <row r="1682" spans="1:6">
      <c r="A1682" s="65"/>
      <c r="B1682" s="1"/>
      <c r="C1682" s="2"/>
      <c r="D1682" s="42"/>
      <c r="E1682" s="44"/>
      <c r="F1682" s="6"/>
    </row>
    <row r="1683" spans="1:6">
      <c r="A1683" s="65"/>
      <c r="B1683" s="1"/>
      <c r="C1683" s="2"/>
      <c r="D1683" s="42"/>
      <c r="E1683" s="44"/>
      <c r="F1683" s="6"/>
    </row>
    <row r="1684" spans="1:6">
      <c r="A1684" s="65"/>
      <c r="B1684" s="1"/>
      <c r="C1684" s="2"/>
      <c r="D1684" s="42"/>
      <c r="E1684" s="44"/>
      <c r="F1684" s="6"/>
    </row>
    <row r="1685" spans="1:6">
      <c r="A1685" s="65"/>
      <c r="B1685" s="1"/>
      <c r="C1685" s="2"/>
      <c r="D1685" s="42"/>
      <c r="E1685" s="44"/>
      <c r="F1685" s="6"/>
    </row>
    <row r="1686" spans="1:6">
      <c r="A1686" s="65"/>
      <c r="B1686" s="1"/>
      <c r="C1686" s="2"/>
      <c r="D1686" s="42"/>
      <c r="E1686" s="44"/>
      <c r="F1686" s="6"/>
    </row>
    <row r="1687" spans="1:6">
      <c r="A1687" s="65"/>
      <c r="B1687" s="1"/>
      <c r="C1687" s="2"/>
      <c r="D1687" s="42"/>
      <c r="E1687" s="44"/>
      <c r="F1687" s="6"/>
    </row>
    <row r="1688" spans="1:6">
      <c r="A1688" s="65"/>
      <c r="B1688" s="1"/>
      <c r="C1688" s="2"/>
      <c r="D1688" s="42"/>
      <c r="E1688" s="44"/>
      <c r="F1688" s="6"/>
    </row>
    <row r="1689" spans="1:6">
      <c r="A1689" s="65"/>
      <c r="B1689" s="1"/>
      <c r="C1689" s="2"/>
      <c r="D1689" s="42"/>
      <c r="E1689" s="44"/>
      <c r="F1689" s="6"/>
    </row>
    <row r="1690" spans="1:6">
      <c r="A1690" s="65"/>
      <c r="B1690" s="1"/>
      <c r="C1690" s="2"/>
      <c r="D1690" s="42"/>
      <c r="E1690" s="44"/>
      <c r="F1690" s="6"/>
    </row>
    <row r="1691" spans="1:6">
      <c r="A1691" s="65"/>
      <c r="B1691" s="1"/>
      <c r="C1691" s="2"/>
      <c r="D1691" s="42"/>
      <c r="E1691" s="44"/>
      <c r="F1691" s="6"/>
    </row>
    <row r="1692" spans="1:6">
      <c r="A1692" s="65"/>
      <c r="B1692" s="1"/>
      <c r="C1692" s="2"/>
      <c r="D1692" s="42"/>
      <c r="E1692" s="44"/>
      <c r="F1692" s="6"/>
    </row>
    <row r="1693" spans="1:6">
      <c r="A1693" s="65"/>
      <c r="B1693" s="1"/>
      <c r="C1693" s="2"/>
      <c r="D1693" s="42"/>
      <c r="E1693" s="44"/>
      <c r="F1693" s="6"/>
    </row>
    <row r="1694" spans="1:6">
      <c r="A1694" s="65"/>
      <c r="B1694" s="1"/>
      <c r="C1694" s="2"/>
      <c r="D1694" s="42"/>
      <c r="E1694" s="44"/>
      <c r="F1694" s="6"/>
    </row>
    <row r="1695" spans="1:6">
      <c r="A1695" s="65"/>
      <c r="B1695" s="1"/>
      <c r="C1695" s="2"/>
      <c r="D1695" s="42"/>
      <c r="E1695" s="44"/>
      <c r="F1695" s="6"/>
    </row>
    <row r="1696" spans="1:6">
      <c r="A1696" s="65"/>
      <c r="B1696" s="1"/>
      <c r="C1696" s="2"/>
      <c r="D1696" s="42"/>
      <c r="E1696" s="44"/>
      <c r="F1696" s="6"/>
    </row>
    <row r="1697" spans="1:6">
      <c r="A1697" s="65"/>
      <c r="B1697" s="1"/>
      <c r="C1697" s="2"/>
      <c r="D1697" s="42"/>
      <c r="E1697" s="44"/>
      <c r="F1697" s="6"/>
    </row>
    <row r="1698" spans="1:6">
      <c r="A1698" s="65"/>
      <c r="B1698" s="1"/>
      <c r="C1698" s="2"/>
      <c r="D1698" s="42"/>
      <c r="E1698" s="44"/>
      <c r="F1698" s="6"/>
    </row>
    <row r="1699" spans="1:6">
      <c r="A1699" s="65"/>
      <c r="B1699" s="1"/>
      <c r="C1699" s="2"/>
      <c r="D1699" s="42"/>
      <c r="E1699" s="44"/>
      <c r="F1699" s="6"/>
    </row>
    <row r="1700" spans="1:6">
      <c r="A1700" s="65"/>
      <c r="B1700" s="1"/>
      <c r="C1700" s="2"/>
      <c r="D1700" s="42"/>
      <c r="E1700" s="44"/>
      <c r="F1700" s="6"/>
    </row>
    <row r="1701" spans="1:6">
      <c r="A1701" s="65"/>
      <c r="B1701" s="1"/>
      <c r="C1701" s="2"/>
      <c r="D1701" s="42"/>
      <c r="E1701" s="44"/>
      <c r="F1701" s="6"/>
    </row>
    <row r="1702" spans="1:6">
      <c r="A1702" s="65"/>
      <c r="B1702" s="1"/>
      <c r="C1702" s="2"/>
      <c r="D1702" s="42"/>
      <c r="E1702" s="44"/>
      <c r="F1702" s="6"/>
    </row>
    <row r="1703" spans="1:6">
      <c r="A1703" s="65"/>
      <c r="B1703" s="1"/>
      <c r="C1703" s="2"/>
      <c r="D1703" s="42"/>
      <c r="E1703" s="44"/>
      <c r="F1703" s="6"/>
    </row>
    <row r="1704" spans="1:6">
      <c r="A1704" s="65"/>
      <c r="B1704" s="1"/>
      <c r="C1704" s="2"/>
      <c r="D1704" s="42"/>
      <c r="E1704" s="44"/>
      <c r="F1704" s="6"/>
    </row>
    <row r="1705" spans="1:6">
      <c r="A1705" s="65"/>
      <c r="B1705" s="1"/>
      <c r="C1705" s="2"/>
      <c r="D1705" s="42"/>
      <c r="E1705" s="44"/>
      <c r="F1705" s="6"/>
    </row>
    <row r="1706" spans="1:6">
      <c r="A1706" s="65"/>
      <c r="B1706" s="1"/>
      <c r="C1706" s="2"/>
      <c r="D1706" s="42"/>
      <c r="E1706" s="44"/>
      <c r="F1706" s="6"/>
    </row>
    <row r="1707" spans="1:6">
      <c r="A1707" s="65"/>
      <c r="B1707" s="1"/>
      <c r="C1707" s="2"/>
      <c r="D1707" s="42"/>
      <c r="E1707" s="44"/>
      <c r="F1707" s="6"/>
    </row>
    <row r="1708" spans="1:6">
      <c r="A1708" s="65"/>
      <c r="B1708" s="1"/>
      <c r="C1708" s="2"/>
      <c r="D1708" s="42"/>
      <c r="E1708" s="44"/>
      <c r="F1708" s="6"/>
    </row>
    <row r="1709" spans="1:6">
      <c r="A1709" s="65"/>
      <c r="B1709" s="1"/>
      <c r="C1709" s="2"/>
      <c r="D1709" s="42"/>
      <c r="E1709" s="44"/>
      <c r="F1709" s="6"/>
    </row>
    <row r="1710" spans="1:6">
      <c r="A1710" s="65"/>
      <c r="B1710" s="1"/>
      <c r="C1710" s="2"/>
      <c r="D1710" s="42"/>
      <c r="E1710" s="44"/>
      <c r="F1710" s="6"/>
    </row>
    <row r="1711" spans="1:6">
      <c r="A1711" s="65"/>
      <c r="B1711" s="1"/>
      <c r="C1711" s="2"/>
      <c r="D1711" s="42"/>
      <c r="E1711" s="44"/>
      <c r="F1711" s="6"/>
    </row>
    <row r="1712" spans="1:6">
      <c r="A1712" s="65"/>
      <c r="B1712" s="1"/>
      <c r="C1712" s="2"/>
      <c r="D1712" s="42"/>
      <c r="E1712" s="44"/>
      <c r="F1712" s="6"/>
    </row>
    <row r="1713" spans="1:6">
      <c r="A1713" s="65"/>
      <c r="B1713" s="1"/>
      <c r="C1713" s="2"/>
      <c r="D1713" s="42"/>
      <c r="E1713" s="44"/>
      <c r="F1713" s="6"/>
    </row>
    <row r="1714" spans="1:6">
      <c r="A1714" s="65"/>
      <c r="B1714" s="1"/>
      <c r="C1714" s="2"/>
      <c r="D1714" s="42"/>
      <c r="E1714" s="44"/>
      <c r="F1714" s="6"/>
    </row>
    <row r="1715" spans="1:6">
      <c r="A1715" s="65"/>
      <c r="B1715" s="1"/>
      <c r="C1715" s="2"/>
      <c r="D1715" s="42"/>
      <c r="E1715" s="44"/>
      <c r="F1715" s="6"/>
    </row>
    <row r="1716" spans="1:6">
      <c r="A1716" s="65"/>
      <c r="B1716" s="1"/>
      <c r="C1716" s="2"/>
      <c r="D1716" s="42"/>
      <c r="E1716" s="44"/>
      <c r="F1716" s="6"/>
    </row>
    <row r="1717" spans="1:6">
      <c r="A1717" s="65"/>
      <c r="B1717" s="1"/>
      <c r="C1717" s="2"/>
      <c r="D1717" s="42"/>
      <c r="E1717" s="44"/>
      <c r="F1717" s="6"/>
    </row>
    <row r="1718" spans="1:6">
      <c r="A1718" s="65"/>
      <c r="B1718" s="1"/>
      <c r="C1718" s="2"/>
      <c r="D1718" s="42"/>
      <c r="E1718" s="44"/>
      <c r="F1718" s="6"/>
    </row>
    <row r="1719" spans="1:6">
      <c r="A1719" s="65"/>
      <c r="B1719" s="1"/>
      <c r="C1719" s="2"/>
      <c r="D1719" s="42"/>
      <c r="E1719" s="44"/>
      <c r="F1719" s="6"/>
    </row>
    <row r="1720" spans="1:6">
      <c r="A1720" s="65"/>
      <c r="B1720" s="1"/>
      <c r="C1720" s="2"/>
      <c r="D1720" s="42"/>
      <c r="E1720" s="44"/>
      <c r="F1720" s="6"/>
    </row>
    <row r="1721" spans="1:6">
      <c r="A1721" s="65"/>
      <c r="B1721" s="1"/>
      <c r="C1721" s="2"/>
      <c r="D1721" s="42"/>
      <c r="E1721" s="44"/>
      <c r="F1721" s="6"/>
    </row>
    <row r="1722" spans="1:6">
      <c r="A1722" s="65"/>
      <c r="B1722" s="1"/>
      <c r="C1722" s="2"/>
      <c r="D1722" s="42"/>
      <c r="E1722" s="44"/>
      <c r="F1722" s="6"/>
    </row>
    <row r="1723" spans="1:6">
      <c r="A1723" s="65"/>
      <c r="B1723" s="1"/>
      <c r="C1723" s="2"/>
      <c r="D1723" s="42"/>
      <c r="E1723" s="44"/>
      <c r="F1723" s="6"/>
    </row>
    <row r="1724" spans="1:6">
      <c r="A1724" s="65"/>
      <c r="B1724" s="1"/>
      <c r="C1724" s="2"/>
      <c r="D1724" s="42"/>
      <c r="E1724" s="44"/>
      <c r="F1724" s="6"/>
    </row>
    <row r="1725" spans="1:6">
      <c r="A1725" s="65"/>
      <c r="B1725" s="1"/>
      <c r="C1725" s="2"/>
      <c r="D1725" s="42"/>
      <c r="E1725" s="44"/>
      <c r="F1725" s="6"/>
    </row>
    <row r="1726" spans="1:6">
      <c r="A1726" s="65"/>
      <c r="B1726" s="1"/>
      <c r="C1726" s="2"/>
      <c r="D1726" s="42"/>
      <c r="E1726" s="44"/>
      <c r="F1726" s="6"/>
    </row>
    <row r="1727" spans="1:6">
      <c r="A1727" s="65"/>
      <c r="B1727" s="1"/>
      <c r="C1727" s="2"/>
      <c r="D1727" s="42"/>
      <c r="E1727" s="44"/>
      <c r="F1727" s="6"/>
    </row>
    <row r="1728" spans="1:6">
      <c r="A1728" s="65"/>
      <c r="B1728" s="1"/>
      <c r="C1728" s="2"/>
      <c r="D1728" s="42"/>
      <c r="E1728" s="44"/>
      <c r="F1728" s="6"/>
    </row>
    <row r="1729" spans="1:6">
      <c r="A1729" s="65"/>
      <c r="B1729" s="1"/>
      <c r="C1729" s="2"/>
      <c r="D1729" s="42"/>
      <c r="E1729" s="44"/>
      <c r="F1729" s="6"/>
    </row>
    <row r="1730" spans="1:6">
      <c r="A1730" s="65"/>
      <c r="B1730" s="1"/>
      <c r="C1730" s="2"/>
      <c r="D1730" s="42"/>
      <c r="E1730" s="44"/>
      <c r="F1730" s="6"/>
    </row>
    <row r="1731" spans="1:6">
      <c r="A1731" s="65"/>
      <c r="B1731" s="1"/>
      <c r="C1731" s="2"/>
      <c r="D1731" s="42"/>
      <c r="E1731" s="44"/>
      <c r="F1731" s="6"/>
    </row>
    <row r="1732" spans="1:6">
      <c r="A1732" s="65"/>
      <c r="B1732" s="1"/>
      <c r="C1732" s="2"/>
      <c r="D1732" s="42"/>
      <c r="E1732" s="44"/>
      <c r="F1732" s="6"/>
    </row>
    <row r="1733" spans="1:6">
      <c r="A1733" s="65"/>
      <c r="B1733" s="1"/>
      <c r="C1733" s="2"/>
      <c r="D1733" s="42"/>
      <c r="E1733" s="44"/>
      <c r="F1733" s="6"/>
    </row>
    <row r="1734" spans="1:6">
      <c r="A1734" s="65"/>
      <c r="B1734" s="1"/>
      <c r="C1734" s="2"/>
      <c r="D1734" s="42"/>
      <c r="E1734" s="44"/>
      <c r="F1734" s="6"/>
    </row>
    <row r="1735" spans="1:6">
      <c r="A1735" s="65"/>
      <c r="B1735" s="1"/>
      <c r="C1735" s="2"/>
      <c r="D1735" s="42"/>
      <c r="E1735" s="44"/>
      <c r="F1735" s="6"/>
    </row>
    <row r="1736" spans="1:6">
      <c r="A1736" s="65"/>
      <c r="B1736" s="1"/>
      <c r="C1736" s="2"/>
      <c r="D1736" s="42"/>
      <c r="E1736" s="44"/>
      <c r="F1736" s="6"/>
    </row>
    <row r="1737" spans="1:6">
      <c r="A1737" s="65"/>
      <c r="B1737" s="1"/>
      <c r="C1737" s="2"/>
      <c r="D1737" s="42"/>
      <c r="E1737" s="44"/>
      <c r="F1737" s="6"/>
    </row>
    <row r="1738" spans="1:6">
      <c r="A1738" s="65"/>
      <c r="B1738" s="1"/>
      <c r="C1738" s="2"/>
      <c r="D1738" s="42"/>
      <c r="E1738" s="44"/>
      <c r="F1738" s="6"/>
    </row>
    <row r="1739" spans="1:6">
      <c r="A1739" s="65"/>
      <c r="B1739" s="1"/>
      <c r="C1739" s="2"/>
      <c r="D1739" s="42"/>
      <c r="E1739" s="44"/>
      <c r="F1739" s="6"/>
    </row>
    <row r="1740" spans="1:6">
      <c r="A1740" s="65"/>
      <c r="B1740" s="1"/>
      <c r="C1740" s="2"/>
      <c r="D1740" s="42"/>
      <c r="E1740" s="44"/>
      <c r="F1740" s="6"/>
    </row>
    <row r="1741" spans="1:6">
      <c r="A1741" s="65"/>
      <c r="B1741" s="1"/>
      <c r="C1741" s="2"/>
      <c r="D1741" s="42"/>
      <c r="E1741" s="44"/>
      <c r="F1741" s="6"/>
    </row>
    <row r="1742" spans="1:6">
      <c r="A1742" s="65"/>
      <c r="B1742" s="1"/>
      <c r="C1742" s="2"/>
      <c r="D1742" s="42"/>
      <c r="E1742" s="44"/>
      <c r="F1742" s="6"/>
    </row>
    <row r="1743" spans="1:6">
      <c r="A1743" s="65"/>
      <c r="B1743" s="1"/>
      <c r="C1743" s="2"/>
      <c r="D1743" s="42"/>
      <c r="E1743" s="44"/>
      <c r="F1743" s="6"/>
    </row>
    <row r="1744" spans="1:6">
      <c r="A1744" s="65"/>
      <c r="B1744" s="1"/>
      <c r="C1744" s="2"/>
      <c r="D1744" s="42"/>
      <c r="E1744" s="44"/>
      <c r="F1744" s="6"/>
    </row>
    <row r="1745" spans="1:6">
      <c r="A1745" s="65"/>
      <c r="B1745" s="1"/>
      <c r="C1745" s="2"/>
      <c r="D1745" s="42"/>
      <c r="E1745" s="44"/>
      <c r="F1745" s="6"/>
    </row>
    <row r="1746" spans="1:6">
      <c r="A1746" s="65"/>
      <c r="B1746" s="1"/>
      <c r="C1746" s="2"/>
      <c r="D1746" s="42"/>
      <c r="E1746" s="44"/>
      <c r="F1746" s="6"/>
    </row>
    <row r="1747" spans="1:6">
      <c r="A1747" s="65"/>
      <c r="B1747" s="1"/>
      <c r="C1747" s="2"/>
      <c r="D1747" s="42"/>
      <c r="E1747" s="44"/>
      <c r="F1747" s="6"/>
    </row>
    <row r="1748" spans="1:6">
      <c r="A1748" s="65"/>
      <c r="B1748" s="1"/>
      <c r="C1748" s="2"/>
      <c r="D1748" s="42"/>
      <c r="E1748" s="44"/>
      <c r="F1748" s="6"/>
    </row>
    <row r="1749" spans="1:6">
      <c r="A1749" s="65"/>
      <c r="B1749" s="1"/>
      <c r="C1749" s="2"/>
      <c r="D1749" s="42"/>
      <c r="E1749" s="44"/>
      <c r="F1749" s="6"/>
    </row>
    <row r="1750" spans="1:6">
      <c r="A1750" s="65"/>
      <c r="B1750" s="1"/>
      <c r="C1750" s="2"/>
      <c r="D1750" s="42"/>
      <c r="E1750" s="44"/>
      <c r="F1750" s="6"/>
    </row>
    <row r="1751" spans="1:6">
      <c r="A1751" s="65"/>
      <c r="B1751" s="1"/>
      <c r="C1751" s="2"/>
      <c r="D1751" s="42"/>
      <c r="E1751" s="44"/>
      <c r="F1751" s="6"/>
    </row>
    <row r="1752" spans="1:6">
      <c r="A1752" s="65"/>
      <c r="B1752" s="1"/>
      <c r="C1752" s="2"/>
      <c r="D1752" s="42"/>
      <c r="E1752" s="44"/>
      <c r="F1752" s="6"/>
    </row>
    <row r="1753" spans="1:6">
      <c r="A1753" s="65"/>
      <c r="B1753" s="1"/>
      <c r="C1753" s="2"/>
      <c r="D1753" s="42"/>
      <c r="E1753" s="44"/>
      <c r="F1753" s="6"/>
    </row>
    <row r="1754" spans="1:6">
      <c r="A1754" s="65"/>
      <c r="B1754" s="1"/>
      <c r="C1754" s="2"/>
      <c r="D1754" s="42"/>
      <c r="E1754" s="44"/>
      <c r="F1754" s="6"/>
    </row>
    <row r="1755" spans="1:6">
      <c r="A1755" s="65"/>
      <c r="B1755" s="1"/>
      <c r="C1755" s="2"/>
      <c r="D1755" s="42"/>
      <c r="E1755" s="44"/>
      <c r="F1755" s="6"/>
    </row>
    <row r="1756" spans="1:6">
      <c r="A1756" s="65"/>
      <c r="B1756" s="1"/>
      <c r="C1756" s="2"/>
      <c r="D1756" s="42"/>
      <c r="E1756" s="44"/>
      <c r="F1756" s="6"/>
    </row>
    <row r="1757" spans="1:6">
      <c r="A1757" s="65"/>
      <c r="B1757" s="1"/>
      <c r="C1757" s="2"/>
      <c r="D1757" s="42"/>
      <c r="E1757" s="44"/>
      <c r="F1757" s="6"/>
    </row>
    <row r="1758" spans="1:6">
      <c r="A1758" s="65"/>
      <c r="B1758" s="1"/>
      <c r="C1758" s="2"/>
      <c r="D1758" s="42"/>
      <c r="E1758" s="44"/>
      <c r="F1758" s="6"/>
    </row>
    <row r="1759" spans="1:6">
      <c r="A1759" s="65"/>
      <c r="B1759" s="1"/>
      <c r="C1759" s="2"/>
      <c r="D1759" s="42"/>
      <c r="E1759" s="44"/>
      <c r="F1759" s="6"/>
    </row>
    <row r="1760" spans="1:6">
      <c r="A1760" s="65"/>
      <c r="B1760" s="1"/>
      <c r="C1760" s="2"/>
      <c r="D1760" s="42"/>
      <c r="E1760" s="44"/>
      <c r="F1760" s="6"/>
    </row>
    <row r="1761" spans="1:6">
      <c r="A1761" s="65"/>
      <c r="B1761" s="1"/>
      <c r="C1761" s="2"/>
      <c r="D1761" s="42"/>
      <c r="E1761" s="44"/>
      <c r="F1761" s="6"/>
    </row>
    <row r="1762" spans="1:6">
      <c r="A1762" s="65"/>
      <c r="B1762" s="1"/>
      <c r="C1762" s="2"/>
      <c r="D1762" s="42"/>
      <c r="E1762" s="44"/>
      <c r="F1762" s="6"/>
    </row>
    <row r="1763" spans="1:6">
      <c r="A1763" s="65"/>
      <c r="B1763" s="1"/>
      <c r="C1763" s="2"/>
      <c r="D1763" s="42"/>
      <c r="E1763" s="44"/>
      <c r="F1763" s="6"/>
    </row>
    <row r="1764" spans="1:6">
      <c r="A1764" s="65"/>
      <c r="B1764" s="1"/>
      <c r="C1764" s="2"/>
      <c r="D1764" s="42"/>
      <c r="E1764" s="44"/>
      <c r="F1764" s="6"/>
    </row>
    <row r="1765" spans="1:6">
      <c r="A1765" s="65"/>
      <c r="B1765" s="1"/>
      <c r="C1765" s="2"/>
      <c r="D1765" s="42"/>
      <c r="E1765" s="44"/>
      <c r="F1765" s="6"/>
    </row>
    <row r="1766" spans="1:6">
      <c r="A1766" s="65"/>
      <c r="B1766" s="1"/>
      <c r="C1766" s="2"/>
      <c r="D1766" s="42"/>
      <c r="E1766" s="44"/>
      <c r="F1766" s="6"/>
    </row>
    <row r="1767" spans="1:6">
      <c r="A1767" s="65"/>
      <c r="B1767" s="1"/>
      <c r="C1767" s="2"/>
      <c r="D1767" s="42"/>
      <c r="E1767" s="44"/>
      <c r="F1767" s="6"/>
    </row>
    <row r="1768" spans="1:6">
      <c r="A1768" s="65"/>
      <c r="B1768" s="1"/>
      <c r="C1768" s="2"/>
      <c r="D1768" s="42"/>
      <c r="E1768" s="44"/>
      <c r="F1768" s="6"/>
    </row>
    <row r="1769" spans="1:6">
      <c r="A1769" s="65"/>
      <c r="B1769" s="1"/>
      <c r="C1769" s="2"/>
      <c r="D1769" s="42"/>
      <c r="E1769" s="44"/>
      <c r="F1769" s="6"/>
    </row>
    <row r="1770" spans="1:6">
      <c r="A1770" s="65"/>
      <c r="B1770" s="1"/>
      <c r="C1770" s="2"/>
      <c r="D1770" s="42"/>
      <c r="E1770" s="44"/>
      <c r="F1770" s="6"/>
    </row>
    <row r="1771" spans="1:6">
      <c r="A1771" s="65"/>
      <c r="B1771" s="1"/>
      <c r="C1771" s="2"/>
      <c r="D1771" s="42"/>
      <c r="E1771" s="44"/>
      <c r="F1771" s="6"/>
    </row>
    <row r="1772" spans="1:6">
      <c r="A1772" s="65"/>
      <c r="B1772" s="1"/>
      <c r="C1772" s="2"/>
      <c r="D1772" s="42"/>
      <c r="E1772" s="44"/>
      <c r="F1772" s="6"/>
    </row>
    <row r="1773" spans="1:6">
      <c r="A1773" s="65"/>
      <c r="B1773" s="1"/>
      <c r="C1773" s="2"/>
      <c r="D1773" s="42"/>
      <c r="E1773" s="44"/>
      <c r="F1773" s="6"/>
    </row>
    <row r="1774" spans="1:6">
      <c r="A1774" s="65"/>
      <c r="B1774" s="1"/>
      <c r="C1774" s="2"/>
      <c r="D1774" s="42"/>
      <c r="E1774" s="44"/>
      <c r="F1774" s="6"/>
    </row>
    <row r="1775" spans="1:6">
      <c r="A1775" s="65"/>
      <c r="B1775" s="1"/>
      <c r="C1775" s="2"/>
      <c r="D1775" s="42"/>
      <c r="E1775" s="44"/>
      <c r="F1775" s="6"/>
    </row>
    <row r="1776" spans="1:6">
      <c r="A1776" s="65"/>
      <c r="B1776" s="1"/>
      <c r="C1776" s="2"/>
      <c r="D1776" s="42"/>
      <c r="E1776" s="44"/>
      <c r="F1776" s="6"/>
    </row>
    <row r="1777" spans="1:6">
      <c r="A1777" s="65"/>
      <c r="B1777" s="1"/>
      <c r="C1777" s="2"/>
      <c r="D1777" s="42"/>
      <c r="E1777" s="44"/>
      <c r="F1777" s="6"/>
    </row>
    <row r="1778" spans="1:6">
      <c r="A1778" s="65"/>
      <c r="B1778" s="1"/>
      <c r="C1778" s="2"/>
      <c r="D1778" s="42"/>
      <c r="E1778" s="44"/>
      <c r="F1778" s="6"/>
    </row>
    <row r="1779" spans="1:6">
      <c r="A1779" s="65"/>
      <c r="B1779" s="1"/>
      <c r="C1779" s="2"/>
      <c r="D1779" s="42"/>
      <c r="E1779" s="44"/>
      <c r="F1779" s="6"/>
    </row>
    <row r="1780" spans="1:6">
      <c r="A1780" s="65"/>
      <c r="B1780" s="1"/>
      <c r="C1780" s="2"/>
      <c r="D1780" s="42"/>
      <c r="E1780" s="44"/>
      <c r="F1780" s="6"/>
    </row>
    <row r="1781" spans="1:6">
      <c r="A1781" s="65"/>
      <c r="B1781" s="1"/>
      <c r="C1781" s="2"/>
      <c r="D1781" s="42"/>
      <c r="E1781" s="44"/>
      <c r="F1781" s="6"/>
    </row>
    <row r="1782" spans="1:6">
      <c r="A1782" s="65"/>
      <c r="B1782" s="1"/>
      <c r="C1782" s="2"/>
      <c r="D1782" s="42"/>
      <c r="E1782" s="44"/>
      <c r="F1782" s="6"/>
    </row>
    <row r="1783" spans="1:6">
      <c r="A1783" s="65"/>
      <c r="B1783" s="1"/>
      <c r="C1783" s="2"/>
      <c r="D1783" s="42"/>
      <c r="E1783" s="44"/>
      <c r="F1783" s="6"/>
    </row>
    <row r="1784" spans="1:6">
      <c r="A1784" s="65"/>
      <c r="B1784" s="1"/>
      <c r="C1784" s="2"/>
      <c r="D1784" s="42"/>
      <c r="E1784" s="44"/>
      <c r="F1784" s="6"/>
    </row>
    <row r="1785" spans="1:6">
      <c r="A1785" s="65"/>
      <c r="B1785" s="1"/>
      <c r="C1785" s="2"/>
      <c r="D1785" s="42"/>
      <c r="E1785" s="44"/>
      <c r="F1785" s="6"/>
    </row>
    <row r="1786" spans="1:6">
      <c r="A1786" s="65"/>
      <c r="B1786" s="1"/>
      <c r="C1786" s="2"/>
      <c r="D1786" s="42"/>
      <c r="E1786" s="44"/>
      <c r="F1786" s="6"/>
    </row>
    <row r="1787" spans="1:6">
      <c r="A1787" s="65"/>
      <c r="B1787" s="1"/>
      <c r="C1787" s="2"/>
      <c r="D1787" s="42"/>
      <c r="E1787" s="44"/>
      <c r="F1787" s="6"/>
    </row>
    <row r="1788" spans="1:6">
      <c r="A1788" s="65"/>
      <c r="B1788" s="1"/>
      <c r="C1788" s="2"/>
      <c r="D1788" s="42"/>
      <c r="E1788" s="44"/>
      <c r="F1788" s="6"/>
    </row>
    <row r="1789" spans="1:6">
      <c r="A1789" s="65"/>
      <c r="B1789" s="1"/>
      <c r="C1789" s="2"/>
      <c r="D1789" s="42"/>
      <c r="E1789" s="44"/>
      <c r="F1789" s="6"/>
    </row>
    <row r="1790" spans="1:6">
      <c r="A1790" s="65"/>
      <c r="B1790" s="1"/>
      <c r="C1790" s="2"/>
      <c r="D1790" s="42"/>
      <c r="E1790" s="44"/>
      <c r="F1790" s="6"/>
    </row>
    <row r="1791" spans="1:6">
      <c r="A1791" s="65"/>
      <c r="B1791" s="1"/>
      <c r="C1791" s="2"/>
      <c r="D1791" s="42"/>
      <c r="E1791" s="44"/>
      <c r="F1791" s="6"/>
    </row>
    <row r="1792" spans="1:6">
      <c r="A1792" s="65"/>
      <c r="B1792" s="1"/>
      <c r="C1792" s="2"/>
      <c r="D1792" s="42"/>
      <c r="E1792" s="44"/>
      <c r="F1792" s="6"/>
    </row>
    <row r="1793" spans="1:6">
      <c r="A1793" s="65"/>
      <c r="B1793" s="1"/>
      <c r="C1793" s="2"/>
      <c r="D1793" s="42"/>
      <c r="E1793" s="44"/>
      <c r="F1793" s="6"/>
    </row>
    <row r="1794" spans="1:6">
      <c r="A1794" s="65"/>
      <c r="B1794" s="1"/>
      <c r="C1794" s="2"/>
      <c r="D1794" s="42"/>
      <c r="E1794" s="44"/>
      <c r="F1794" s="6"/>
    </row>
    <row r="1795" spans="1:6">
      <c r="A1795" s="65"/>
      <c r="B1795" s="1"/>
      <c r="C1795" s="2"/>
      <c r="D1795" s="42"/>
      <c r="E1795" s="44"/>
      <c r="F1795" s="6"/>
    </row>
    <row r="1796" spans="1:6">
      <c r="A1796" s="65"/>
      <c r="B1796" s="1"/>
      <c r="C1796" s="2"/>
      <c r="D1796" s="42"/>
      <c r="E1796" s="44"/>
      <c r="F1796" s="6"/>
    </row>
    <row r="1797" spans="1:6">
      <c r="A1797" s="65"/>
      <c r="B1797" s="1"/>
      <c r="C1797" s="2"/>
      <c r="D1797" s="42"/>
      <c r="E1797" s="44"/>
      <c r="F1797" s="6"/>
    </row>
    <row r="1798" spans="1:6">
      <c r="A1798" s="65"/>
      <c r="B1798" s="1"/>
      <c r="C1798" s="2"/>
      <c r="D1798" s="42"/>
      <c r="E1798" s="44"/>
      <c r="F1798" s="6"/>
    </row>
    <row r="1799" spans="1:6">
      <c r="A1799" s="65"/>
      <c r="B1799" s="1"/>
      <c r="C1799" s="2"/>
      <c r="D1799" s="42"/>
      <c r="E1799" s="44"/>
      <c r="F1799" s="6"/>
    </row>
    <row r="1800" spans="1:6">
      <c r="A1800" s="65"/>
      <c r="B1800" s="1"/>
      <c r="C1800" s="2"/>
      <c r="D1800" s="42"/>
      <c r="E1800" s="44"/>
      <c r="F1800" s="6"/>
    </row>
    <row r="1801" spans="1:6">
      <c r="A1801" s="65"/>
      <c r="B1801" s="1"/>
      <c r="C1801" s="2"/>
      <c r="D1801" s="42"/>
      <c r="E1801" s="44"/>
      <c r="F1801" s="6"/>
    </row>
    <row r="1802" spans="1:6">
      <c r="A1802" s="65"/>
      <c r="B1802" s="1"/>
      <c r="C1802" s="2"/>
      <c r="D1802" s="42"/>
      <c r="E1802" s="44"/>
      <c r="F1802" s="6"/>
    </row>
    <row r="1803" spans="1:6">
      <c r="A1803" s="65"/>
      <c r="B1803" s="1"/>
      <c r="C1803" s="2"/>
      <c r="D1803" s="42"/>
      <c r="E1803" s="44"/>
      <c r="F1803" s="6"/>
    </row>
    <row r="1804" spans="1:6">
      <c r="A1804" s="65"/>
      <c r="B1804" s="1"/>
      <c r="C1804" s="2"/>
      <c r="D1804" s="42"/>
      <c r="E1804" s="44"/>
      <c r="F1804" s="6"/>
    </row>
    <row r="1805" spans="1:6">
      <c r="A1805" s="65"/>
      <c r="B1805" s="1"/>
      <c r="C1805" s="2"/>
      <c r="D1805" s="42"/>
      <c r="E1805" s="44"/>
      <c r="F1805" s="6"/>
    </row>
    <row r="1806" spans="1:6">
      <c r="A1806" s="65"/>
      <c r="B1806" s="1"/>
      <c r="C1806" s="2"/>
      <c r="D1806" s="42"/>
      <c r="E1806" s="44"/>
      <c r="F1806" s="6"/>
    </row>
    <row r="1807" spans="1:6">
      <c r="A1807" s="65"/>
      <c r="B1807" s="1"/>
      <c r="C1807" s="2"/>
      <c r="D1807" s="42"/>
      <c r="E1807" s="44"/>
      <c r="F1807" s="6"/>
    </row>
    <row r="1808" spans="1:6">
      <c r="A1808" s="65"/>
      <c r="B1808" s="1"/>
      <c r="C1808" s="2"/>
      <c r="D1808" s="42"/>
      <c r="E1808" s="44"/>
      <c r="F1808" s="6"/>
    </row>
    <row r="1809" spans="1:6">
      <c r="A1809" s="65"/>
      <c r="B1809" s="1"/>
      <c r="C1809" s="2"/>
      <c r="D1809" s="42"/>
      <c r="E1809" s="44"/>
      <c r="F1809" s="6"/>
    </row>
    <row r="1810" spans="1:6">
      <c r="A1810" s="65"/>
      <c r="B1810" s="1"/>
      <c r="C1810" s="2"/>
      <c r="D1810" s="42"/>
      <c r="E1810" s="44"/>
      <c r="F1810" s="6"/>
    </row>
    <row r="1811" spans="1:6">
      <c r="A1811" s="65"/>
      <c r="B1811" s="1"/>
      <c r="C1811" s="2"/>
      <c r="D1811" s="42"/>
      <c r="E1811" s="44"/>
      <c r="F1811" s="6"/>
    </row>
    <row r="1812" spans="1:6">
      <c r="A1812" s="65"/>
      <c r="B1812" s="1"/>
      <c r="C1812" s="2"/>
      <c r="D1812" s="42"/>
      <c r="E1812" s="44"/>
      <c r="F1812" s="6"/>
    </row>
    <row r="1813" spans="1:6">
      <c r="A1813" s="65"/>
      <c r="B1813" s="1"/>
      <c r="C1813" s="2"/>
      <c r="D1813" s="42"/>
      <c r="E1813" s="44"/>
      <c r="F1813" s="6"/>
    </row>
    <row r="1814" spans="1:6">
      <c r="A1814" s="65"/>
      <c r="B1814" s="1"/>
      <c r="C1814" s="2"/>
      <c r="D1814" s="42"/>
      <c r="E1814" s="44"/>
      <c r="F1814" s="6"/>
    </row>
    <row r="1815" spans="1:6">
      <c r="A1815" s="65"/>
      <c r="B1815" s="1"/>
      <c r="C1815" s="2"/>
      <c r="D1815" s="42"/>
      <c r="E1815" s="44"/>
      <c r="F1815" s="6"/>
    </row>
    <row r="1816" spans="1:6">
      <c r="A1816" s="65"/>
      <c r="B1816" s="1"/>
      <c r="C1816" s="2"/>
      <c r="D1816" s="42"/>
      <c r="E1816" s="44"/>
      <c r="F1816" s="6"/>
    </row>
    <row r="1817" spans="1:6">
      <c r="A1817" s="65"/>
      <c r="B1817" s="1"/>
      <c r="C1817" s="2"/>
      <c r="D1817" s="42"/>
      <c r="E1817" s="44"/>
      <c r="F1817" s="6"/>
    </row>
    <row r="1818" spans="1:6">
      <c r="A1818" s="65"/>
      <c r="B1818" s="1"/>
      <c r="C1818" s="2"/>
      <c r="D1818" s="42"/>
      <c r="E1818" s="44"/>
      <c r="F1818" s="6"/>
    </row>
    <row r="1819" spans="1:6">
      <c r="A1819" s="65"/>
      <c r="B1819" s="1"/>
      <c r="C1819" s="2"/>
      <c r="D1819" s="42"/>
      <c r="E1819" s="44"/>
      <c r="F1819" s="6"/>
    </row>
    <row r="1820" spans="1:6">
      <c r="A1820" s="65"/>
      <c r="B1820" s="1"/>
      <c r="C1820" s="2"/>
      <c r="D1820" s="42"/>
      <c r="E1820" s="44"/>
      <c r="F1820" s="6"/>
    </row>
    <row r="1821" spans="1:6">
      <c r="A1821" s="65"/>
      <c r="B1821" s="1"/>
      <c r="C1821" s="2"/>
      <c r="D1821" s="42"/>
      <c r="E1821" s="44"/>
      <c r="F1821" s="6"/>
    </row>
    <row r="1822" spans="1:6">
      <c r="A1822" s="65"/>
      <c r="B1822" s="1"/>
      <c r="C1822" s="2"/>
      <c r="D1822" s="42"/>
      <c r="E1822" s="44"/>
      <c r="F1822" s="6"/>
    </row>
    <row r="1823" spans="1:6">
      <c r="A1823" s="65"/>
      <c r="B1823" s="1"/>
      <c r="C1823" s="2"/>
      <c r="D1823" s="42"/>
      <c r="E1823" s="44"/>
      <c r="F1823" s="6"/>
    </row>
    <row r="1824" spans="1:6">
      <c r="A1824" s="65"/>
      <c r="B1824" s="1"/>
      <c r="C1824" s="2"/>
      <c r="D1824" s="42"/>
      <c r="E1824" s="44"/>
      <c r="F1824" s="6"/>
    </row>
    <row r="1825" spans="1:6">
      <c r="A1825" s="65"/>
      <c r="B1825" s="1"/>
      <c r="C1825" s="2"/>
      <c r="D1825" s="42"/>
      <c r="E1825" s="44"/>
      <c r="F1825" s="6"/>
    </row>
    <row r="1826" spans="1:6">
      <c r="A1826" s="65"/>
      <c r="B1826" s="1"/>
      <c r="C1826" s="2"/>
      <c r="D1826" s="42"/>
      <c r="E1826" s="44"/>
      <c r="F1826" s="6"/>
    </row>
    <row r="1827" spans="1:6">
      <c r="A1827" s="65"/>
      <c r="B1827" s="1"/>
      <c r="C1827" s="2"/>
      <c r="D1827" s="42"/>
      <c r="E1827" s="44"/>
      <c r="F1827" s="6"/>
    </row>
    <row r="1828" spans="1:6">
      <c r="A1828" s="65"/>
      <c r="B1828" s="1"/>
      <c r="C1828" s="2"/>
      <c r="D1828" s="42"/>
      <c r="E1828" s="44"/>
      <c r="F1828" s="6"/>
    </row>
    <row r="1829" spans="1:6">
      <c r="A1829" s="65"/>
      <c r="B1829" s="1"/>
      <c r="C1829" s="2"/>
      <c r="D1829" s="42"/>
      <c r="E1829" s="44"/>
      <c r="F1829" s="6"/>
    </row>
    <row r="1830" spans="1:6">
      <c r="A1830" s="65"/>
      <c r="B1830" s="1"/>
      <c r="C1830" s="2"/>
      <c r="D1830" s="42"/>
      <c r="E1830" s="44"/>
      <c r="F1830" s="6"/>
    </row>
    <row r="1831" spans="1:6">
      <c r="A1831" s="65"/>
      <c r="B1831" s="1"/>
      <c r="C1831" s="2"/>
      <c r="D1831" s="42"/>
      <c r="E1831" s="44"/>
      <c r="F1831" s="6"/>
    </row>
    <row r="1832" spans="1:6">
      <c r="A1832" s="65"/>
      <c r="B1832" s="1"/>
      <c r="C1832" s="2"/>
      <c r="D1832" s="42"/>
      <c r="E1832" s="44"/>
      <c r="F1832" s="6"/>
    </row>
    <row r="1833" spans="1:6">
      <c r="A1833" s="65"/>
      <c r="B1833" s="1"/>
      <c r="C1833" s="2"/>
      <c r="D1833" s="42"/>
      <c r="E1833" s="44"/>
      <c r="F1833" s="6"/>
    </row>
    <row r="1834" spans="1:6">
      <c r="A1834" s="65"/>
      <c r="B1834" s="1"/>
      <c r="C1834" s="2"/>
      <c r="D1834" s="42"/>
      <c r="E1834" s="44"/>
      <c r="F1834" s="6"/>
    </row>
    <row r="1835" spans="1:6">
      <c r="A1835" s="65"/>
      <c r="B1835" s="1"/>
      <c r="C1835" s="2"/>
      <c r="D1835" s="42"/>
      <c r="E1835" s="44"/>
      <c r="F1835" s="6"/>
    </row>
    <row r="1836" spans="1:6">
      <c r="A1836" s="65"/>
      <c r="B1836" s="1"/>
      <c r="C1836" s="2"/>
      <c r="D1836" s="42"/>
      <c r="E1836" s="44"/>
      <c r="F1836" s="6"/>
    </row>
    <row r="1837" spans="1:6">
      <c r="A1837" s="65"/>
      <c r="B1837" s="1"/>
      <c r="C1837" s="2"/>
      <c r="D1837" s="42"/>
      <c r="E1837" s="44"/>
      <c r="F1837" s="6"/>
    </row>
    <row r="1838" spans="1:6">
      <c r="A1838" s="65"/>
      <c r="B1838" s="1"/>
      <c r="C1838" s="2"/>
      <c r="D1838" s="42"/>
      <c r="E1838" s="44"/>
      <c r="F1838" s="6"/>
    </row>
    <row r="1839" spans="1:6">
      <c r="A1839" s="65"/>
      <c r="B1839" s="1"/>
      <c r="C1839" s="2"/>
      <c r="D1839" s="42"/>
      <c r="E1839" s="44"/>
      <c r="F1839" s="6"/>
    </row>
    <row r="1840" spans="1:6">
      <c r="A1840" s="65"/>
      <c r="B1840" s="1"/>
      <c r="C1840" s="2"/>
      <c r="D1840" s="42"/>
      <c r="E1840" s="44"/>
      <c r="F1840" s="6"/>
    </row>
    <row r="1841" spans="1:6">
      <c r="A1841" s="65"/>
      <c r="B1841" s="1"/>
      <c r="C1841" s="2"/>
      <c r="D1841" s="42"/>
      <c r="E1841" s="44"/>
      <c r="F1841" s="6"/>
    </row>
    <row r="1842" spans="1:6">
      <c r="A1842" s="65"/>
      <c r="B1842" s="1"/>
      <c r="C1842" s="2"/>
      <c r="D1842" s="42"/>
      <c r="E1842" s="44"/>
      <c r="F1842" s="6"/>
    </row>
    <row r="1843" spans="1:6">
      <c r="A1843" s="65"/>
      <c r="B1843" s="1"/>
      <c r="C1843" s="2"/>
      <c r="D1843" s="42"/>
      <c r="E1843" s="44"/>
      <c r="F1843" s="6"/>
    </row>
    <row r="1844" spans="1:6">
      <c r="A1844" s="65"/>
      <c r="B1844" s="1"/>
      <c r="C1844" s="2"/>
      <c r="D1844" s="42"/>
      <c r="E1844" s="44"/>
      <c r="F1844" s="6"/>
    </row>
    <row r="1845" spans="1:6">
      <c r="A1845" s="65"/>
      <c r="B1845" s="1"/>
      <c r="C1845" s="2"/>
      <c r="D1845" s="42"/>
      <c r="E1845" s="44"/>
      <c r="F1845" s="6"/>
    </row>
    <row r="1846" spans="1:6">
      <c r="A1846" s="65"/>
      <c r="B1846" s="1"/>
      <c r="C1846" s="2"/>
      <c r="D1846" s="42"/>
      <c r="E1846" s="44"/>
      <c r="F1846" s="6"/>
    </row>
    <row r="1847" spans="1:6">
      <c r="A1847" s="65"/>
      <c r="B1847" s="1"/>
      <c r="C1847" s="2"/>
      <c r="D1847" s="42"/>
      <c r="E1847" s="44"/>
      <c r="F1847" s="6"/>
    </row>
    <row r="1848" spans="1:6">
      <c r="A1848" s="65"/>
      <c r="B1848" s="1"/>
      <c r="C1848" s="2"/>
      <c r="D1848" s="42"/>
      <c r="E1848" s="44"/>
      <c r="F1848" s="6"/>
    </row>
    <row r="1849" spans="1:6">
      <c r="A1849" s="65"/>
      <c r="B1849" s="1"/>
      <c r="C1849" s="2"/>
      <c r="D1849" s="42"/>
      <c r="E1849" s="44"/>
      <c r="F1849" s="6"/>
    </row>
    <row r="1850" spans="1:6">
      <c r="A1850" s="65"/>
      <c r="B1850" s="1"/>
      <c r="C1850" s="2"/>
      <c r="D1850" s="42"/>
      <c r="E1850" s="44"/>
      <c r="F1850" s="6"/>
    </row>
    <row r="1851" spans="1:6">
      <c r="A1851" s="65"/>
      <c r="B1851" s="1"/>
      <c r="C1851" s="2"/>
      <c r="D1851" s="42"/>
      <c r="E1851" s="44"/>
      <c r="F1851" s="6"/>
    </row>
    <row r="1852" spans="1:6">
      <c r="A1852" s="65"/>
      <c r="B1852" s="1"/>
      <c r="C1852" s="2"/>
      <c r="D1852" s="42"/>
      <c r="E1852" s="44"/>
      <c r="F1852" s="6"/>
    </row>
    <row r="1853" spans="1:6">
      <c r="A1853" s="65"/>
      <c r="B1853" s="1"/>
      <c r="C1853" s="2"/>
      <c r="D1853" s="42"/>
      <c r="E1853" s="44"/>
      <c r="F1853" s="6"/>
    </row>
    <row r="1854" spans="1:6">
      <c r="A1854" s="65"/>
      <c r="B1854" s="1"/>
      <c r="C1854" s="2"/>
      <c r="D1854" s="42"/>
      <c r="E1854" s="44"/>
      <c r="F1854" s="6"/>
    </row>
    <row r="1855" spans="1:6">
      <c r="A1855" s="65"/>
      <c r="B1855" s="1"/>
      <c r="C1855" s="2"/>
      <c r="D1855" s="42"/>
      <c r="E1855" s="44"/>
      <c r="F1855" s="6"/>
    </row>
    <row r="1856" spans="1:6">
      <c r="A1856" s="65"/>
      <c r="B1856" s="1"/>
      <c r="C1856" s="2"/>
      <c r="D1856" s="42"/>
      <c r="E1856" s="44"/>
      <c r="F1856" s="6"/>
    </row>
    <row r="1857" spans="1:6">
      <c r="A1857" s="65"/>
      <c r="B1857" s="1"/>
      <c r="C1857" s="2"/>
      <c r="D1857" s="42"/>
      <c r="E1857" s="44"/>
      <c r="F1857" s="6"/>
    </row>
    <row r="1858" spans="1:6">
      <c r="A1858" s="65"/>
      <c r="B1858" s="1"/>
      <c r="C1858" s="2"/>
      <c r="D1858" s="42"/>
      <c r="E1858" s="44"/>
      <c r="F1858" s="6"/>
    </row>
    <row r="1859" spans="1:6">
      <c r="A1859" s="65"/>
      <c r="B1859" s="1"/>
      <c r="C1859" s="2"/>
      <c r="D1859" s="42"/>
      <c r="E1859" s="44"/>
      <c r="F1859" s="6"/>
    </row>
    <row r="1860" spans="1:6">
      <c r="A1860" s="65"/>
      <c r="B1860" s="1"/>
      <c r="C1860" s="2"/>
      <c r="D1860" s="42"/>
      <c r="E1860" s="44"/>
      <c r="F1860" s="6"/>
    </row>
    <row r="1861" spans="1:6">
      <c r="A1861" s="65"/>
      <c r="B1861" s="1"/>
      <c r="C1861" s="2"/>
      <c r="D1861" s="42"/>
      <c r="E1861" s="44"/>
      <c r="F1861" s="6"/>
    </row>
    <row r="1862" spans="1:6">
      <c r="A1862" s="65"/>
      <c r="B1862" s="1"/>
      <c r="C1862" s="2"/>
      <c r="D1862" s="42"/>
      <c r="E1862" s="44"/>
      <c r="F1862" s="6"/>
    </row>
    <row r="1863" spans="1:6">
      <c r="A1863" s="65"/>
      <c r="B1863" s="1"/>
      <c r="C1863" s="2"/>
      <c r="D1863" s="42"/>
      <c r="E1863" s="44"/>
      <c r="F1863" s="6"/>
    </row>
    <row r="1864" spans="1:6">
      <c r="A1864" s="65"/>
      <c r="B1864" s="1"/>
      <c r="C1864" s="2"/>
      <c r="D1864" s="42"/>
      <c r="E1864" s="44"/>
      <c r="F1864" s="6"/>
    </row>
    <row r="1865" spans="1:6">
      <c r="A1865" s="65"/>
      <c r="B1865" s="1"/>
      <c r="C1865" s="2"/>
      <c r="D1865" s="42"/>
      <c r="E1865" s="44"/>
      <c r="F1865" s="6"/>
    </row>
    <row r="1866" spans="1:6">
      <c r="A1866" s="65"/>
      <c r="B1866" s="1"/>
      <c r="C1866" s="2"/>
      <c r="D1866" s="42"/>
      <c r="E1866" s="44"/>
      <c r="F1866" s="6"/>
    </row>
    <row r="1867" spans="1:6">
      <c r="A1867" s="65"/>
      <c r="B1867" s="1"/>
      <c r="C1867" s="2"/>
      <c r="D1867" s="42"/>
      <c r="E1867" s="44"/>
      <c r="F1867" s="6"/>
    </row>
    <row r="1868" spans="1:6">
      <c r="A1868" s="65"/>
      <c r="B1868" s="1"/>
      <c r="C1868" s="2"/>
      <c r="D1868" s="42"/>
      <c r="E1868" s="44"/>
      <c r="F1868" s="6"/>
    </row>
    <row r="1869" spans="1:6">
      <c r="A1869" s="65"/>
      <c r="B1869" s="1"/>
      <c r="C1869" s="2"/>
      <c r="D1869" s="42"/>
      <c r="E1869" s="44"/>
      <c r="F1869" s="6"/>
    </row>
    <row r="1870" spans="1:6">
      <c r="A1870" s="65"/>
      <c r="B1870" s="1"/>
      <c r="C1870" s="2"/>
      <c r="D1870" s="42"/>
      <c r="E1870" s="44"/>
      <c r="F1870" s="6"/>
    </row>
    <row r="1871" spans="1:6">
      <c r="A1871" s="65"/>
      <c r="B1871" s="1"/>
      <c r="C1871" s="2"/>
      <c r="D1871" s="42"/>
      <c r="E1871" s="44"/>
      <c r="F1871" s="6"/>
    </row>
    <row r="1872" spans="1:6">
      <c r="A1872" s="65"/>
      <c r="B1872" s="1"/>
      <c r="C1872" s="2"/>
      <c r="D1872" s="42"/>
      <c r="E1872" s="44"/>
      <c r="F1872" s="6"/>
    </row>
    <row r="1873" spans="1:6">
      <c r="A1873" s="65"/>
      <c r="B1873" s="1"/>
      <c r="C1873" s="2"/>
      <c r="D1873" s="42"/>
      <c r="E1873" s="44"/>
      <c r="F1873" s="6"/>
    </row>
    <row r="1874" spans="1:6">
      <c r="A1874" s="65"/>
      <c r="B1874" s="1"/>
      <c r="C1874" s="2"/>
      <c r="D1874" s="42"/>
      <c r="E1874" s="44"/>
      <c r="F1874" s="6"/>
    </row>
    <row r="1875" spans="1:6">
      <c r="A1875" s="65"/>
      <c r="B1875" s="1"/>
      <c r="C1875" s="2"/>
      <c r="D1875" s="42"/>
      <c r="E1875" s="44"/>
      <c r="F1875" s="6"/>
    </row>
    <row r="1876" spans="1:6">
      <c r="A1876" s="65"/>
      <c r="B1876" s="1"/>
      <c r="C1876" s="2"/>
      <c r="D1876" s="42"/>
      <c r="E1876" s="44"/>
      <c r="F1876" s="6"/>
    </row>
    <row r="1877" spans="1:6">
      <c r="A1877" s="65"/>
      <c r="B1877" s="1"/>
      <c r="C1877" s="2"/>
      <c r="D1877" s="42"/>
      <c r="E1877" s="44"/>
      <c r="F1877" s="6"/>
    </row>
    <row r="1878" spans="1:6">
      <c r="A1878" s="65"/>
      <c r="B1878" s="1"/>
      <c r="C1878" s="2"/>
      <c r="D1878" s="42"/>
      <c r="E1878" s="44"/>
      <c r="F1878" s="6"/>
    </row>
    <row r="1879" spans="1:6">
      <c r="A1879" s="65"/>
      <c r="B1879" s="1"/>
      <c r="C1879" s="2"/>
      <c r="D1879" s="42"/>
      <c r="E1879" s="44"/>
      <c r="F1879" s="6"/>
    </row>
    <row r="1880" spans="1:6">
      <c r="A1880" s="65"/>
      <c r="B1880" s="1"/>
      <c r="C1880" s="2"/>
      <c r="D1880" s="42"/>
      <c r="E1880" s="44"/>
      <c r="F1880" s="6"/>
    </row>
    <row r="1881" spans="1:6">
      <c r="A1881" s="65"/>
      <c r="B1881" s="1"/>
      <c r="C1881" s="2"/>
      <c r="D1881" s="42"/>
      <c r="E1881" s="44"/>
      <c r="F1881" s="6"/>
    </row>
    <row r="1882" spans="1:6">
      <c r="A1882" s="65"/>
      <c r="B1882" s="1"/>
      <c r="C1882" s="2"/>
      <c r="D1882" s="42"/>
      <c r="E1882" s="44"/>
      <c r="F1882" s="6"/>
    </row>
    <row r="1883" spans="1:6">
      <c r="A1883" s="65"/>
      <c r="B1883" s="1"/>
      <c r="C1883" s="2"/>
      <c r="D1883" s="42"/>
      <c r="E1883" s="44"/>
      <c r="F1883" s="6"/>
    </row>
    <row r="1884" spans="1:6">
      <c r="A1884" s="65"/>
      <c r="B1884" s="1"/>
      <c r="C1884" s="2"/>
      <c r="D1884" s="42"/>
      <c r="E1884" s="44"/>
      <c r="F1884" s="6"/>
    </row>
    <row r="1885" spans="1:6">
      <c r="A1885" s="65"/>
      <c r="B1885" s="1"/>
      <c r="C1885" s="2"/>
      <c r="D1885" s="42"/>
      <c r="E1885" s="44"/>
      <c r="F1885" s="6"/>
    </row>
    <row r="1886" spans="1:6">
      <c r="A1886" s="65"/>
      <c r="B1886" s="1"/>
      <c r="C1886" s="2"/>
      <c r="D1886" s="42"/>
      <c r="E1886" s="44"/>
      <c r="F1886" s="6"/>
    </row>
    <row r="1887" spans="1:6">
      <c r="A1887" s="65"/>
      <c r="B1887" s="1"/>
      <c r="C1887" s="2"/>
      <c r="D1887" s="42"/>
      <c r="E1887" s="44"/>
      <c r="F1887" s="6"/>
    </row>
    <row r="1888" spans="1:6">
      <c r="A1888" s="65"/>
      <c r="B1888" s="1"/>
      <c r="C1888" s="2"/>
      <c r="D1888" s="42"/>
      <c r="E1888" s="44"/>
      <c r="F1888" s="6"/>
    </row>
    <row r="1889" spans="1:6">
      <c r="A1889" s="65"/>
      <c r="B1889" s="1"/>
      <c r="C1889" s="2"/>
      <c r="D1889" s="42"/>
      <c r="E1889" s="44"/>
      <c r="F1889" s="6"/>
    </row>
    <row r="1890" spans="1:6">
      <c r="A1890" s="65"/>
      <c r="B1890" s="1"/>
      <c r="C1890" s="2"/>
      <c r="D1890" s="42"/>
      <c r="E1890" s="44"/>
      <c r="F1890" s="6"/>
    </row>
    <row r="1891" spans="1:6">
      <c r="A1891" s="65"/>
      <c r="B1891" s="1"/>
      <c r="C1891" s="2"/>
      <c r="D1891" s="42"/>
      <c r="E1891" s="44"/>
      <c r="F1891" s="6"/>
    </row>
    <row r="1892" spans="1:6">
      <c r="A1892" s="65"/>
      <c r="B1892" s="1"/>
      <c r="C1892" s="2"/>
      <c r="D1892" s="42"/>
      <c r="E1892" s="44"/>
      <c r="F1892" s="6"/>
    </row>
    <row r="1893" spans="1:6">
      <c r="A1893" s="65"/>
      <c r="B1893" s="1"/>
      <c r="C1893" s="2"/>
      <c r="D1893" s="42"/>
      <c r="E1893" s="44"/>
      <c r="F1893" s="6"/>
    </row>
    <row r="1894" spans="1:6">
      <c r="A1894" s="65"/>
      <c r="B1894" s="1"/>
      <c r="C1894" s="2"/>
      <c r="D1894" s="42"/>
      <c r="E1894" s="44"/>
      <c r="F1894" s="6"/>
    </row>
    <row r="1895" spans="1:6">
      <c r="A1895" s="65"/>
      <c r="B1895" s="1"/>
      <c r="C1895" s="2"/>
      <c r="D1895" s="42"/>
      <c r="E1895" s="44"/>
      <c r="F1895" s="6"/>
    </row>
    <row r="1896" spans="1:6">
      <c r="A1896" s="65"/>
      <c r="B1896" s="1"/>
      <c r="C1896" s="2"/>
      <c r="D1896" s="42"/>
      <c r="E1896" s="44"/>
      <c r="F1896" s="6"/>
    </row>
    <row r="1897" spans="1:6">
      <c r="A1897" s="65"/>
      <c r="B1897" s="1"/>
      <c r="C1897" s="2"/>
      <c r="D1897" s="42"/>
      <c r="E1897" s="44"/>
      <c r="F1897" s="6"/>
    </row>
    <row r="1898" spans="1:6">
      <c r="A1898" s="65"/>
      <c r="B1898" s="1"/>
      <c r="C1898" s="2"/>
      <c r="D1898" s="42"/>
      <c r="E1898" s="44"/>
      <c r="F1898" s="6"/>
    </row>
    <row r="1899" spans="1:6">
      <c r="A1899" s="65"/>
      <c r="B1899" s="1"/>
      <c r="C1899" s="2"/>
      <c r="D1899" s="42"/>
      <c r="E1899" s="44"/>
      <c r="F1899" s="6"/>
    </row>
    <row r="1900" spans="1:6">
      <c r="A1900" s="65"/>
      <c r="B1900" s="1"/>
      <c r="C1900" s="2"/>
      <c r="D1900" s="42"/>
      <c r="E1900" s="44"/>
      <c r="F1900" s="6"/>
    </row>
    <row r="1901" spans="1:6">
      <c r="A1901" s="65"/>
      <c r="B1901" s="1"/>
      <c r="C1901" s="2"/>
      <c r="D1901" s="42"/>
      <c r="E1901" s="44"/>
      <c r="F1901" s="6"/>
    </row>
    <row r="1902" spans="1:6">
      <c r="A1902" s="65"/>
      <c r="B1902" s="1"/>
      <c r="C1902" s="2"/>
      <c r="D1902" s="42"/>
      <c r="E1902" s="44"/>
      <c r="F1902" s="6"/>
    </row>
    <row r="1903" spans="1:6">
      <c r="A1903" s="65"/>
      <c r="B1903" s="1"/>
      <c r="C1903" s="2"/>
      <c r="D1903" s="42"/>
      <c r="E1903" s="44"/>
      <c r="F1903" s="6"/>
    </row>
    <row r="1904" spans="1:6">
      <c r="A1904" s="65"/>
      <c r="B1904" s="1"/>
      <c r="C1904" s="2"/>
      <c r="D1904" s="42"/>
      <c r="E1904" s="44"/>
      <c r="F1904" s="6"/>
    </row>
    <row r="1905" spans="1:6">
      <c r="A1905" s="65"/>
      <c r="B1905" s="1"/>
      <c r="C1905" s="2"/>
      <c r="D1905" s="42"/>
      <c r="E1905" s="44"/>
      <c r="F1905" s="6"/>
    </row>
    <row r="1906" spans="1:6">
      <c r="A1906" s="65"/>
      <c r="B1906" s="1"/>
      <c r="C1906" s="2"/>
      <c r="D1906" s="42"/>
      <c r="E1906" s="44"/>
      <c r="F1906" s="6"/>
    </row>
    <row r="1907" spans="1:6">
      <c r="A1907" s="65"/>
      <c r="B1907" s="1"/>
      <c r="C1907" s="2"/>
      <c r="D1907" s="42"/>
      <c r="E1907" s="44"/>
      <c r="F1907" s="6"/>
    </row>
    <row r="1908" spans="1:6">
      <c r="A1908" s="65"/>
      <c r="B1908" s="1"/>
      <c r="C1908" s="2"/>
      <c r="D1908" s="42"/>
      <c r="E1908" s="44"/>
      <c r="F1908" s="6"/>
    </row>
    <row r="1909" spans="1:6">
      <c r="A1909" s="65"/>
      <c r="B1909" s="1"/>
      <c r="C1909" s="2"/>
      <c r="D1909" s="42"/>
      <c r="E1909" s="44"/>
      <c r="F1909" s="6"/>
    </row>
    <row r="1910" spans="1:6">
      <c r="A1910" s="65"/>
      <c r="B1910" s="1"/>
      <c r="C1910" s="2"/>
      <c r="D1910" s="42"/>
      <c r="E1910" s="44"/>
      <c r="F1910" s="6"/>
    </row>
    <row r="1911" spans="1:6">
      <c r="A1911" s="65"/>
      <c r="B1911" s="1"/>
      <c r="C1911" s="2"/>
      <c r="D1911" s="42"/>
      <c r="E1911" s="44"/>
      <c r="F1911" s="6"/>
    </row>
    <row r="1912" spans="1:6">
      <c r="A1912" s="65"/>
      <c r="B1912" s="1"/>
      <c r="C1912" s="2"/>
      <c r="D1912" s="42"/>
      <c r="E1912" s="44"/>
      <c r="F1912" s="6"/>
    </row>
    <row r="1913" spans="1:6">
      <c r="A1913" s="65"/>
      <c r="B1913" s="1"/>
      <c r="C1913" s="2"/>
      <c r="D1913" s="42"/>
      <c r="E1913" s="44"/>
      <c r="F1913" s="6"/>
    </row>
    <row r="1914" spans="1:6">
      <c r="A1914" s="65"/>
      <c r="B1914" s="1"/>
      <c r="C1914" s="2"/>
      <c r="D1914" s="42"/>
      <c r="E1914" s="44"/>
      <c r="F1914" s="6"/>
    </row>
    <row r="1915" spans="1:6">
      <c r="A1915" s="65"/>
      <c r="B1915" s="1"/>
      <c r="C1915" s="2"/>
      <c r="D1915" s="42"/>
      <c r="E1915" s="44"/>
      <c r="F1915" s="6"/>
    </row>
    <row r="1916" spans="1:6">
      <c r="A1916" s="65"/>
      <c r="B1916" s="1"/>
      <c r="C1916" s="2"/>
      <c r="D1916" s="42"/>
      <c r="E1916" s="44"/>
      <c r="F1916" s="6"/>
    </row>
    <row r="1917" spans="1:6">
      <c r="A1917" s="65"/>
      <c r="B1917" s="1"/>
      <c r="C1917" s="2"/>
      <c r="D1917" s="42"/>
      <c r="E1917" s="44"/>
      <c r="F1917" s="6"/>
    </row>
    <row r="1918" spans="1:6">
      <c r="A1918" s="65"/>
      <c r="B1918" s="1"/>
      <c r="C1918" s="2"/>
      <c r="D1918" s="42"/>
      <c r="E1918" s="44"/>
      <c r="F1918" s="6"/>
    </row>
    <row r="1919" spans="1:6">
      <c r="A1919" s="65"/>
      <c r="B1919" s="1"/>
      <c r="C1919" s="2"/>
      <c r="D1919" s="42"/>
      <c r="E1919" s="44"/>
      <c r="F1919" s="6"/>
    </row>
    <row r="1920" spans="1:6">
      <c r="A1920" s="65"/>
      <c r="B1920" s="1"/>
      <c r="C1920" s="2"/>
      <c r="D1920" s="42"/>
      <c r="E1920" s="44"/>
      <c r="F1920" s="6"/>
    </row>
    <row r="1921" spans="1:6">
      <c r="A1921" s="65"/>
      <c r="B1921" s="1"/>
      <c r="C1921" s="2"/>
      <c r="D1921" s="42"/>
      <c r="E1921" s="44"/>
      <c r="F1921" s="6"/>
    </row>
    <row r="1922" spans="1:6">
      <c r="A1922" s="65"/>
      <c r="B1922" s="1"/>
      <c r="C1922" s="2"/>
      <c r="D1922" s="42"/>
      <c r="E1922" s="44"/>
      <c r="F1922" s="6"/>
    </row>
    <row r="1923" spans="1:6">
      <c r="A1923" s="65"/>
      <c r="B1923" s="1"/>
      <c r="C1923" s="2"/>
      <c r="D1923" s="42"/>
      <c r="E1923" s="44"/>
      <c r="F1923" s="6"/>
    </row>
    <row r="1924" spans="1:6">
      <c r="A1924" s="65"/>
      <c r="B1924" s="1"/>
      <c r="C1924" s="2"/>
      <c r="D1924" s="42"/>
      <c r="E1924" s="44"/>
      <c r="F1924" s="6"/>
    </row>
    <row r="1925" spans="1:6">
      <c r="A1925" s="65"/>
      <c r="B1925" s="1"/>
      <c r="C1925" s="2"/>
      <c r="D1925" s="42"/>
      <c r="E1925" s="44"/>
      <c r="F1925" s="6"/>
    </row>
    <row r="1926" spans="1:6">
      <c r="A1926" s="65"/>
      <c r="B1926" s="1"/>
      <c r="C1926" s="2"/>
      <c r="D1926" s="42"/>
      <c r="E1926" s="44"/>
      <c r="F1926" s="6"/>
    </row>
    <row r="1927" spans="1:6">
      <c r="A1927" s="65"/>
      <c r="B1927" s="1"/>
      <c r="C1927" s="2"/>
      <c r="D1927" s="42"/>
      <c r="E1927" s="44"/>
      <c r="F1927" s="6"/>
    </row>
    <row r="1928" spans="1:6">
      <c r="A1928" s="65"/>
      <c r="B1928" s="1"/>
      <c r="C1928" s="2"/>
      <c r="D1928" s="42"/>
      <c r="E1928" s="44"/>
      <c r="F1928" s="6"/>
    </row>
    <row r="1929" spans="1:6">
      <c r="A1929" s="65"/>
      <c r="B1929" s="1"/>
      <c r="C1929" s="2"/>
      <c r="D1929" s="42"/>
      <c r="E1929" s="44"/>
      <c r="F1929" s="6"/>
    </row>
    <row r="1930" spans="1:6">
      <c r="A1930" s="65"/>
      <c r="B1930" s="1"/>
      <c r="C1930" s="2"/>
      <c r="D1930" s="42"/>
      <c r="E1930" s="44"/>
      <c r="F1930" s="6"/>
    </row>
    <row r="1931" spans="1:6">
      <c r="A1931" s="65"/>
      <c r="B1931" s="1"/>
      <c r="C1931" s="2"/>
      <c r="D1931" s="42"/>
      <c r="E1931" s="44"/>
      <c r="F1931" s="6"/>
    </row>
    <row r="1932" spans="1:6">
      <c r="A1932" s="65"/>
      <c r="B1932" s="1"/>
      <c r="C1932" s="2"/>
      <c r="D1932" s="42"/>
      <c r="E1932" s="44"/>
      <c r="F1932" s="6"/>
    </row>
    <row r="1933" spans="1:6">
      <c r="A1933" s="65"/>
      <c r="B1933" s="1"/>
      <c r="C1933" s="2"/>
      <c r="D1933" s="42"/>
      <c r="E1933" s="44"/>
      <c r="F1933" s="6"/>
    </row>
    <row r="1934" spans="1:6">
      <c r="A1934" s="65"/>
      <c r="B1934" s="1"/>
      <c r="C1934" s="2"/>
      <c r="D1934" s="42"/>
      <c r="E1934" s="44"/>
      <c r="F1934" s="6"/>
    </row>
    <row r="1935" spans="1:6">
      <c r="A1935" s="65"/>
      <c r="B1935" s="1"/>
      <c r="C1935" s="2"/>
      <c r="D1935" s="42"/>
      <c r="E1935" s="44"/>
      <c r="F1935" s="6"/>
    </row>
    <row r="1936" spans="1:6">
      <c r="A1936" s="65"/>
      <c r="B1936" s="1"/>
      <c r="C1936" s="2"/>
      <c r="D1936" s="42"/>
      <c r="E1936" s="44"/>
      <c r="F1936" s="6"/>
    </row>
    <row r="1937" spans="1:6">
      <c r="A1937" s="65"/>
      <c r="B1937" s="1"/>
      <c r="C1937" s="2"/>
      <c r="D1937" s="42"/>
      <c r="E1937" s="44"/>
      <c r="F1937" s="6"/>
    </row>
    <row r="1938" spans="1:6">
      <c r="A1938" s="65"/>
      <c r="B1938" s="1"/>
      <c r="C1938" s="2"/>
      <c r="D1938" s="42"/>
      <c r="E1938" s="44"/>
      <c r="F1938" s="6"/>
    </row>
    <row r="1939" spans="1:6">
      <c r="A1939" s="65"/>
      <c r="B1939" s="1"/>
      <c r="C1939" s="2"/>
      <c r="D1939" s="42"/>
      <c r="E1939" s="44"/>
      <c r="F1939" s="6"/>
    </row>
    <row r="1940" spans="1:6">
      <c r="A1940" s="65"/>
      <c r="B1940" s="1"/>
      <c r="C1940" s="2"/>
      <c r="D1940" s="42"/>
      <c r="E1940" s="44"/>
      <c r="F1940" s="6"/>
    </row>
    <row r="1941" spans="1:6">
      <c r="A1941" s="65"/>
      <c r="B1941" s="1"/>
      <c r="C1941" s="2"/>
      <c r="D1941" s="42"/>
      <c r="E1941" s="44"/>
      <c r="F1941" s="6"/>
    </row>
    <row r="1942" spans="1:6">
      <c r="A1942" s="65"/>
      <c r="B1942" s="1"/>
      <c r="C1942" s="2"/>
      <c r="D1942" s="42"/>
      <c r="E1942" s="44"/>
      <c r="F1942" s="6"/>
    </row>
    <row r="1943" spans="1:6">
      <c r="A1943" s="65"/>
      <c r="B1943" s="1"/>
      <c r="C1943" s="2"/>
      <c r="D1943" s="42"/>
      <c r="E1943" s="44"/>
      <c r="F1943" s="6"/>
    </row>
    <row r="1944" spans="1:6">
      <c r="A1944" s="65"/>
      <c r="B1944" s="1"/>
      <c r="C1944" s="2"/>
      <c r="D1944" s="42"/>
      <c r="E1944" s="44"/>
      <c r="F1944" s="6"/>
    </row>
    <row r="1945" spans="1:6">
      <c r="A1945" s="65"/>
      <c r="B1945" s="1"/>
      <c r="C1945" s="2"/>
      <c r="D1945" s="42"/>
      <c r="E1945" s="44"/>
      <c r="F1945" s="6"/>
    </row>
    <row r="1946" spans="1:6">
      <c r="A1946" s="65"/>
      <c r="B1946" s="1"/>
      <c r="C1946" s="2"/>
      <c r="D1946" s="42"/>
      <c r="E1946" s="44"/>
      <c r="F1946" s="6"/>
    </row>
    <row r="1947" spans="1:6">
      <c r="A1947" s="65"/>
      <c r="B1947" s="1"/>
      <c r="C1947" s="2"/>
      <c r="D1947" s="42"/>
      <c r="E1947" s="44"/>
      <c r="F1947" s="6"/>
    </row>
    <row r="1948" spans="1:6">
      <c r="A1948" s="65"/>
      <c r="B1948" s="1"/>
      <c r="C1948" s="2"/>
      <c r="D1948" s="42"/>
      <c r="E1948" s="44"/>
      <c r="F1948" s="6"/>
    </row>
    <row r="1949" spans="1:6">
      <c r="A1949" s="65"/>
      <c r="B1949" s="1"/>
      <c r="C1949" s="2"/>
      <c r="D1949" s="42"/>
      <c r="E1949" s="44"/>
      <c r="F1949" s="6"/>
    </row>
    <row r="1950" spans="1:6">
      <c r="A1950" s="65"/>
      <c r="B1950" s="1"/>
      <c r="C1950" s="2"/>
      <c r="D1950" s="42"/>
      <c r="E1950" s="44"/>
      <c r="F1950" s="6"/>
    </row>
    <row r="1951" spans="1:6">
      <c r="A1951" s="65"/>
      <c r="B1951" s="1"/>
      <c r="C1951" s="2"/>
      <c r="D1951" s="42"/>
      <c r="E1951" s="44"/>
      <c r="F1951" s="6"/>
    </row>
    <row r="1952" spans="1:6">
      <c r="A1952" s="65"/>
      <c r="B1952" s="1"/>
      <c r="C1952" s="2"/>
      <c r="D1952" s="42"/>
      <c r="E1952" s="44"/>
      <c r="F1952" s="6"/>
    </row>
    <row r="1953" spans="1:6">
      <c r="A1953" s="65"/>
      <c r="B1953" s="1"/>
      <c r="C1953" s="2"/>
      <c r="D1953" s="42"/>
      <c r="E1953" s="44"/>
      <c r="F1953" s="6"/>
    </row>
    <row r="1954" spans="1:6">
      <c r="A1954" s="65"/>
      <c r="B1954" s="1"/>
      <c r="C1954" s="2"/>
      <c r="D1954" s="42"/>
      <c r="E1954" s="44"/>
      <c r="F1954" s="6"/>
    </row>
    <row r="1955" spans="1:6">
      <c r="A1955" s="65"/>
      <c r="B1955" s="1"/>
      <c r="C1955" s="2"/>
      <c r="D1955" s="42"/>
      <c r="E1955" s="44"/>
      <c r="F1955" s="6"/>
    </row>
    <row r="1956" spans="1:6">
      <c r="A1956" s="65"/>
      <c r="B1956" s="1"/>
      <c r="C1956" s="2"/>
      <c r="D1956" s="42"/>
      <c r="E1956" s="44"/>
      <c r="F1956" s="6"/>
    </row>
    <row r="1957" spans="1:6">
      <c r="A1957" s="65"/>
      <c r="B1957" s="1"/>
      <c r="C1957" s="2"/>
      <c r="D1957" s="42"/>
      <c r="E1957" s="44"/>
      <c r="F1957" s="6"/>
    </row>
    <row r="1958" spans="1:6">
      <c r="A1958" s="65"/>
      <c r="B1958" s="1"/>
      <c r="C1958" s="2"/>
      <c r="D1958" s="42"/>
      <c r="E1958" s="44"/>
      <c r="F1958" s="6"/>
    </row>
    <row r="1959" spans="1:6">
      <c r="A1959" s="65"/>
      <c r="B1959" s="1"/>
      <c r="C1959" s="2"/>
      <c r="D1959" s="42"/>
      <c r="E1959" s="44"/>
      <c r="F1959" s="6"/>
    </row>
    <row r="1960" spans="1:6">
      <c r="A1960" s="65"/>
      <c r="B1960" s="1"/>
      <c r="C1960" s="2"/>
      <c r="D1960" s="42"/>
      <c r="E1960" s="44"/>
      <c r="F1960" s="6"/>
    </row>
    <row r="1961" spans="1:6">
      <c r="A1961" s="65"/>
      <c r="B1961" s="1"/>
      <c r="C1961" s="2"/>
      <c r="D1961" s="42"/>
      <c r="E1961" s="44"/>
      <c r="F1961" s="6"/>
    </row>
    <row r="1962" spans="1:6">
      <c r="A1962" s="65"/>
      <c r="B1962" s="1"/>
      <c r="C1962" s="2"/>
      <c r="D1962" s="42"/>
      <c r="E1962" s="44"/>
      <c r="F1962" s="6"/>
    </row>
    <row r="1963" spans="1:6">
      <c r="A1963" s="65"/>
      <c r="B1963" s="1"/>
      <c r="C1963" s="2"/>
      <c r="D1963" s="42"/>
      <c r="E1963" s="44"/>
      <c r="F1963" s="6"/>
    </row>
    <row r="1964" spans="1:6">
      <c r="A1964" s="65"/>
      <c r="B1964" s="1"/>
      <c r="C1964" s="2"/>
      <c r="D1964" s="42"/>
      <c r="E1964" s="44"/>
      <c r="F1964" s="6"/>
    </row>
    <row r="1965" spans="1:6">
      <c r="A1965" s="65"/>
      <c r="B1965" s="1"/>
      <c r="C1965" s="2"/>
      <c r="D1965" s="42"/>
      <c r="E1965" s="44"/>
      <c r="F1965" s="6"/>
    </row>
    <row r="1966" spans="1:6">
      <c r="A1966" s="65"/>
      <c r="B1966" s="1"/>
      <c r="C1966" s="2"/>
      <c r="D1966" s="42"/>
      <c r="E1966" s="44"/>
      <c r="F1966" s="6"/>
    </row>
    <row r="1967" spans="1:6">
      <c r="A1967" s="65"/>
      <c r="B1967" s="1"/>
      <c r="C1967" s="2"/>
      <c r="D1967" s="42"/>
      <c r="E1967" s="44"/>
      <c r="F1967" s="6"/>
    </row>
    <row r="1968" spans="1:6">
      <c r="A1968" s="65"/>
      <c r="B1968" s="1"/>
      <c r="C1968" s="2"/>
      <c r="D1968" s="42"/>
      <c r="E1968" s="44"/>
      <c r="F1968" s="6"/>
    </row>
    <row r="1969" spans="1:6">
      <c r="A1969" s="65"/>
      <c r="B1969" s="1"/>
      <c r="C1969" s="2"/>
      <c r="D1969" s="42"/>
      <c r="E1969" s="44"/>
      <c r="F1969" s="6"/>
    </row>
    <row r="1970" spans="1:6">
      <c r="A1970" s="65"/>
      <c r="B1970" s="1"/>
      <c r="C1970" s="2"/>
      <c r="D1970" s="42"/>
      <c r="E1970" s="44"/>
      <c r="F1970" s="6"/>
    </row>
    <row r="1971" spans="1:6">
      <c r="A1971" s="65"/>
      <c r="B1971" s="1"/>
      <c r="C1971" s="2"/>
      <c r="D1971" s="42"/>
      <c r="E1971" s="44"/>
      <c r="F1971" s="6"/>
    </row>
    <row r="1972" spans="1:6">
      <c r="A1972" s="65"/>
      <c r="B1972" s="1"/>
      <c r="C1972" s="2"/>
      <c r="D1972" s="42"/>
      <c r="E1972" s="44"/>
      <c r="F1972" s="6"/>
    </row>
    <row r="1973" spans="1:6">
      <c r="A1973" s="65"/>
      <c r="B1973" s="1"/>
      <c r="C1973" s="2"/>
      <c r="D1973" s="42"/>
      <c r="E1973" s="44"/>
      <c r="F1973" s="6"/>
    </row>
    <row r="1974" spans="1:6">
      <c r="A1974" s="65"/>
      <c r="B1974" s="1"/>
      <c r="C1974" s="2"/>
      <c r="D1974" s="42"/>
      <c r="E1974" s="44"/>
      <c r="F1974" s="6"/>
    </row>
    <row r="1975" spans="1:6">
      <c r="A1975" s="65"/>
      <c r="B1975" s="1"/>
      <c r="C1975" s="2"/>
      <c r="D1975" s="42"/>
      <c r="E1975" s="44"/>
      <c r="F1975" s="6"/>
    </row>
    <row r="1976" spans="1:6">
      <c r="A1976" s="65"/>
      <c r="B1976" s="1"/>
      <c r="C1976" s="2"/>
      <c r="D1976" s="42"/>
      <c r="E1976" s="44"/>
      <c r="F1976" s="6"/>
    </row>
    <row r="1977" spans="1:6">
      <c r="A1977" s="65"/>
      <c r="B1977" s="1"/>
      <c r="C1977" s="2"/>
      <c r="D1977" s="42"/>
      <c r="E1977" s="44"/>
      <c r="F1977" s="6"/>
    </row>
    <row r="1978" spans="1:6">
      <c r="A1978" s="65"/>
      <c r="B1978" s="1"/>
      <c r="C1978" s="2"/>
      <c r="D1978" s="42"/>
      <c r="E1978" s="44"/>
      <c r="F1978" s="6"/>
    </row>
    <row r="1979" spans="1:6">
      <c r="A1979" s="65"/>
      <c r="B1979" s="1"/>
      <c r="C1979" s="2"/>
      <c r="D1979" s="42"/>
      <c r="E1979" s="44"/>
      <c r="F1979" s="6"/>
    </row>
    <row r="1980" spans="1:6">
      <c r="A1980" s="65"/>
      <c r="B1980" s="1"/>
      <c r="C1980" s="2"/>
      <c r="D1980" s="42"/>
      <c r="E1980" s="44"/>
      <c r="F1980" s="6"/>
    </row>
    <row r="1981" spans="1:6">
      <c r="A1981" s="65"/>
      <c r="B1981" s="1"/>
      <c r="C1981" s="2"/>
      <c r="D1981" s="42"/>
      <c r="E1981" s="44"/>
      <c r="F1981" s="6"/>
    </row>
    <row r="1982" spans="1:6">
      <c r="A1982" s="65"/>
      <c r="B1982" s="1"/>
      <c r="C1982" s="2"/>
      <c r="D1982" s="42"/>
      <c r="E1982" s="44"/>
      <c r="F1982" s="6"/>
    </row>
    <row r="1983" spans="1:6">
      <c r="A1983" s="65"/>
      <c r="B1983" s="1"/>
      <c r="C1983" s="2"/>
      <c r="D1983" s="42"/>
      <c r="E1983" s="44"/>
      <c r="F1983" s="6"/>
    </row>
    <row r="1984" spans="1:6">
      <c r="A1984" s="65"/>
      <c r="B1984" s="1"/>
      <c r="C1984" s="2"/>
      <c r="D1984" s="42"/>
      <c r="E1984" s="44"/>
      <c r="F1984" s="6"/>
    </row>
    <row r="1985" spans="1:6">
      <c r="A1985" s="65"/>
      <c r="B1985" s="1"/>
      <c r="C1985" s="2"/>
      <c r="D1985" s="42"/>
      <c r="E1985" s="44"/>
      <c r="F1985" s="6"/>
    </row>
    <row r="1986" spans="1:6">
      <c r="A1986" s="65"/>
      <c r="B1986" s="1"/>
      <c r="C1986" s="2"/>
      <c r="D1986" s="42"/>
      <c r="E1986" s="44"/>
      <c r="F1986" s="6"/>
    </row>
    <row r="1987" spans="1:6">
      <c r="A1987" s="65"/>
      <c r="B1987" s="1"/>
      <c r="C1987" s="2"/>
      <c r="D1987" s="42"/>
      <c r="E1987" s="44"/>
      <c r="F1987" s="6"/>
    </row>
    <row r="1988" spans="1:6">
      <c r="A1988" s="65"/>
      <c r="B1988" s="1"/>
      <c r="C1988" s="2"/>
      <c r="D1988" s="42"/>
      <c r="E1988" s="44"/>
      <c r="F1988" s="6"/>
    </row>
    <row r="1989" spans="1:6">
      <c r="A1989" s="65"/>
      <c r="B1989" s="1"/>
      <c r="C1989" s="2"/>
      <c r="D1989" s="42"/>
      <c r="E1989" s="44"/>
      <c r="F1989" s="6"/>
    </row>
    <row r="1990" spans="1:6">
      <c r="A1990" s="65"/>
      <c r="B1990" s="1"/>
      <c r="C1990" s="2"/>
      <c r="D1990" s="42"/>
      <c r="E1990" s="44"/>
      <c r="F1990" s="6"/>
    </row>
    <row r="1991" spans="1:6">
      <c r="A1991" s="65"/>
      <c r="B1991" s="1"/>
      <c r="C1991" s="2"/>
      <c r="D1991" s="42"/>
      <c r="E1991" s="44"/>
      <c r="F1991" s="6"/>
    </row>
    <row r="1992" spans="1:6">
      <c r="A1992" s="65"/>
      <c r="B1992" s="1"/>
      <c r="C1992" s="2"/>
      <c r="D1992" s="42"/>
      <c r="E1992" s="44"/>
      <c r="F1992" s="6"/>
    </row>
    <row r="1993" spans="1:6">
      <c r="A1993" s="65"/>
      <c r="B1993" s="1"/>
      <c r="C1993" s="2"/>
      <c r="D1993" s="42"/>
      <c r="E1993" s="44"/>
      <c r="F1993" s="6"/>
    </row>
    <row r="1994" spans="1:6">
      <c r="A1994" s="65"/>
      <c r="B1994" s="1"/>
      <c r="C1994" s="2"/>
      <c r="D1994" s="42"/>
      <c r="E1994" s="44"/>
      <c r="F1994" s="6"/>
    </row>
    <row r="1995" spans="1:6">
      <c r="A1995" s="65"/>
      <c r="B1995" s="1"/>
      <c r="C1995" s="2"/>
      <c r="D1995" s="42"/>
      <c r="E1995" s="44"/>
      <c r="F1995" s="6"/>
    </row>
    <row r="1996" spans="1:6">
      <c r="A1996" s="65"/>
      <c r="B1996" s="1"/>
      <c r="C1996" s="2"/>
      <c r="D1996" s="42"/>
      <c r="E1996" s="44"/>
      <c r="F1996" s="6"/>
    </row>
    <row r="1997" spans="1:6">
      <c r="A1997" s="65"/>
      <c r="B1997" s="1"/>
      <c r="C1997" s="2"/>
      <c r="D1997" s="42"/>
      <c r="E1997" s="44"/>
      <c r="F1997" s="6"/>
    </row>
    <row r="1998" spans="1:6">
      <c r="A1998" s="65"/>
      <c r="B1998" s="1"/>
      <c r="C1998" s="2"/>
      <c r="D1998" s="42"/>
      <c r="E1998" s="44"/>
      <c r="F1998" s="6"/>
    </row>
    <row r="1999" spans="1:6">
      <c r="A1999" s="65"/>
      <c r="B1999" s="1"/>
      <c r="C1999" s="2"/>
      <c r="D1999" s="42"/>
      <c r="E1999" s="44"/>
      <c r="F1999" s="6"/>
    </row>
    <row r="2000" spans="1:6">
      <c r="A2000" s="65"/>
      <c r="B2000" s="1"/>
      <c r="C2000" s="2"/>
      <c r="D2000" s="42"/>
      <c r="E2000" s="44"/>
      <c r="F2000" s="6"/>
    </row>
    <row r="2001" spans="1:6">
      <c r="A2001" s="65"/>
      <c r="B2001" s="1"/>
      <c r="C2001" s="2"/>
      <c r="D2001" s="42"/>
      <c r="E2001" s="44"/>
      <c r="F2001" s="6"/>
    </row>
    <row r="2002" spans="1:6">
      <c r="A2002" s="65"/>
      <c r="B2002" s="1"/>
      <c r="C2002" s="2"/>
      <c r="D2002" s="42"/>
      <c r="E2002" s="44"/>
      <c r="F2002" s="6"/>
    </row>
    <row r="2003" spans="1:6">
      <c r="A2003" s="65"/>
      <c r="B2003" s="1"/>
      <c r="C2003" s="2"/>
      <c r="D2003" s="42"/>
      <c r="E2003" s="44"/>
      <c r="F2003" s="6"/>
    </row>
    <row r="2004" spans="1:6">
      <c r="A2004" s="65"/>
      <c r="B2004" s="1"/>
      <c r="C2004" s="2"/>
      <c r="D2004" s="42"/>
      <c r="E2004" s="44"/>
      <c r="F2004" s="6"/>
    </row>
    <row r="2005" spans="1:6">
      <c r="A2005" s="65"/>
      <c r="B2005" s="1"/>
      <c r="C2005" s="2"/>
      <c r="D2005" s="42"/>
      <c r="E2005" s="44"/>
      <c r="F2005" s="6"/>
    </row>
    <row r="2006" spans="1:6">
      <c r="A2006" s="65"/>
      <c r="B2006" s="1"/>
      <c r="C2006" s="2"/>
      <c r="D2006" s="42"/>
      <c r="E2006" s="44"/>
      <c r="F2006" s="6"/>
    </row>
    <row r="2007" spans="1:6">
      <c r="A2007" s="65"/>
      <c r="B2007" s="1"/>
      <c r="C2007" s="2"/>
      <c r="D2007" s="42"/>
      <c r="E2007" s="44"/>
      <c r="F2007" s="6"/>
    </row>
    <row r="2008" spans="1:6">
      <c r="A2008" s="65"/>
      <c r="B2008" s="1"/>
      <c r="C2008" s="2"/>
      <c r="D2008" s="42"/>
      <c r="E2008" s="44"/>
      <c r="F2008" s="6"/>
    </row>
    <row r="2009" spans="1:6">
      <c r="A2009" s="65"/>
      <c r="B2009" s="1"/>
      <c r="C2009" s="2"/>
      <c r="D2009" s="42"/>
      <c r="E2009" s="44"/>
      <c r="F2009" s="6"/>
    </row>
    <row r="2010" spans="1:6">
      <c r="A2010" s="65"/>
      <c r="B2010" s="1"/>
      <c r="C2010" s="2"/>
      <c r="D2010" s="42"/>
      <c r="E2010" s="44"/>
      <c r="F2010" s="6"/>
    </row>
    <row r="2011" spans="1:6">
      <c r="A2011" s="65"/>
      <c r="B2011" s="1"/>
      <c r="C2011" s="2"/>
      <c r="D2011" s="42"/>
      <c r="E2011" s="44"/>
      <c r="F2011" s="6"/>
    </row>
    <row r="2012" spans="1:6">
      <c r="A2012" s="65"/>
      <c r="B2012" s="1"/>
      <c r="C2012" s="2"/>
      <c r="D2012" s="42"/>
      <c r="E2012" s="44"/>
      <c r="F2012" s="6"/>
    </row>
    <row r="2013" spans="1:6">
      <c r="A2013" s="65"/>
      <c r="B2013" s="1"/>
      <c r="C2013" s="2"/>
      <c r="D2013" s="42"/>
      <c r="E2013" s="44"/>
      <c r="F2013" s="6"/>
    </row>
    <row r="2014" spans="1:6">
      <c r="A2014" s="65"/>
      <c r="B2014" s="1"/>
      <c r="C2014" s="2"/>
      <c r="D2014" s="42"/>
      <c r="E2014" s="44"/>
      <c r="F2014" s="6"/>
    </row>
    <row r="2015" spans="1:6">
      <c r="A2015" s="65"/>
      <c r="B2015" s="1"/>
      <c r="C2015" s="2"/>
      <c r="D2015" s="42"/>
      <c r="E2015" s="44"/>
      <c r="F2015" s="6"/>
    </row>
    <row r="2016" spans="1:6">
      <c r="A2016" s="65"/>
      <c r="B2016" s="1"/>
      <c r="C2016" s="2"/>
      <c r="D2016" s="42"/>
      <c r="E2016" s="44"/>
      <c r="F2016" s="6"/>
    </row>
    <row r="2017" spans="1:6">
      <c r="A2017" s="65"/>
      <c r="B2017" s="1"/>
      <c r="C2017" s="2"/>
      <c r="D2017" s="42"/>
      <c r="E2017" s="44"/>
      <c r="F2017" s="6"/>
    </row>
    <row r="2018" spans="1:6">
      <c r="A2018" s="65"/>
      <c r="B2018" s="1"/>
      <c r="C2018" s="2"/>
      <c r="D2018" s="42"/>
      <c r="E2018" s="44"/>
      <c r="F2018" s="6"/>
    </row>
    <row r="2019" spans="1:6">
      <c r="A2019" s="65"/>
      <c r="B2019" s="1"/>
      <c r="C2019" s="2"/>
      <c r="D2019" s="42"/>
      <c r="E2019" s="44"/>
      <c r="F2019" s="6"/>
    </row>
    <row r="2020" spans="1:6">
      <c r="A2020" s="65"/>
      <c r="B2020" s="1"/>
      <c r="C2020" s="2"/>
      <c r="D2020" s="42"/>
      <c r="E2020" s="44"/>
      <c r="F2020" s="6"/>
    </row>
    <row r="2021" spans="1:6">
      <c r="A2021" s="65"/>
      <c r="B2021" s="1"/>
      <c r="C2021" s="2"/>
      <c r="D2021" s="42"/>
      <c r="E2021" s="44"/>
      <c r="F2021" s="6"/>
    </row>
    <row r="2022" spans="1:6">
      <c r="A2022" s="65"/>
      <c r="B2022" s="1"/>
      <c r="C2022" s="2"/>
      <c r="D2022" s="42"/>
      <c r="E2022" s="44"/>
      <c r="F2022" s="6"/>
    </row>
    <row r="2023" spans="1:6">
      <c r="A2023" s="65"/>
      <c r="B2023" s="1"/>
      <c r="C2023" s="2"/>
      <c r="D2023" s="42"/>
      <c r="E2023" s="44"/>
      <c r="F2023" s="6"/>
    </row>
    <row r="2024" spans="1:6">
      <c r="A2024" s="65"/>
      <c r="B2024" s="1"/>
      <c r="C2024" s="2"/>
      <c r="D2024" s="42"/>
      <c r="E2024" s="44"/>
      <c r="F2024" s="6"/>
    </row>
    <row r="2025" spans="1:6">
      <c r="A2025" s="65"/>
      <c r="B2025" s="1"/>
      <c r="C2025" s="2"/>
      <c r="D2025" s="42"/>
      <c r="E2025" s="44"/>
      <c r="F2025" s="6"/>
    </row>
    <row r="2026" spans="1:6">
      <c r="A2026" s="65"/>
      <c r="B2026" s="1"/>
      <c r="C2026" s="2"/>
      <c r="D2026" s="42"/>
      <c r="E2026" s="44"/>
      <c r="F2026" s="6"/>
    </row>
    <row r="2027" spans="1:6">
      <c r="A2027" s="65"/>
      <c r="B2027" s="1"/>
      <c r="C2027" s="2"/>
      <c r="D2027" s="42"/>
      <c r="E2027" s="44"/>
      <c r="F2027" s="6"/>
    </row>
    <row r="2028" spans="1:6">
      <c r="A2028" s="65"/>
      <c r="B2028" s="1"/>
      <c r="C2028" s="2"/>
      <c r="D2028" s="42"/>
      <c r="E2028" s="44"/>
      <c r="F2028" s="6"/>
    </row>
    <row r="2029" spans="1:6">
      <c r="A2029" s="65"/>
      <c r="B2029" s="1"/>
      <c r="C2029" s="2"/>
      <c r="D2029" s="42"/>
      <c r="E2029" s="44"/>
      <c r="F2029" s="6"/>
    </row>
    <row r="2030" spans="1:6">
      <c r="A2030" s="65"/>
      <c r="B2030" s="1"/>
      <c r="C2030" s="2"/>
      <c r="D2030" s="42"/>
      <c r="E2030" s="44"/>
      <c r="F2030" s="6"/>
    </row>
    <row r="2031" spans="1:6">
      <c r="A2031" s="65"/>
      <c r="B2031" s="1"/>
      <c r="C2031" s="2"/>
      <c r="D2031" s="42"/>
      <c r="E2031" s="44"/>
      <c r="F2031" s="6"/>
    </row>
    <row r="2032" spans="1:6">
      <c r="A2032" s="65"/>
      <c r="B2032" s="1"/>
      <c r="C2032" s="2"/>
      <c r="D2032" s="42"/>
      <c r="E2032" s="44"/>
      <c r="F2032" s="6"/>
    </row>
    <row r="2033" spans="1:6">
      <c r="A2033" s="65"/>
      <c r="B2033" s="1"/>
      <c r="C2033" s="2"/>
      <c r="D2033" s="42"/>
      <c r="E2033" s="44"/>
      <c r="F2033" s="6"/>
    </row>
    <row r="2034" spans="1:6">
      <c r="A2034" s="65"/>
      <c r="B2034" s="1"/>
      <c r="C2034" s="2"/>
      <c r="D2034" s="42"/>
      <c r="E2034" s="44"/>
      <c r="F2034" s="6"/>
    </row>
    <row r="2035" spans="1:6">
      <c r="A2035" s="65"/>
      <c r="B2035" s="1"/>
      <c r="C2035" s="2"/>
      <c r="D2035" s="42"/>
      <c r="E2035" s="44"/>
      <c r="F2035" s="6"/>
    </row>
    <row r="2036" spans="1:6">
      <c r="A2036" s="65"/>
      <c r="B2036" s="1"/>
      <c r="C2036" s="2"/>
      <c r="D2036" s="42"/>
      <c r="E2036" s="44"/>
      <c r="F2036" s="6"/>
    </row>
  </sheetData>
  <sheetProtection algorithmName="SHA-512" hashValue="S+zq3sKR5xee5FglqlIzbyrIKgaoGmpHIEV2hLK28fpgWRA9PlPK8u6lpMXjzKqhuPVHA7DoCPfRP2XUa5UIIg==" saltValue="LDZNdxDw8Nkrh2B/lp1FrA==" spinCount="100000" sheet="1" objects="1" scenarios="1"/>
  <dataConsolidate/>
  <mergeCells count="13">
    <mergeCell ref="A210:F210"/>
    <mergeCell ref="A211:E211"/>
    <mergeCell ref="A87:B87"/>
    <mergeCell ref="A96:B96"/>
    <mergeCell ref="A137:E137"/>
    <mergeCell ref="A167:E167"/>
    <mergeCell ref="A119:B119"/>
    <mergeCell ref="A121:B121"/>
    <mergeCell ref="A17:B17"/>
    <mergeCell ref="A27:B27"/>
    <mergeCell ref="H58:J58"/>
    <mergeCell ref="A205:E205"/>
    <mergeCell ref="A208:E208"/>
  </mergeCells>
  <dataValidations count="1">
    <dataValidation type="custom" showInputMessage="1" showErrorMessage="1" errorTitle="Nepravilen vnos cene" error="Cena mora biti nenegativno število z največ dvema decimalkama!" sqref="E88 E22:E26 E6:E7 E11:E13 E15:E16 E90:E95 E18 E97:E118 E28:E86">
      <formula1>AND(ISNUMBER(E6),E6&gt;=0,ROUND(E6*100,6)-INT(E6*100)=0,NOT(ISBLANK(E6)))</formula1>
    </dataValidation>
  </dataValidations>
  <pageMargins left="0.59055118110236227" right="0.39370078740157483" top="0.59055118110236227" bottom="0.98425196850393704" header="0.19685039370078741" footer="0.19685039370078741"/>
  <pageSetup scale="90" fitToHeight="0" orientation="landscape" r:id="rId1"/>
  <headerFooter alignWithMargins="0">
    <oddHeader>&amp;LRTP 110/20 kV Izola
110 kV stikališče&amp;R&amp;G</oddHeader>
    <oddFooter>&amp;LDZR: 7 - Ponudbeni predračun&amp;RRevizija: 1
Stran: &amp;P od &amp;N</oddFooter>
  </headerFooter>
  <rowBreaks count="2" manualBreakCount="2">
    <brk id="56" max="5" man="1"/>
    <brk id="91" max="5"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F1943"/>
  <sheetViews>
    <sheetView view="pageLayout" zoomScale="115" zoomScaleNormal="130" zoomScaleSheetLayoutView="145" zoomScalePageLayoutView="115" workbookViewId="0">
      <selection activeCell="E14" sqref="E14"/>
    </sheetView>
  </sheetViews>
  <sheetFormatPr defaultRowHeight="12.75"/>
  <cols>
    <col min="1" max="1" width="9.42578125" style="455" customWidth="1"/>
    <col min="2" max="2" width="78" style="456" customWidth="1"/>
    <col min="3" max="3" width="9.140625" style="457"/>
    <col min="4" max="4" width="11.42578125" style="458" customWidth="1"/>
    <col min="5" max="5" width="12.7109375" style="459" customWidth="1"/>
    <col min="6" max="6" width="13.5703125" style="460" customWidth="1"/>
    <col min="7" max="16384" width="9.140625" style="308"/>
  </cols>
  <sheetData>
    <row r="1" spans="1:6">
      <c r="A1" s="410"/>
      <c r="B1" s="308"/>
      <c r="C1" s="411"/>
      <c r="D1" s="412"/>
      <c r="E1" s="413"/>
      <c r="F1" s="414"/>
    </row>
    <row r="2" spans="1:6">
      <c r="A2" s="410"/>
      <c r="B2" s="308"/>
      <c r="C2" s="411"/>
      <c r="D2" s="412"/>
      <c r="E2" s="413"/>
      <c r="F2" s="414"/>
    </row>
    <row r="3" spans="1:6" ht="13.5" thickBot="1">
      <c r="A3" s="410"/>
      <c r="B3" s="308"/>
      <c r="C3" s="411"/>
      <c r="D3" s="412"/>
      <c r="E3" s="413"/>
      <c r="F3" s="414"/>
    </row>
    <row r="4" spans="1:6" ht="32.25" customHeight="1">
      <c r="A4" s="415" t="s">
        <v>7</v>
      </c>
      <c r="B4" s="416" t="s">
        <v>12</v>
      </c>
      <c r="C4" s="417" t="s">
        <v>8</v>
      </c>
      <c r="D4" s="418" t="s">
        <v>9</v>
      </c>
      <c r="E4" s="419" t="s">
        <v>10</v>
      </c>
      <c r="F4" s="420" t="s">
        <v>11</v>
      </c>
    </row>
    <row r="5" spans="1:6" ht="15">
      <c r="A5" s="421" t="s">
        <v>898</v>
      </c>
      <c r="B5" s="422" t="s">
        <v>971</v>
      </c>
      <c r="C5" s="423"/>
      <c r="D5" s="424"/>
      <c r="E5" s="425"/>
      <c r="F5" s="426"/>
    </row>
    <row r="6" spans="1:6" ht="15">
      <c r="A6" s="427"/>
      <c r="B6" s="428"/>
      <c r="C6" s="394"/>
      <c r="D6" s="395"/>
      <c r="E6" s="396"/>
      <c r="F6" s="397"/>
    </row>
    <row r="7" spans="1:6" ht="39" customHeight="1">
      <c r="A7" s="165" t="s">
        <v>140</v>
      </c>
      <c r="B7" s="354" t="s">
        <v>1195</v>
      </c>
      <c r="C7" s="365" t="s">
        <v>3</v>
      </c>
      <c r="D7" s="366">
        <v>1</v>
      </c>
      <c r="E7" s="367"/>
      <c r="F7" s="368">
        <f>ROUND(D7*E7,2)</f>
        <v>0</v>
      </c>
    </row>
    <row r="8" spans="1:6" ht="22.5">
      <c r="A8" s="165" t="s">
        <v>141</v>
      </c>
      <c r="B8" s="354" t="s">
        <v>652</v>
      </c>
      <c r="C8" s="365" t="s">
        <v>3</v>
      </c>
      <c r="D8" s="366">
        <v>1</v>
      </c>
      <c r="E8" s="367"/>
      <c r="F8" s="368">
        <f>ROUND(D8*E8,2)</f>
        <v>0</v>
      </c>
    </row>
    <row r="9" spans="1:6" ht="22.5">
      <c r="A9" s="165" t="s">
        <v>142</v>
      </c>
      <c r="B9" s="354" t="s">
        <v>968</v>
      </c>
      <c r="C9" s="365" t="s">
        <v>3</v>
      </c>
      <c r="D9" s="366">
        <v>1</v>
      </c>
      <c r="E9" s="367"/>
      <c r="F9" s="368">
        <f>ROUND(D9*E9,2)</f>
        <v>0</v>
      </c>
    </row>
    <row r="10" spans="1:6" ht="13.5" thickBot="1">
      <c r="A10" s="165" t="s">
        <v>969</v>
      </c>
      <c r="B10" s="619" t="s">
        <v>970</v>
      </c>
      <c r="C10" s="365" t="s">
        <v>3</v>
      </c>
      <c r="D10" s="366">
        <v>1</v>
      </c>
      <c r="E10" s="367"/>
      <c r="F10" s="368">
        <f>ROUND(D10*E10,2)</f>
        <v>0</v>
      </c>
    </row>
    <row r="11" spans="1:6" s="430" customFormat="1" ht="13.5" customHeight="1" thickBot="1">
      <c r="A11" s="704" t="s">
        <v>972</v>
      </c>
      <c r="B11" s="718"/>
      <c r="C11" s="386"/>
      <c r="D11" s="386"/>
      <c r="E11" s="386"/>
      <c r="F11" s="326">
        <f>SUM(F7:F10)</f>
        <v>0</v>
      </c>
    </row>
    <row r="12" spans="1:6">
      <c r="A12" s="433"/>
      <c r="B12" s="434"/>
      <c r="C12" s="561"/>
      <c r="D12" s="412"/>
      <c r="E12" s="413"/>
      <c r="F12" s="414"/>
    </row>
    <row r="13" spans="1:6">
      <c r="A13" s="433"/>
      <c r="B13" s="434"/>
      <c r="C13" s="561"/>
      <c r="D13" s="412"/>
      <c r="E13" s="413"/>
      <c r="F13" s="414"/>
    </row>
    <row r="14" spans="1:6">
      <c r="A14" s="433"/>
      <c r="B14" s="434"/>
      <c r="C14" s="561"/>
      <c r="D14" s="412"/>
      <c r="E14" s="413"/>
      <c r="F14" s="414"/>
    </row>
    <row r="15" spans="1:6">
      <c r="A15" s="433"/>
      <c r="B15" s="434"/>
      <c r="C15" s="561"/>
      <c r="D15" s="412"/>
      <c r="E15" s="413"/>
      <c r="F15" s="414"/>
    </row>
    <row r="16" spans="1:6">
      <c r="A16" s="433"/>
      <c r="B16" s="434"/>
      <c r="C16" s="561"/>
      <c r="D16" s="412"/>
      <c r="E16" s="413"/>
      <c r="F16" s="414"/>
    </row>
    <row r="17" spans="1:6">
      <c r="A17" s="433"/>
      <c r="B17" s="434"/>
      <c r="C17" s="561"/>
      <c r="D17" s="412"/>
      <c r="E17" s="413"/>
      <c r="F17" s="414"/>
    </row>
    <row r="18" spans="1:6">
      <c r="A18" s="433"/>
      <c r="B18" s="434"/>
      <c r="C18" s="561"/>
      <c r="D18" s="412"/>
      <c r="E18" s="413"/>
      <c r="F18" s="414"/>
    </row>
    <row r="19" spans="1:6">
      <c r="A19" s="433"/>
      <c r="B19" s="435"/>
      <c r="C19" s="436"/>
      <c r="D19" s="412"/>
      <c r="E19" s="413"/>
      <c r="F19" s="414"/>
    </row>
    <row r="20" spans="1:6">
      <c r="A20" s="433"/>
      <c r="B20" s="437"/>
      <c r="C20" s="561"/>
      <c r="D20" s="412"/>
      <c r="E20" s="413"/>
      <c r="F20" s="414"/>
    </row>
    <row r="21" spans="1:6">
      <c r="A21" s="438"/>
      <c r="B21" s="439"/>
      <c r="C21" s="561"/>
      <c r="D21" s="412"/>
      <c r="E21" s="413"/>
      <c r="F21" s="414"/>
    </row>
    <row r="22" spans="1:6">
      <c r="A22" s="433"/>
      <c r="B22" s="435"/>
      <c r="C22" s="561"/>
      <c r="D22" s="412"/>
      <c r="E22" s="413"/>
      <c r="F22" s="414"/>
    </row>
    <row r="23" spans="1:6">
      <c r="A23" s="433"/>
      <c r="B23" s="435"/>
      <c r="C23" s="561"/>
      <c r="D23" s="412"/>
      <c r="E23" s="413"/>
      <c r="F23" s="414"/>
    </row>
    <row r="24" spans="1:6">
      <c r="A24" s="433"/>
      <c r="B24" s="437"/>
      <c r="C24" s="561"/>
      <c r="D24" s="412"/>
      <c r="E24" s="413"/>
      <c r="F24" s="414"/>
    </row>
    <row r="25" spans="1:6">
      <c r="A25" s="433"/>
      <c r="B25" s="435"/>
      <c r="C25" s="436"/>
      <c r="D25" s="412"/>
      <c r="E25" s="413"/>
      <c r="F25" s="414"/>
    </row>
    <row r="26" spans="1:6">
      <c r="A26" s="433"/>
      <c r="B26" s="435"/>
      <c r="C26" s="561"/>
      <c r="D26" s="412"/>
      <c r="E26" s="413"/>
      <c r="F26" s="414"/>
    </row>
    <row r="27" spans="1:6">
      <c r="A27" s="433"/>
      <c r="B27" s="435"/>
      <c r="C27" s="561"/>
      <c r="D27" s="412"/>
      <c r="E27" s="413"/>
      <c r="F27" s="414"/>
    </row>
    <row r="28" spans="1:6">
      <c r="A28" s="433"/>
      <c r="B28" s="440"/>
      <c r="C28" s="561"/>
      <c r="D28" s="412"/>
      <c r="E28" s="413"/>
      <c r="F28" s="414"/>
    </row>
    <row r="29" spans="1:6">
      <c r="A29" s="433"/>
      <c r="B29" s="435"/>
      <c r="C29" s="436"/>
      <c r="D29" s="412"/>
      <c r="E29" s="413"/>
      <c r="F29" s="414"/>
    </row>
    <row r="30" spans="1:6">
      <c r="A30" s="433"/>
      <c r="B30" s="435"/>
      <c r="C30" s="561"/>
      <c r="D30" s="412"/>
      <c r="E30" s="413"/>
      <c r="F30" s="414"/>
    </row>
    <row r="31" spans="1:6">
      <c r="A31" s="433"/>
      <c r="B31" s="435"/>
      <c r="C31" s="561"/>
      <c r="D31" s="412"/>
      <c r="E31" s="413"/>
      <c r="F31" s="414"/>
    </row>
    <row r="32" spans="1:6">
      <c r="A32" s="433"/>
      <c r="B32" s="437"/>
      <c r="C32" s="561"/>
      <c r="D32" s="412"/>
      <c r="E32" s="413"/>
      <c r="F32" s="414"/>
    </row>
    <row r="33" spans="1:6">
      <c r="A33" s="433"/>
      <c r="B33" s="435"/>
      <c r="C33" s="436"/>
      <c r="D33" s="412"/>
      <c r="E33" s="413"/>
      <c r="F33" s="414"/>
    </row>
    <row r="34" spans="1:6">
      <c r="A34" s="433"/>
      <c r="B34" s="441"/>
      <c r="C34" s="561"/>
      <c r="D34" s="412"/>
      <c r="E34" s="413"/>
      <c r="F34" s="414"/>
    </row>
    <row r="35" spans="1:6">
      <c r="A35" s="433"/>
      <c r="B35" s="435"/>
      <c r="C35" s="561"/>
      <c r="D35" s="412"/>
      <c r="E35" s="413"/>
      <c r="F35" s="414"/>
    </row>
    <row r="36" spans="1:6">
      <c r="A36" s="433"/>
      <c r="B36" s="437"/>
      <c r="C36" s="561"/>
      <c r="D36" s="412"/>
      <c r="E36" s="413"/>
      <c r="F36" s="414"/>
    </row>
    <row r="37" spans="1:6">
      <c r="A37" s="433"/>
      <c r="B37" s="437"/>
      <c r="C37" s="561"/>
      <c r="D37" s="412"/>
      <c r="E37" s="413"/>
      <c r="F37" s="414"/>
    </row>
    <row r="38" spans="1:6">
      <c r="A38" s="433"/>
      <c r="B38" s="437"/>
      <c r="C38" s="561"/>
      <c r="D38" s="412"/>
      <c r="E38" s="413"/>
      <c r="F38" s="414"/>
    </row>
    <row r="39" spans="1:6">
      <c r="A39" s="433"/>
      <c r="B39" s="435"/>
      <c r="C39" s="436"/>
      <c r="D39" s="412"/>
      <c r="E39" s="413"/>
      <c r="F39" s="414"/>
    </row>
    <row r="40" spans="1:6">
      <c r="A40" s="433"/>
      <c r="B40" s="435"/>
      <c r="C40" s="561"/>
      <c r="D40" s="412"/>
      <c r="E40" s="413"/>
      <c r="F40" s="414"/>
    </row>
    <row r="41" spans="1:6">
      <c r="A41" s="433"/>
      <c r="B41" s="439"/>
      <c r="C41" s="561"/>
      <c r="D41" s="412"/>
      <c r="E41" s="413"/>
      <c r="F41" s="414"/>
    </row>
    <row r="42" spans="1:6" ht="18.75" customHeight="1">
      <c r="A42" s="433"/>
      <c r="B42" s="435"/>
      <c r="C42" s="561"/>
      <c r="D42" s="412"/>
      <c r="E42" s="413"/>
      <c r="F42" s="414"/>
    </row>
    <row r="43" spans="1:6">
      <c r="A43" s="433"/>
      <c r="B43" s="435"/>
      <c r="C43" s="561"/>
      <c r="D43" s="412"/>
      <c r="E43" s="413"/>
      <c r="F43" s="414"/>
    </row>
    <row r="44" spans="1:6" ht="18">
      <c r="A44" s="715"/>
      <c r="B44" s="715"/>
      <c r="C44" s="715"/>
      <c r="D44" s="715"/>
      <c r="E44" s="715"/>
      <c r="F44" s="442"/>
    </row>
    <row r="45" spans="1:6">
      <c r="A45" s="433"/>
      <c r="B45" s="435"/>
      <c r="C45" s="436"/>
      <c r="D45" s="412"/>
      <c r="E45" s="413"/>
      <c r="F45" s="414"/>
    </row>
    <row r="46" spans="1:6">
      <c r="A46" s="443"/>
      <c r="B46" s="444"/>
      <c r="C46" s="436"/>
      <c r="D46" s="412"/>
      <c r="E46" s="413"/>
      <c r="F46" s="414"/>
    </row>
    <row r="47" spans="1:6">
      <c r="A47" s="433"/>
      <c r="B47" s="435"/>
      <c r="C47" s="436"/>
      <c r="D47" s="412"/>
      <c r="E47" s="413"/>
      <c r="F47" s="414"/>
    </row>
    <row r="48" spans="1:6">
      <c r="A48" s="433"/>
      <c r="B48" s="437"/>
      <c r="C48" s="436"/>
      <c r="D48" s="412"/>
      <c r="E48" s="413"/>
      <c r="F48" s="414"/>
    </row>
    <row r="49" spans="1:6">
      <c r="A49" s="433"/>
      <c r="B49" s="439"/>
      <c r="C49" s="436"/>
      <c r="D49" s="412"/>
      <c r="E49" s="413"/>
      <c r="F49" s="414"/>
    </row>
    <row r="50" spans="1:6">
      <c r="A50" s="433"/>
      <c r="B50" s="434"/>
      <c r="C50" s="436"/>
      <c r="D50" s="412"/>
      <c r="E50" s="413"/>
      <c r="F50" s="414"/>
    </row>
    <row r="51" spans="1:6">
      <c r="A51" s="433"/>
      <c r="B51" s="434"/>
      <c r="C51" s="436"/>
      <c r="D51" s="412"/>
      <c r="E51" s="413"/>
      <c r="F51" s="414"/>
    </row>
    <row r="52" spans="1:6">
      <c r="A52" s="433"/>
      <c r="B52" s="440"/>
      <c r="C52" s="436"/>
      <c r="D52" s="412"/>
      <c r="E52" s="413"/>
      <c r="F52" s="414"/>
    </row>
    <row r="53" spans="1:6">
      <c r="A53" s="433"/>
      <c r="B53" s="440"/>
      <c r="C53" s="436"/>
      <c r="D53" s="412"/>
      <c r="E53" s="413"/>
      <c r="F53" s="414"/>
    </row>
    <row r="54" spans="1:6">
      <c r="A54" s="433"/>
      <c r="B54" s="440"/>
      <c r="C54" s="436"/>
      <c r="D54" s="412"/>
      <c r="E54" s="413"/>
      <c r="F54" s="414"/>
    </row>
    <row r="55" spans="1:6">
      <c r="A55" s="433"/>
      <c r="B55" s="440"/>
      <c r="C55" s="436"/>
      <c r="D55" s="412"/>
      <c r="E55" s="413"/>
      <c r="F55" s="414"/>
    </row>
    <row r="56" spans="1:6">
      <c r="A56" s="433"/>
      <c r="B56" s="435"/>
      <c r="C56" s="436"/>
      <c r="D56" s="412"/>
      <c r="E56" s="413"/>
      <c r="F56" s="414"/>
    </row>
    <row r="57" spans="1:6">
      <c r="A57" s="433"/>
      <c r="B57" s="435"/>
      <c r="C57" s="436"/>
      <c r="D57" s="412"/>
      <c r="E57" s="413"/>
      <c r="F57" s="414"/>
    </row>
    <row r="58" spans="1:6">
      <c r="A58" s="433"/>
      <c r="B58" s="437"/>
      <c r="C58" s="436"/>
      <c r="D58" s="412"/>
      <c r="E58" s="413"/>
      <c r="F58" s="414"/>
    </row>
    <row r="59" spans="1:6">
      <c r="A59" s="433"/>
      <c r="B59" s="440"/>
      <c r="C59" s="436"/>
      <c r="D59" s="412"/>
      <c r="E59" s="413"/>
      <c r="F59" s="414"/>
    </row>
    <row r="60" spans="1:6">
      <c r="A60" s="433"/>
      <c r="B60" s="435"/>
      <c r="C60" s="436"/>
      <c r="D60" s="412"/>
      <c r="E60" s="413"/>
      <c r="F60" s="414"/>
    </row>
    <row r="61" spans="1:6">
      <c r="A61" s="433"/>
      <c r="B61" s="439"/>
      <c r="C61" s="436"/>
      <c r="D61" s="412"/>
      <c r="E61" s="413"/>
      <c r="F61" s="414"/>
    </row>
    <row r="62" spans="1:6">
      <c r="A62" s="445"/>
      <c r="B62" s="441"/>
      <c r="C62" s="411"/>
      <c r="D62" s="412"/>
      <c r="E62" s="413"/>
      <c r="F62" s="414"/>
    </row>
    <row r="63" spans="1:6">
      <c r="A63" s="445"/>
      <c r="B63" s="441"/>
      <c r="C63" s="411"/>
      <c r="D63" s="412"/>
      <c r="E63" s="413"/>
      <c r="F63" s="414"/>
    </row>
    <row r="64" spans="1:6">
      <c r="A64" s="445"/>
      <c r="B64" s="441"/>
      <c r="C64" s="411"/>
      <c r="D64" s="412"/>
      <c r="E64" s="413"/>
      <c r="F64" s="414"/>
    </row>
    <row r="65" spans="1:6">
      <c r="A65" s="445"/>
      <c r="B65" s="441"/>
      <c r="C65" s="411"/>
      <c r="D65" s="412"/>
      <c r="E65" s="413"/>
      <c r="F65" s="414"/>
    </row>
    <row r="66" spans="1:6">
      <c r="A66" s="445"/>
      <c r="B66" s="441"/>
      <c r="C66" s="411"/>
      <c r="D66" s="412"/>
      <c r="E66" s="413"/>
      <c r="F66" s="414"/>
    </row>
    <row r="67" spans="1:6">
      <c r="A67" s="433"/>
      <c r="B67" s="435"/>
      <c r="C67" s="436"/>
      <c r="D67" s="412"/>
      <c r="E67" s="413"/>
      <c r="F67" s="414"/>
    </row>
    <row r="68" spans="1:6">
      <c r="A68" s="433"/>
      <c r="B68" s="437"/>
      <c r="C68" s="436"/>
      <c r="D68" s="412"/>
      <c r="E68" s="413"/>
      <c r="F68" s="414"/>
    </row>
    <row r="69" spans="1:6">
      <c r="A69" s="433"/>
      <c r="B69" s="439"/>
      <c r="C69" s="436"/>
      <c r="D69" s="412"/>
      <c r="E69" s="413"/>
      <c r="F69" s="414"/>
    </row>
    <row r="70" spans="1:6">
      <c r="A70" s="433"/>
      <c r="B70" s="435"/>
      <c r="C70" s="436"/>
      <c r="D70" s="412"/>
      <c r="E70" s="413"/>
      <c r="F70" s="414"/>
    </row>
    <row r="71" spans="1:6">
      <c r="A71" s="433"/>
      <c r="B71" s="435"/>
      <c r="C71" s="436"/>
      <c r="D71" s="412"/>
      <c r="E71" s="413"/>
      <c r="F71" s="414"/>
    </row>
    <row r="72" spans="1:6" ht="18.75" customHeight="1">
      <c r="A72" s="433"/>
      <c r="B72" s="437"/>
      <c r="C72" s="436"/>
      <c r="D72" s="412"/>
      <c r="E72" s="413"/>
      <c r="F72" s="414"/>
    </row>
    <row r="73" spans="1:6">
      <c r="A73" s="433"/>
      <c r="B73" s="435"/>
      <c r="C73" s="436"/>
      <c r="D73" s="412"/>
      <c r="E73" s="413"/>
      <c r="F73" s="414"/>
    </row>
    <row r="74" spans="1:6" ht="18">
      <c r="A74" s="715"/>
      <c r="B74" s="715"/>
      <c r="C74" s="715"/>
      <c r="D74" s="715"/>
      <c r="E74" s="715"/>
      <c r="F74" s="442"/>
    </row>
    <row r="75" spans="1:6">
      <c r="A75" s="433"/>
      <c r="B75" s="435"/>
      <c r="C75" s="436"/>
      <c r="D75" s="412"/>
      <c r="E75" s="413"/>
      <c r="F75" s="414"/>
    </row>
    <row r="76" spans="1:6">
      <c r="A76" s="443"/>
      <c r="B76" s="444"/>
      <c r="C76" s="436"/>
      <c r="D76" s="412"/>
      <c r="E76" s="413"/>
      <c r="F76" s="414"/>
    </row>
    <row r="77" spans="1:6">
      <c r="A77" s="433"/>
      <c r="B77" s="435"/>
      <c r="C77" s="436"/>
      <c r="D77" s="412"/>
      <c r="E77" s="413"/>
      <c r="F77" s="414"/>
    </row>
    <row r="78" spans="1:6">
      <c r="A78" s="433"/>
      <c r="B78" s="434"/>
      <c r="C78" s="446"/>
      <c r="D78" s="412"/>
      <c r="E78" s="413"/>
      <c r="F78" s="414"/>
    </row>
    <row r="79" spans="1:6">
      <c r="A79" s="433"/>
      <c r="B79" s="434"/>
      <c r="C79" s="446"/>
      <c r="D79" s="412"/>
      <c r="E79" s="413"/>
      <c r="F79" s="414"/>
    </row>
    <row r="80" spans="1:6">
      <c r="A80" s="433"/>
      <c r="B80" s="434"/>
      <c r="C80" s="446"/>
      <c r="D80" s="412"/>
      <c r="E80" s="413"/>
      <c r="F80" s="414"/>
    </row>
    <row r="81" spans="1:6">
      <c r="A81" s="433"/>
      <c r="B81" s="434"/>
      <c r="C81" s="446"/>
      <c r="D81" s="412"/>
      <c r="E81" s="413"/>
      <c r="F81" s="414"/>
    </row>
    <row r="82" spans="1:6">
      <c r="A82" s="438"/>
      <c r="B82" s="435"/>
      <c r="C82" s="446"/>
      <c r="D82" s="412"/>
      <c r="E82" s="413"/>
      <c r="F82" s="414"/>
    </row>
    <row r="83" spans="1:6">
      <c r="A83" s="433"/>
      <c r="B83" s="435"/>
      <c r="C83" s="436"/>
      <c r="D83" s="412"/>
      <c r="E83" s="413"/>
      <c r="F83" s="414"/>
    </row>
    <row r="84" spans="1:6">
      <c r="A84" s="438"/>
      <c r="B84" s="447"/>
      <c r="C84" s="446"/>
      <c r="D84" s="412"/>
      <c r="E84" s="413"/>
      <c r="F84" s="414"/>
    </row>
    <row r="85" spans="1:6">
      <c r="A85" s="438"/>
      <c r="B85" s="439"/>
      <c r="C85" s="446"/>
      <c r="D85" s="412"/>
      <c r="E85" s="413"/>
      <c r="F85" s="414"/>
    </row>
    <row r="86" spans="1:6" ht="14.25">
      <c r="A86" s="433"/>
      <c r="B86" s="448"/>
      <c r="C86" s="449"/>
      <c r="D86" s="412"/>
      <c r="E86" s="413"/>
      <c r="F86" s="414"/>
    </row>
    <row r="87" spans="1:6" ht="14.25">
      <c r="A87" s="433"/>
      <c r="B87" s="448"/>
      <c r="C87" s="449"/>
      <c r="D87" s="412"/>
      <c r="E87" s="413"/>
      <c r="F87" s="414"/>
    </row>
    <row r="88" spans="1:6" ht="14.25">
      <c r="A88" s="438"/>
      <c r="B88" s="448"/>
      <c r="C88" s="449"/>
      <c r="D88" s="412"/>
      <c r="E88" s="413"/>
      <c r="F88" s="414"/>
    </row>
    <row r="89" spans="1:6">
      <c r="A89" s="433"/>
      <c r="B89" s="435"/>
      <c r="C89" s="436"/>
      <c r="D89" s="412"/>
      <c r="E89" s="413"/>
      <c r="F89" s="414"/>
    </row>
    <row r="90" spans="1:6">
      <c r="A90" s="438"/>
      <c r="B90" s="447"/>
      <c r="C90" s="436"/>
      <c r="D90" s="412"/>
      <c r="E90" s="413"/>
      <c r="F90" s="414"/>
    </row>
    <row r="91" spans="1:6">
      <c r="A91" s="433"/>
      <c r="B91" s="435"/>
      <c r="C91" s="436"/>
      <c r="D91" s="412"/>
      <c r="E91" s="413"/>
      <c r="F91" s="414"/>
    </row>
    <row r="92" spans="1:6" ht="14.25">
      <c r="A92" s="438"/>
      <c r="B92" s="448"/>
      <c r="C92" s="450"/>
      <c r="D92" s="412"/>
      <c r="E92" s="413"/>
      <c r="F92" s="414"/>
    </row>
    <row r="93" spans="1:6" ht="14.25">
      <c r="A93" s="438"/>
      <c r="B93" s="448"/>
      <c r="C93" s="450"/>
      <c r="D93" s="412"/>
      <c r="E93" s="413"/>
      <c r="F93" s="414"/>
    </row>
    <row r="94" spans="1:6" ht="14.25">
      <c r="A94" s="438"/>
      <c r="B94" s="448"/>
      <c r="C94" s="449"/>
      <c r="D94" s="412"/>
      <c r="E94" s="413"/>
      <c r="F94" s="414"/>
    </row>
    <row r="95" spans="1:6" ht="14.25">
      <c r="A95" s="438"/>
      <c r="B95" s="448"/>
      <c r="C95" s="449"/>
      <c r="D95" s="412"/>
      <c r="E95" s="413"/>
      <c r="F95" s="414"/>
    </row>
    <row r="96" spans="1:6" ht="14.25">
      <c r="A96" s="438"/>
      <c r="B96" s="448"/>
      <c r="C96" s="449"/>
      <c r="D96" s="412"/>
      <c r="E96" s="413"/>
      <c r="F96" s="414"/>
    </row>
    <row r="97" spans="1:6" ht="14.25">
      <c r="A97" s="438"/>
      <c r="B97" s="448"/>
      <c r="C97" s="449"/>
      <c r="D97" s="412"/>
      <c r="E97" s="413"/>
      <c r="F97" s="414"/>
    </row>
    <row r="98" spans="1:6" ht="14.25">
      <c r="A98" s="438"/>
      <c r="B98" s="448"/>
      <c r="C98" s="449"/>
      <c r="D98" s="412"/>
      <c r="E98" s="413"/>
      <c r="F98" s="414"/>
    </row>
    <row r="99" spans="1:6" ht="14.25">
      <c r="A99" s="438"/>
      <c r="B99" s="448"/>
      <c r="C99" s="449"/>
      <c r="D99" s="412"/>
      <c r="E99" s="413"/>
      <c r="F99" s="414"/>
    </row>
    <row r="100" spans="1:6" ht="14.25">
      <c r="A100" s="438"/>
      <c r="B100" s="448"/>
      <c r="C100" s="449"/>
      <c r="D100" s="412"/>
      <c r="E100" s="413"/>
      <c r="F100" s="414"/>
    </row>
    <row r="101" spans="1:6" ht="14.25">
      <c r="A101" s="438"/>
      <c r="B101" s="448"/>
      <c r="C101" s="449"/>
      <c r="D101" s="412"/>
      <c r="E101" s="413"/>
      <c r="F101" s="414"/>
    </row>
    <row r="102" spans="1:6" ht="14.25">
      <c r="A102" s="433"/>
      <c r="B102" s="448"/>
      <c r="C102" s="449"/>
      <c r="D102" s="412"/>
      <c r="E102" s="413"/>
      <c r="F102" s="414"/>
    </row>
    <row r="103" spans="1:6" ht="14.25">
      <c r="A103" s="433"/>
      <c r="B103" s="448"/>
      <c r="C103" s="449"/>
      <c r="D103" s="412"/>
      <c r="E103" s="413"/>
      <c r="F103" s="414"/>
    </row>
    <row r="104" spans="1:6">
      <c r="A104" s="433"/>
      <c r="B104" s="435"/>
      <c r="C104" s="446"/>
      <c r="D104" s="412"/>
      <c r="E104" s="413"/>
      <c r="F104" s="414"/>
    </row>
    <row r="105" spans="1:6">
      <c r="A105" s="433"/>
      <c r="B105" s="435"/>
      <c r="C105" s="446"/>
      <c r="D105" s="412"/>
      <c r="E105" s="413"/>
      <c r="F105" s="414"/>
    </row>
    <row r="106" spans="1:6">
      <c r="A106" s="433"/>
      <c r="B106" s="435"/>
      <c r="C106" s="446"/>
      <c r="D106" s="412"/>
      <c r="E106" s="413"/>
      <c r="F106" s="414"/>
    </row>
    <row r="107" spans="1:6">
      <c r="A107" s="433"/>
      <c r="B107" s="435"/>
      <c r="C107" s="446"/>
      <c r="D107" s="412"/>
      <c r="E107" s="413"/>
      <c r="F107" s="414"/>
    </row>
    <row r="108" spans="1:6">
      <c r="A108" s="433"/>
      <c r="B108" s="435"/>
      <c r="C108" s="446"/>
      <c r="D108" s="412"/>
      <c r="E108" s="413"/>
      <c r="F108" s="414"/>
    </row>
    <row r="109" spans="1:6">
      <c r="A109" s="433"/>
      <c r="B109" s="435"/>
      <c r="C109" s="446"/>
      <c r="D109" s="412"/>
      <c r="E109" s="413"/>
      <c r="F109" s="414"/>
    </row>
    <row r="110" spans="1:6" ht="18.75" customHeight="1">
      <c r="A110" s="433"/>
      <c r="B110" s="435"/>
      <c r="C110" s="446"/>
      <c r="D110" s="412"/>
      <c r="E110" s="413"/>
      <c r="F110" s="414"/>
    </row>
    <row r="111" spans="1:6" ht="18.75" customHeight="1">
      <c r="A111" s="433"/>
      <c r="B111" s="435"/>
      <c r="C111" s="446"/>
      <c r="D111" s="412"/>
      <c r="E111" s="413"/>
      <c r="F111" s="414"/>
    </row>
    <row r="112" spans="1:6" ht="18.75" customHeight="1">
      <c r="A112" s="715"/>
      <c r="B112" s="715"/>
      <c r="C112" s="715"/>
      <c r="D112" s="715"/>
      <c r="E112" s="715"/>
      <c r="F112" s="442"/>
    </row>
    <row r="113" spans="1:6" ht="18.75" customHeight="1">
      <c r="A113" s="451"/>
      <c r="B113" s="562"/>
      <c r="C113" s="452"/>
      <c r="D113" s="453"/>
      <c r="E113" s="454"/>
      <c r="F113" s="442"/>
    </row>
    <row r="114" spans="1:6" ht="18">
      <c r="A114" s="451"/>
      <c r="B114" s="562"/>
      <c r="C114" s="452"/>
      <c r="D114" s="453"/>
      <c r="E114" s="454"/>
      <c r="F114" s="442"/>
    </row>
    <row r="115" spans="1:6" ht="18">
      <c r="A115" s="715"/>
      <c r="B115" s="715"/>
      <c r="C115" s="715"/>
      <c r="D115" s="715"/>
      <c r="E115" s="715"/>
      <c r="F115" s="442"/>
    </row>
    <row r="116" spans="1:6">
      <c r="A116" s="445"/>
      <c r="B116" s="441"/>
      <c r="C116" s="411"/>
      <c r="D116" s="412"/>
      <c r="E116" s="413"/>
      <c r="F116" s="414"/>
    </row>
    <row r="117" spans="1:6">
      <c r="A117" s="716"/>
      <c r="B117" s="716"/>
      <c r="C117" s="716"/>
      <c r="D117" s="716"/>
      <c r="E117" s="716"/>
      <c r="F117" s="716"/>
    </row>
    <row r="118" spans="1:6" ht="18">
      <c r="A118" s="717"/>
      <c r="B118" s="717"/>
      <c r="C118" s="717"/>
      <c r="D118" s="717"/>
      <c r="E118" s="717"/>
      <c r="F118" s="442"/>
    </row>
    <row r="119" spans="1:6">
      <c r="A119" s="410"/>
      <c r="B119" s="308"/>
      <c r="C119" s="411"/>
      <c r="D119" s="412"/>
      <c r="E119" s="413"/>
      <c r="F119" s="414"/>
    </row>
    <row r="120" spans="1:6">
      <c r="A120" s="410"/>
      <c r="B120" s="308"/>
      <c r="C120" s="411"/>
      <c r="D120" s="412"/>
      <c r="E120" s="413"/>
      <c r="F120" s="414"/>
    </row>
    <row r="121" spans="1:6">
      <c r="A121" s="410"/>
      <c r="B121" s="308"/>
      <c r="C121" s="411"/>
      <c r="D121" s="412"/>
      <c r="E121" s="413"/>
      <c r="F121" s="414"/>
    </row>
    <row r="122" spans="1:6">
      <c r="A122" s="410"/>
      <c r="B122" s="308"/>
      <c r="C122" s="411"/>
      <c r="D122" s="412"/>
      <c r="E122" s="413"/>
      <c r="F122" s="414"/>
    </row>
    <row r="123" spans="1:6">
      <c r="A123" s="410"/>
      <c r="B123" s="308"/>
      <c r="C123" s="411"/>
      <c r="D123" s="412"/>
      <c r="E123" s="413"/>
      <c r="F123" s="414"/>
    </row>
    <row r="124" spans="1:6">
      <c r="A124" s="410"/>
      <c r="B124" s="308"/>
      <c r="C124" s="411"/>
      <c r="D124" s="412"/>
      <c r="E124" s="413"/>
      <c r="F124" s="414"/>
    </row>
    <row r="125" spans="1:6">
      <c r="A125" s="410"/>
      <c r="B125" s="308"/>
      <c r="C125" s="411"/>
      <c r="D125" s="412"/>
      <c r="E125" s="413"/>
      <c r="F125" s="414"/>
    </row>
    <row r="126" spans="1:6">
      <c r="A126" s="410"/>
      <c r="B126" s="308"/>
      <c r="C126" s="411"/>
      <c r="D126" s="412"/>
      <c r="E126" s="413"/>
      <c r="F126" s="414"/>
    </row>
    <row r="127" spans="1:6">
      <c r="A127" s="410"/>
      <c r="B127" s="308"/>
      <c r="C127" s="411"/>
      <c r="D127" s="412"/>
      <c r="E127" s="413"/>
      <c r="F127" s="414"/>
    </row>
    <row r="128" spans="1:6">
      <c r="A128" s="410"/>
      <c r="B128" s="308"/>
      <c r="C128" s="411"/>
      <c r="D128" s="412"/>
      <c r="E128" s="413"/>
      <c r="F128" s="414"/>
    </row>
    <row r="129" spans="1:6">
      <c r="A129" s="410"/>
      <c r="B129" s="308"/>
      <c r="C129" s="411"/>
      <c r="D129" s="412"/>
      <c r="E129" s="413"/>
      <c r="F129" s="414"/>
    </row>
    <row r="130" spans="1:6">
      <c r="A130" s="410"/>
      <c r="B130" s="308"/>
      <c r="C130" s="411"/>
      <c r="D130" s="412"/>
      <c r="E130" s="413"/>
      <c r="F130" s="414"/>
    </row>
    <row r="131" spans="1:6">
      <c r="A131" s="410"/>
      <c r="B131" s="308"/>
      <c r="C131" s="411"/>
      <c r="D131" s="412"/>
      <c r="E131" s="413"/>
      <c r="F131" s="414"/>
    </row>
    <row r="132" spans="1:6">
      <c r="A132" s="410"/>
      <c r="B132" s="308"/>
      <c r="C132" s="411"/>
      <c r="D132" s="412"/>
      <c r="E132" s="413"/>
      <c r="F132" s="414"/>
    </row>
    <row r="133" spans="1:6">
      <c r="A133" s="410"/>
      <c r="B133" s="308"/>
      <c r="C133" s="411"/>
      <c r="D133" s="412"/>
      <c r="E133" s="413"/>
      <c r="F133" s="414"/>
    </row>
    <row r="134" spans="1:6">
      <c r="A134" s="410"/>
      <c r="B134" s="308"/>
      <c r="C134" s="411"/>
      <c r="D134" s="412"/>
      <c r="E134" s="413"/>
      <c r="F134" s="414"/>
    </row>
    <row r="135" spans="1:6">
      <c r="A135" s="410"/>
      <c r="B135" s="308"/>
      <c r="C135" s="411"/>
      <c r="D135" s="412"/>
      <c r="E135" s="413"/>
      <c r="F135" s="414"/>
    </row>
    <row r="136" spans="1:6">
      <c r="A136" s="410"/>
      <c r="B136" s="308"/>
      <c r="C136" s="411"/>
      <c r="D136" s="412"/>
      <c r="E136" s="413"/>
      <c r="F136" s="414"/>
    </row>
    <row r="137" spans="1:6">
      <c r="A137" s="410"/>
      <c r="B137" s="308"/>
      <c r="C137" s="411"/>
      <c r="D137" s="412"/>
      <c r="E137" s="413"/>
      <c r="F137" s="414"/>
    </row>
    <row r="138" spans="1:6">
      <c r="A138" s="410"/>
      <c r="B138" s="308"/>
      <c r="C138" s="411"/>
      <c r="D138" s="412"/>
      <c r="E138" s="413"/>
      <c r="F138" s="414"/>
    </row>
    <row r="139" spans="1:6">
      <c r="A139" s="410"/>
      <c r="B139" s="308"/>
      <c r="C139" s="411"/>
      <c r="D139" s="412"/>
      <c r="E139" s="413"/>
      <c r="F139" s="414"/>
    </row>
    <row r="140" spans="1:6">
      <c r="A140" s="410"/>
      <c r="B140" s="308"/>
      <c r="C140" s="411"/>
      <c r="D140" s="412"/>
      <c r="E140" s="413"/>
      <c r="F140" s="414"/>
    </row>
    <row r="141" spans="1:6">
      <c r="A141" s="410"/>
      <c r="B141" s="308"/>
      <c r="C141" s="411"/>
      <c r="D141" s="412"/>
      <c r="E141" s="413"/>
      <c r="F141" s="414"/>
    </row>
    <row r="142" spans="1:6">
      <c r="A142" s="410"/>
      <c r="B142" s="308"/>
      <c r="C142" s="411"/>
      <c r="D142" s="412"/>
      <c r="E142" s="413"/>
      <c r="F142" s="414"/>
    </row>
    <row r="143" spans="1:6">
      <c r="A143" s="410"/>
      <c r="B143" s="308"/>
      <c r="C143" s="411"/>
      <c r="D143" s="412"/>
      <c r="E143" s="413"/>
      <c r="F143" s="414"/>
    </row>
    <row r="144" spans="1:6">
      <c r="A144" s="410"/>
      <c r="B144" s="308"/>
      <c r="C144" s="411"/>
      <c r="D144" s="412"/>
      <c r="E144" s="413"/>
      <c r="F144" s="414"/>
    </row>
    <row r="145" spans="1:6">
      <c r="A145" s="410"/>
      <c r="B145" s="308"/>
      <c r="C145" s="411"/>
      <c r="D145" s="412"/>
      <c r="E145" s="413"/>
      <c r="F145" s="414"/>
    </row>
    <row r="146" spans="1:6">
      <c r="A146" s="410"/>
      <c r="B146" s="308"/>
      <c r="C146" s="411"/>
      <c r="D146" s="412"/>
      <c r="E146" s="413"/>
      <c r="F146" s="414"/>
    </row>
    <row r="147" spans="1:6">
      <c r="A147" s="410"/>
      <c r="B147" s="308"/>
      <c r="C147" s="411"/>
      <c r="D147" s="412"/>
      <c r="E147" s="413"/>
      <c r="F147" s="414"/>
    </row>
    <row r="148" spans="1:6">
      <c r="A148" s="410"/>
      <c r="B148" s="308"/>
      <c r="C148" s="411"/>
      <c r="D148" s="412"/>
      <c r="E148" s="413"/>
      <c r="F148" s="414"/>
    </row>
    <row r="149" spans="1:6">
      <c r="A149" s="410"/>
      <c r="B149" s="308"/>
      <c r="C149" s="411"/>
      <c r="D149" s="412"/>
      <c r="E149" s="413"/>
      <c r="F149" s="414"/>
    </row>
    <row r="150" spans="1:6">
      <c r="A150" s="410"/>
      <c r="B150" s="308"/>
      <c r="C150" s="411"/>
      <c r="D150" s="412"/>
      <c r="E150" s="413"/>
      <c r="F150" s="414"/>
    </row>
    <row r="151" spans="1:6">
      <c r="A151" s="410"/>
      <c r="B151" s="308"/>
      <c r="C151" s="411"/>
      <c r="D151" s="412"/>
      <c r="E151" s="413"/>
      <c r="F151" s="414"/>
    </row>
    <row r="152" spans="1:6">
      <c r="A152" s="410"/>
      <c r="B152" s="308"/>
      <c r="C152" s="411"/>
      <c r="D152" s="412"/>
      <c r="E152" s="413"/>
      <c r="F152" s="414"/>
    </row>
    <row r="153" spans="1:6">
      <c r="A153" s="410"/>
      <c r="B153" s="308"/>
      <c r="C153" s="411"/>
      <c r="D153" s="412"/>
      <c r="E153" s="413"/>
      <c r="F153" s="414"/>
    </row>
    <row r="154" spans="1:6">
      <c r="A154" s="410"/>
      <c r="B154" s="308"/>
      <c r="C154" s="411"/>
      <c r="D154" s="412"/>
      <c r="E154" s="413"/>
      <c r="F154" s="414"/>
    </row>
    <row r="155" spans="1:6">
      <c r="A155" s="410"/>
      <c r="B155" s="308"/>
      <c r="C155" s="411"/>
      <c r="D155" s="412"/>
      <c r="E155" s="413"/>
      <c r="F155" s="414"/>
    </row>
    <row r="156" spans="1:6">
      <c r="A156" s="410"/>
      <c r="B156" s="308"/>
      <c r="C156" s="411"/>
      <c r="D156" s="412"/>
      <c r="E156" s="413"/>
      <c r="F156" s="414"/>
    </row>
    <row r="157" spans="1:6">
      <c r="A157" s="410"/>
      <c r="B157" s="308"/>
      <c r="C157" s="411"/>
      <c r="D157" s="412"/>
      <c r="E157" s="413"/>
      <c r="F157" s="414"/>
    </row>
    <row r="158" spans="1:6">
      <c r="A158" s="410"/>
      <c r="B158" s="308"/>
      <c r="C158" s="411"/>
      <c r="D158" s="412"/>
      <c r="E158" s="413"/>
      <c r="F158" s="414"/>
    </row>
    <row r="159" spans="1:6">
      <c r="A159" s="410"/>
      <c r="B159" s="308"/>
      <c r="C159" s="411"/>
      <c r="D159" s="412"/>
      <c r="E159" s="413"/>
      <c r="F159" s="414"/>
    </row>
    <row r="160" spans="1:6">
      <c r="A160" s="410"/>
      <c r="B160" s="308"/>
      <c r="C160" s="411"/>
      <c r="D160" s="412"/>
      <c r="E160" s="413"/>
      <c r="F160" s="414"/>
    </row>
    <row r="161" spans="1:6">
      <c r="A161" s="410"/>
      <c r="B161" s="308"/>
      <c r="C161" s="411"/>
      <c r="D161" s="412"/>
      <c r="E161" s="413"/>
      <c r="F161" s="414"/>
    </row>
    <row r="162" spans="1:6">
      <c r="A162" s="410"/>
      <c r="B162" s="308"/>
      <c r="C162" s="411"/>
      <c r="D162" s="412"/>
      <c r="E162" s="413"/>
      <c r="F162" s="414"/>
    </row>
    <row r="163" spans="1:6">
      <c r="A163" s="410"/>
      <c r="B163" s="308"/>
      <c r="C163" s="411"/>
      <c r="D163" s="412"/>
      <c r="E163" s="413"/>
      <c r="F163" s="414"/>
    </row>
    <row r="164" spans="1:6">
      <c r="A164" s="410"/>
      <c r="B164" s="308"/>
      <c r="C164" s="411"/>
      <c r="D164" s="412"/>
      <c r="E164" s="413"/>
      <c r="F164" s="414"/>
    </row>
    <row r="165" spans="1:6">
      <c r="A165" s="410"/>
      <c r="B165" s="308"/>
      <c r="C165" s="411"/>
      <c r="D165" s="412"/>
      <c r="E165" s="413"/>
      <c r="F165" s="414"/>
    </row>
    <row r="166" spans="1:6">
      <c r="A166" s="410"/>
      <c r="B166" s="308"/>
      <c r="C166" s="411"/>
      <c r="D166" s="412"/>
      <c r="E166" s="413"/>
      <c r="F166" s="414"/>
    </row>
    <row r="167" spans="1:6">
      <c r="A167" s="410"/>
      <c r="B167" s="308"/>
      <c r="C167" s="411"/>
      <c r="D167" s="412"/>
      <c r="E167" s="413"/>
      <c r="F167" s="414"/>
    </row>
    <row r="168" spans="1:6">
      <c r="A168" s="410"/>
      <c r="B168" s="308"/>
      <c r="C168" s="411"/>
      <c r="D168" s="412"/>
      <c r="E168" s="413"/>
      <c r="F168" s="414"/>
    </row>
    <row r="169" spans="1:6">
      <c r="A169" s="410"/>
      <c r="B169" s="308"/>
      <c r="C169" s="411"/>
      <c r="D169" s="412"/>
      <c r="E169" s="413"/>
      <c r="F169" s="414"/>
    </row>
    <row r="170" spans="1:6">
      <c r="A170" s="410"/>
      <c r="B170" s="308"/>
      <c r="C170" s="411"/>
      <c r="D170" s="412"/>
      <c r="E170" s="413"/>
      <c r="F170" s="414"/>
    </row>
    <row r="171" spans="1:6">
      <c r="A171" s="410"/>
      <c r="B171" s="308"/>
      <c r="C171" s="411"/>
      <c r="D171" s="412"/>
      <c r="E171" s="413"/>
      <c r="F171" s="414"/>
    </row>
    <row r="172" spans="1:6">
      <c r="A172" s="410"/>
      <c r="B172" s="308"/>
      <c r="C172" s="411"/>
      <c r="D172" s="412"/>
      <c r="E172" s="413"/>
      <c r="F172" s="414"/>
    </row>
    <row r="173" spans="1:6">
      <c r="A173" s="410"/>
      <c r="B173" s="308"/>
      <c r="C173" s="411"/>
      <c r="D173" s="412"/>
      <c r="E173" s="413"/>
      <c r="F173" s="414"/>
    </row>
    <row r="174" spans="1:6">
      <c r="A174" s="410"/>
      <c r="B174" s="308"/>
      <c r="C174" s="411"/>
      <c r="D174" s="412"/>
      <c r="E174" s="413"/>
      <c r="F174" s="414"/>
    </row>
    <row r="175" spans="1:6">
      <c r="A175" s="410"/>
      <c r="B175" s="308"/>
      <c r="C175" s="411"/>
      <c r="D175" s="412"/>
      <c r="E175" s="413"/>
      <c r="F175" s="414"/>
    </row>
    <row r="176" spans="1:6">
      <c r="A176" s="410"/>
      <c r="B176" s="308"/>
      <c r="C176" s="411"/>
      <c r="D176" s="412"/>
      <c r="E176" s="413"/>
      <c r="F176" s="414"/>
    </row>
    <row r="177" spans="1:6">
      <c r="A177" s="410"/>
      <c r="B177" s="308"/>
      <c r="C177" s="411"/>
      <c r="D177" s="412"/>
      <c r="E177" s="413"/>
      <c r="F177" s="414"/>
    </row>
    <row r="178" spans="1:6">
      <c r="A178" s="410"/>
      <c r="B178" s="308"/>
      <c r="C178" s="411"/>
      <c r="D178" s="412"/>
      <c r="E178" s="413"/>
      <c r="F178" s="414"/>
    </row>
    <row r="179" spans="1:6">
      <c r="A179" s="410"/>
      <c r="B179" s="308"/>
      <c r="C179" s="411"/>
      <c r="D179" s="412"/>
      <c r="E179" s="413"/>
      <c r="F179" s="414"/>
    </row>
    <row r="180" spans="1:6">
      <c r="A180" s="410"/>
      <c r="B180" s="308"/>
      <c r="C180" s="411"/>
      <c r="D180" s="412"/>
      <c r="E180" s="413"/>
      <c r="F180" s="414"/>
    </row>
    <row r="181" spans="1:6">
      <c r="A181" s="410"/>
      <c r="B181" s="308"/>
      <c r="C181" s="411"/>
      <c r="D181" s="412"/>
      <c r="E181" s="413"/>
      <c r="F181" s="414"/>
    </row>
    <row r="182" spans="1:6">
      <c r="A182" s="410"/>
      <c r="B182" s="308"/>
      <c r="C182" s="411"/>
      <c r="D182" s="412"/>
      <c r="E182" s="413"/>
      <c r="F182" s="414"/>
    </row>
    <row r="183" spans="1:6">
      <c r="A183" s="410"/>
      <c r="B183" s="308"/>
      <c r="C183" s="411"/>
      <c r="D183" s="412"/>
      <c r="E183" s="413"/>
      <c r="F183" s="414"/>
    </row>
    <row r="184" spans="1:6">
      <c r="A184" s="410"/>
      <c r="B184" s="308"/>
      <c r="C184" s="411"/>
      <c r="D184" s="412"/>
      <c r="E184" s="413"/>
      <c r="F184" s="414"/>
    </row>
    <row r="185" spans="1:6">
      <c r="A185" s="410"/>
      <c r="B185" s="308"/>
      <c r="C185" s="411"/>
      <c r="D185" s="412"/>
      <c r="E185" s="413"/>
      <c r="F185" s="414"/>
    </row>
    <row r="186" spans="1:6">
      <c r="A186" s="410"/>
      <c r="B186" s="308"/>
      <c r="C186" s="411"/>
      <c r="D186" s="412"/>
      <c r="E186" s="413"/>
      <c r="F186" s="414"/>
    </row>
    <row r="187" spans="1:6">
      <c r="A187" s="410"/>
      <c r="B187" s="308"/>
      <c r="C187" s="411"/>
      <c r="D187" s="412"/>
      <c r="E187" s="413"/>
      <c r="F187" s="414"/>
    </row>
    <row r="188" spans="1:6">
      <c r="A188" s="410"/>
      <c r="B188" s="308"/>
      <c r="C188" s="411"/>
      <c r="D188" s="412"/>
      <c r="E188" s="413"/>
      <c r="F188" s="414"/>
    </row>
    <row r="189" spans="1:6">
      <c r="A189" s="410"/>
      <c r="B189" s="308"/>
      <c r="C189" s="411"/>
      <c r="D189" s="412"/>
      <c r="E189" s="413"/>
      <c r="F189" s="414"/>
    </row>
    <row r="190" spans="1:6">
      <c r="A190" s="410"/>
      <c r="B190" s="308"/>
      <c r="C190" s="411"/>
      <c r="D190" s="412"/>
      <c r="E190" s="413"/>
      <c r="F190" s="414"/>
    </row>
    <row r="191" spans="1:6">
      <c r="A191" s="410"/>
      <c r="B191" s="308"/>
      <c r="C191" s="411"/>
      <c r="D191" s="412"/>
      <c r="E191" s="413"/>
      <c r="F191" s="414"/>
    </row>
    <row r="192" spans="1:6">
      <c r="A192" s="410"/>
      <c r="B192" s="308"/>
      <c r="C192" s="411"/>
      <c r="D192" s="412"/>
      <c r="E192" s="413"/>
      <c r="F192" s="414"/>
    </row>
    <row r="193" spans="1:6">
      <c r="A193" s="410"/>
      <c r="B193" s="308"/>
      <c r="C193" s="411"/>
      <c r="D193" s="412"/>
      <c r="E193" s="413"/>
      <c r="F193" s="414"/>
    </row>
    <row r="194" spans="1:6">
      <c r="A194" s="410"/>
      <c r="B194" s="308"/>
      <c r="C194" s="411"/>
      <c r="D194" s="412"/>
      <c r="E194" s="413"/>
      <c r="F194" s="414"/>
    </row>
    <row r="195" spans="1:6">
      <c r="A195" s="410"/>
      <c r="B195" s="308"/>
      <c r="C195" s="411"/>
      <c r="D195" s="412"/>
      <c r="E195" s="413"/>
      <c r="F195" s="414"/>
    </row>
    <row r="196" spans="1:6">
      <c r="A196" s="410"/>
      <c r="B196" s="308"/>
      <c r="C196" s="411"/>
      <c r="D196" s="412"/>
      <c r="E196" s="413"/>
      <c r="F196" s="414"/>
    </row>
    <row r="197" spans="1:6">
      <c r="A197" s="410"/>
      <c r="B197" s="308"/>
      <c r="C197" s="411"/>
      <c r="D197" s="412"/>
      <c r="E197" s="413"/>
      <c r="F197" s="414"/>
    </row>
    <row r="198" spans="1:6">
      <c r="A198" s="410"/>
      <c r="B198" s="308"/>
      <c r="C198" s="411"/>
      <c r="D198" s="412"/>
      <c r="E198" s="413"/>
      <c r="F198" s="414"/>
    </row>
    <row r="199" spans="1:6">
      <c r="A199" s="410"/>
      <c r="B199" s="308"/>
      <c r="C199" s="411"/>
      <c r="D199" s="412"/>
      <c r="E199" s="413"/>
      <c r="F199" s="414"/>
    </row>
    <row r="200" spans="1:6">
      <c r="A200" s="410"/>
      <c r="B200" s="308"/>
      <c r="C200" s="411"/>
      <c r="D200" s="412"/>
      <c r="E200" s="413"/>
      <c r="F200" s="414"/>
    </row>
    <row r="201" spans="1:6">
      <c r="A201" s="410"/>
      <c r="B201" s="308"/>
      <c r="C201" s="411"/>
      <c r="D201" s="412"/>
      <c r="E201" s="413"/>
      <c r="F201" s="414"/>
    </row>
    <row r="202" spans="1:6">
      <c r="A202" s="410"/>
      <c r="B202" s="308"/>
      <c r="C202" s="411"/>
      <c r="D202" s="412"/>
      <c r="E202" s="413"/>
      <c r="F202" s="414"/>
    </row>
    <row r="203" spans="1:6">
      <c r="A203" s="410"/>
      <c r="B203" s="308"/>
      <c r="C203" s="411"/>
      <c r="D203" s="412"/>
      <c r="E203" s="413"/>
      <c r="F203" s="414"/>
    </row>
    <row r="204" spans="1:6">
      <c r="A204" s="410"/>
      <c r="B204" s="308"/>
      <c r="C204" s="411"/>
      <c r="D204" s="412"/>
      <c r="E204" s="413"/>
      <c r="F204" s="414"/>
    </row>
    <row r="205" spans="1:6">
      <c r="A205" s="410"/>
      <c r="B205" s="308"/>
      <c r="C205" s="411"/>
      <c r="D205" s="412"/>
      <c r="E205" s="413"/>
      <c r="F205" s="414"/>
    </row>
    <row r="206" spans="1:6">
      <c r="A206" s="410"/>
      <c r="B206" s="308"/>
      <c r="C206" s="411"/>
      <c r="D206" s="412"/>
      <c r="E206" s="413"/>
      <c r="F206" s="414"/>
    </row>
    <row r="207" spans="1:6">
      <c r="A207" s="410"/>
      <c r="B207" s="308"/>
      <c r="C207" s="411"/>
      <c r="D207" s="412"/>
      <c r="E207" s="413"/>
      <c r="F207" s="414"/>
    </row>
    <row r="208" spans="1:6">
      <c r="A208" s="410"/>
      <c r="B208" s="308"/>
      <c r="C208" s="411"/>
      <c r="D208" s="412"/>
      <c r="E208" s="413"/>
      <c r="F208" s="414"/>
    </row>
    <row r="209" spans="1:6">
      <c r="A209" s="410"/>
      <c r="B209" s="308"/>
      <c r="C209" s="411"/>
      <c r="D209" s="412"/>
      <c r="E209" s="413"/>
      <c r="F209" s="414"/>
    </row>
    <row r="210" spans="1:6">
      <c r="A210" s="410"/>
      <c r="B210" s="308"/>
      <c r="C210" s="411"/>
      <c r="D210" s="412"/>
      <c r="E210" s="413"/>
      <c r="F210" s="414"/>
    </row>
    <row r="211" spans="1:6">
      <c r="A211" s="410"/>
      <c r="B211" s="308"/>
      <c r="C211" s="411"/>
      <c r="D211" s="412"/>
      <c r="E211" s="413"/>
      <c r="F211" s="414"/>
    </row>
    <row r="212" spans="1:6">
      <c r="A212" s="410"/>
      <c r="B212" s="308"/>
      <c r="C212" s="411"/>
      <c r="D212" s="412"/>
      <c r="E212" s="413"/>
      <c r="F212" s="414"/>
    </row>
    <row r="213" spans="1:6">
      <c r="A213" s="410"/>
      <c r="B213" s="308"/>
      <c r="C213" s="411"/>
      <c r="D213" s="412"/>
      <c r="E213" s="413"/>
      <c r="F213" s="414"/>
    </row>
    <row r="214" spans="1:6">
      <c r="A214" s="410"/>
      <c r="B214" s="308"/>
      <c r="C214" s="411"/>
      <c r="D214" s="412"/>
      <c r="E214" s="413"/>
      <c r="F214" s="414"/>
    </row>
    <row r="215" spans="1:6">
      <c r="A215" s="410"/>
      <c r="B215" s="308"/>
      <c r="C215" s="411"/>
      <c r="D215" s="412"/>
      <c r="E215" s="413"/>
      <c r="F215" s="414"/>
    </row>
    <row r="216" spans="1:6">
      <c r="A216" s="410"/>
      <c r="B216" s="308"/>
      <c r="C216" s="411"/>
      <c r="D216" s="412"/>
      <c r="E216" s="413"/>
      <c r="F216" s="414"/>
    </row>
    <row r="217" spans="1:6">
      <c r="A217" s="410"/>
      <c r="B217" s="308"/>
      <c r="C217" s="411"/>
      <c r="D217" s="412"/>
      <c r="E217" s="413"/>
      <c r="F217" s="414"/>
    </row>
    <row r="218" spans="1:6">
      <c r="A218" s="410"/>
      <c r="B218" s="308"/>
      <c r="C218" s="411"/>
      <c r="D218" s="412"/>
      <c r="E218" s="413"/>
      <c r="F218" s="414"/>
    </row>
    <row r="219" spans="1:6">
      <c r="A219" s="410"/>
      <c r="B219" s="308"/>
      <c r="C219" s="411"/>
      <c r="D219" s="412"/>
      <c r="E219" s="413"/>
      <c r="F219" s="414"/>
    </row>
    <row r="220" spans="1:6">
      <c r="A220" s="410"/>
      <c r="B220" s="308"/>
      <c r="C220" s="411"/>
      <c r="D220" s="412"/>
      <c r="E220" s="413"/>
      <c r="F220" s="414"/>
    </row>
    <row r="221" spans="1:6">
      <c r="A221" s="410"/>
      <c r="B221" s="308"/>
      <c r="C221" s="411"/>
      <c r="D221" s="412"/>
      <c r="E221" s="413"/>
      <c r="F221" s="414"/>
    </row>
    <row r="222" spans="1:6">
      <c r="A222" s="410"/>
      <c r="B222" s="308"/>
      <c r="C222" s="411"/>
      <c r="D222" s="412"/>
      <c r="E222" s="413"/>
      <c r="F222" s="414"/>
    </row>
    <row r="223" spans="1:6">
      <c r="A223" s="410"/>
      <c r="B223" s="308"/>
      <c r="C223" s="411"/>
      <c r="D223" s="412"/>
      <c r="E223" s="413"/>
      <c r="F223" s="414"/>
    </row>
    <row r="224" spans="1:6">
      <c r="A224" s="410"/>
      <c r="B224" s="308"/>
      <c r="C224" s="411"/>
      <c r="D224" s="412"/>
      <c r="E224" s="413"/>
      <c r="F224" s="414"/>
    </row>
    <row r="225" spans="1:6">
      <c r="A225" s="410"/>
      <c r="B225" s="308"/>
      <c r="C225" s="411"/>
      <c r="D225" s="412"/>
      <c r="E225" s="413"/>
      <c r="F225" s="414"/>
    </row>
    <row r="226" spans="1:6">
      <c r="A226" s="410"/>
      <c r="B226" s="308"/>
      <c r="C226" s="411"/>
      <c r="D226" s="412"/>
      <c r="E226" s="413"/>
      <c r="F226" s="414"/>
    </row>
    <row r="227" spans="1:6">
      <c r="A227" s="410"/>
      <c r="B227" s="308"/>
      <c r="C227" s="411"/>
      <c r="D227" s="412"/>
      <c r="E227" s="413"/>
      <c r="F227" s="414"/>
    </row>
    <row r="228" spans="1:6">
      <c r="A228" s="410"/>
      <c r="B228" s="308"/>
      <c r="C228" s="411"/>
      <c r="D228" s="412"/>
      <c r="E228" s="413"/>
      <c r="F228" s="414"/>
    </row>
    <row r="229" spans="1:6">
      <c r="A229" s="410"/>
      <c r="B229" s="308"/>
      <c r="C229" s="411"/>
      <c r="D229" s="412"/>
      <c r="E229" s="413"/>
      <c r="F229" s="414"/>
    </row>
    <row r="230" spans="1:6">
      <c r="A230" s="410"/>
      <c r="B230" s="308"/>
      <c r="C230" s="411"/>
      <c r="D230" s="412"/>
      <c r="E230" s="413"/>
      <c r="F230" s="414"/>
    </row>
    <row r="231" spans="1:6">
      <c r="A231" s="410"/>
      <c r="B231" s="308"/>
      <c r="C231" s="411"/>
      <c r="D231" s="412"/>
      <c r="E231" s="413"/>
      <c r="F231" s="414"/>
    </row>
    <row r="232" spans="1:6">
      <c r="A232" s="410"/>
      <c r="B232" s="308"/>
      <c r="C232" s="411"/>
      <c r="D232" s="412"/>
      <c r="E232" s="413"/>
      <c r="F232" s="414"/>
    </row>
    <row r="233" spans="1:6">
      <c r="A233" s="410"/>
      <c r="B233" s="308"/>
      <c r="C233" s="411"/>
      <c r="D233" s="412"/>
      <c r="E233" s="413"/>
      <c r="F233" s="414"/>
    </row>
    <row r="234" spans="1:6">
      <c r="A234" s="410"/>
      <c r="B234" s="308"/>
      <c r="C234" s="411"/>
      <c r="D234" s="412"/>
      <c r="E234" s="413"/>
      <c r="F234" s="414"/>
    </row>
    <row r="235" spans="1:6">
      <c r="A235" s="410"/>
      <c r="B235" s="308"/>
      <c r="C235" s="411"/>
      <c r="D235" s="412"/>
      <c r="E235" s="413"/>
      <c r="F235" s="414"/>
    </row>
    <row r="236" spans="1:6">
      <c r="A236" s="410"/>
      <c r="B236" s="308"/>
      <c r="C236" s="411"/>
      <c r="D236" s="412"/>
      <c r="E236" s="413"/>
      <c r="F236" s="414"/>
    </row>
    <row r="237" spans="1:6">
      <c r="A237" s="410"/>
      <c r="B237" s="308"/>
      <c r="C237" s="411"/>
      <c r="D237" s="412"/>
      <c r="E237" s="413"/>
      <c r="F237" s="414"/>
    </row>
    <row r="238" spans="1:6">
      <c r="A238" s="410"/>
      <c r="B238" s="308"/>
      <c r="C238" s="411"/>
      <c r="D238" s="412"/>
      <c r="E238" s="413"/>
      <c r="F238" s="414"/>
    </row>
    <row r="239" spans="1:6">
      <c r="A239" s="410"/>
      <c r="B239" s="308"/>
      <c r="C239" s="411"/>
      <c r="D239" s="412"/>
      <c r="E239" s="413"/>
      <c r="F239" s="414"/>
    </row>
    <row r="240" spans="1:6">
      <c r="A240" s="410"/>
      <c r="B240" s="308"/>
      <c r="C240" s="411"/>
      <c r="D240" s="412"/>
      <c r="E240" s="413"/>
      <c r="F240" s="414"/>
    </row>
    <row r="241" spans="1:6">
      <c r="A241" s="410"/>
      <c r="B241" s="308"/>
      <c r="C241" s="411"/>
      <c r="D241" s="412"/>
      <c r="E241" s="413"/>
      <c r="F241" s="414"/>
    </row>
    <row r="242" spans="1:6">
      <c r="A242" s="410"/>
      <c r="B242" s="308"/>
      <c r="C242" s="411"/>
      <c r="D242" s="412"/>
      <c r="E242" s="413"/>
      <c r="F242" s="414"/>
    </row>
    <row r="243" spans="1:6">
      <c r="A243" s="410"/>
      <c r="B243" s="308"/>
      <c r="C243" s="411"/>
      <c r="D243" s="412"/>
      <c r="E243" s="413"/>
      <c r="F243" s="414"/>
    </row>
    <row r="244" spans="1:6">
      <c r="A244" s="410"/>
      <c r="B244" s="308"/>
      <c r="C244" s="411"/>
      <c r="D244" s="412"/>
      <c r="E244" s="413"/>
      <c r="F244" s="414"/>
    </row>
    <row r="245" spans="1:6">
      <c r="A245" s="410"/>
      <c r="B245" s="308"/>
      <c r="C245" s="411"/>
      <c r="D245" s="412"/>
      <c r="E245" s="413"/>
      <c r="F245" s="414"/>
    </row>
    <row r="246" spans="1:6">
      <c r="A246" s="410"/>
      <c r="B246" s="308"/>
      <c r="C246" s="411"/>
      <c r="D246" s="412"/>
      <c r="E246" s="413"/>
      <c r="F246" s="414"/>
    </row>
    <row r="247" spans="1:6">
      <c r="A247" s="410"/>
      <c r="B247" s="308"/>
      <c r="C247" s="411"/>
      <c r="D247" s="412"/>
      <c r="E247" s="413"/>
      <c r="F247" s="414"/>
    </row>
    <row r="248" spans="1:6">
      <c r="A248" s="410"/>
      <c r="B248" s="308"/>
      <c r="C248" s="411"/>
      <c r="D248" s="412"/>
      <c r="E248" s="413"/>
      <c r="F248" s="414"/>
    </row>
    <row r="249" spans="1:6">
      <c r="A249" s="410"/>
      <c r="B249" s="308"/>
      <c r="C249" s="411"/>
      <c r="D249" s="412"/>
      <c r="E249" s="413"/>
      <c r="F249" s="414"/>
    </row>
    <row r="250" spans="1:6">
      <c r="A250" s="410"/>
      <c r="B250" s="308"/>
      <c r="C250" s="411"/>
      <c r="D250" s="412"/>
      <c r="E250" s="413"/>
      <c r="F250" s="414"/>
    </row>
    <row r="251" spans="1:6">
      <c r="A251" s="410"/>
      <c r="B251" s="308"/>
      <c r="C251" s="411"/>
      <c r="D251" s="412"/>
      <c r="E251" s="413"/>
      <c r="F251" s="414"/>
    </row>
    <row r="252" spans="1:6">
      <c r="A252" s="410"/>
      <c r="B252" s="308"/>
      <c r="C252" s="411"/>
      <c r="D252" s="412"/>
      <c r="E252" s="413"/>
      <c r="F252" s="414"/>
    </row>
    <row r="253" spans="1:6">
      <c r="A253" s="410"/>
      <c r="B253" s="308"/>
      <c r="C253" s="411"/>
      <c r="D253" s="412"/>
      <c r="E253" s="413"/>
      <c r="F253" s="414"/>
    </row>
    <row r="254" spans="1:6">
      <c r="A254" s="410"/>
      <c r="B254" s="308"/>
      <c r="C254" s="411"/>
      <c r="D254" s="412"/>
      <c r="E254" s="413"/>
      <c r="F254" s="414"/>
    </row>
    <row r="255" spans="1:6">
      <c r="A255" s="410"/>
      <c r="B255" s="308"/>
      <c r="C255" s="411"/>
      <c r="D255" s="412"/>
      <c r="E255" s="413"/>
      <c r="F255" s="414"/>
    </row>
    <row r="256" spans="1:6">
      <c r="A256" s="410"/>
      <c r="B256" s="308"/>
      <c r="C256" s="411"/>
      <c r="D256" s="412"/>
      <c r="E256" s="413"/>
      <c r="F256" s="414"/>
    </row>
    <row r="257" spans="1:6">
      <c r="A257" s="410"/>
      <c r="B257" s="308"/>
      <c r="C257" s="411"/>
      <c r="D257" s="412"/>
      <c r="E257" s="413"/>
      <c r="F257" s="414"/>
    </row>
    <row r="258" spans="1:6">
      <c r="A258" s="410"/>
      <c r="B258" s="308"/>
      <c r="C258" s="411"/>
      <c r="D258" s="412"/>
      <c r="E258" s="413"/>
      <c r="F258" s="414"/>
    </row>
    <row r="259" spans="1:6">
      <c r="A259" s="410"/>
      <c r="B259" s="308"/>
      <c r="C259" s="411"/>
      <c r="D259" s="412"/>
      <c r="E259" s="413"/>
      <c r="F259" s="414"/>
    </row>
    <row r="260" spans="1:6">
      <c r="A260" s="410"/>
      <c r="B260" s="308"/>
      <c r="C260" s="411"/>
      <c r="D260" s="412"/>
      <c r="E260" s="413"/>
      <c r="F260" s="414"/>
    </row>
    <row r="261" spans="1:6">
      <c r="A261" s="410"/>
      <c r="B261" s="308"/>
      <c r="C261" s="411"/>
      <c r="D261" s="412"/>
      <c r="E261" s="413"/>
      <c r="F261" s="414"/>
    </row>
    <row r="262" spans="1:6">
      <c r="A262" s="410"/>
      <c r="B262" s="308"/>
      <c r="C262" s="411"/>
      <c r="D262" s="412"/>
      <c r="E262" s="413"/>
      <c r="F262" s="414"/>
    </row>
    <row r="263" spans="1:6">
      <c r="A263" s="410"/>
      <c r="B263" s="308"/>
      <c r="C263" s="411"/>
      <c r="D263" s="412"/>
      <c r="E263" s="413"/>
      <c r="F263" s="414"/>
    </row>
    <row r="264" spans="1:6">
      <c r="A264" s="410"/>
      <c r="B264" s="308"/>
      <c r="C264" s="411"/>
      <c r="D264" s="412"/>
      <c r="E264" s="413"/>
      <c r="F264" s="414"/>
    </row>
    <row r="265" spans="1:6">
      <c r="A265" s="410"/>
      <c r="B265" s="308"/>
      <c r="C265" s="411"/>
      <c r="D265" s="412"/>
      <c r="E265" s="413"/>
      <c r="F265" s="414"/>
    </row>
    <row r="266" spans="1:6">
      <c r="A266" s="410"/>
      <c r="B266" s="308"/>
      <c r="C266" s="411"/>
      <c r="D266" s="412"/>
      <c r="E266" s="413"/>
      <c r="F266" s="414"/>
    </row>
    <row r="267" spans="1:6">
      <c r="A267" s="410"/>
      <c r="B267" s="308"/>
      <c r="C267" s="411"/>
      <c r="D267" s="412"/>
      <c r="E267" s="413"/>
      <c r="F267" s="414"/>
    </row>
    <row r="268" spans="1:6">
      <c r="A268" s="410"/>
      <c r="B268" s="308"/>
      <c r="C268" s="411"/>
      <c r="D268" s="412"/>
      <c r="E268" s="413"/>
      <c r="F268" s="414"/>
    </row>
    <row r="269" spans="1:6">
      <c r="A269" s="410"/>
      <c r="B269" s="308"/>
      <c r="C269" s="411"/>
      <c r="D269" s="412"/>
      <c r="E269" s="413"/>
      <c r="F269" s="414"/>
    </row>
    <row r="270" spans="1:6">
      <c r="A270" s="410"/>
      <c r="B270" s="308"/>
      <c r="C270" s="411"/>
      <c r="D270" s="412"/>
      <c r="E270" s="413"/>
      <c r="F270" s="414"/>
    </row>
    <row r="271" spans="1:6">
      <c r="A271" s="410"/>
      <c r="B271" s="308"/>
      <c r="C271" s="411"/>
      <c r="D271" s="412"/>
      <c r="E271" s="413"/>
      <c r="F271" s="414"/>
    </row>
    <row r="272" spans="1:6">
      <c r="A272" s="410"/>
      <c r="B272" s="308"/>
      <c r="C272" s="411"/>
      <c r="D272" s="412"/>
      <c r="E272" s="413"/>
      <c r="F272" s="414"/>
    </row>
    <row r="273" spans="1:6">
      <c r="A273" s="410"/>
      <c r="B273" s="308"/>
      <c r="C273" s="411"/>
      <c r="D273" s="412"/>
      <c r="E273" s="413"/>
      <c r="F273" s="414"/>
    </row>
    <row r="274" spans="1:6">
      <c r="A274" s="410"/>
      <c r="B274" s="308"/>
      <c r="C274" s="411"/>
      <c r="D274" s="412"/>
      <c r="E274" s="413"/>
      <c r="F274" s="414"/>
    </row>
    <row r="275" spans="1:6">
      <c r="A275" s="410"/>
      <c r="B275" s="308"/>
      <c r="C275" s="411"/>
      <c r="D275" s="412"/>
      <c r="E275" s="413"/>
      <c r="F275" s="414"/>
    </row>
    <row r="276" spans="1:6">
      <c r="A276" s="410"/>
      <c r="B276" s="308"/>
      <c r="C276" s="411"/>
      <c r="D276" s="412"/>
      <c r="E276" s="413"/>
      <c r="F276" s="414"/>
    </row>
    <row r="277" spans="1:6">
      <c r="A277" s="410"/>
      <c r="B277" s="308"/>
      <c r="C277" s="411"/>
      <c r="D277" s="412"/>
      <c r="E277" s="413"/>
      <c r="F277" s="414"/>
    </row>
    <row r="278" spans="1:6">
      <c r="A278" s="410"/>
      <c r="B278" s="308"/>
      <c r="C278" s="411"/>
      <c r="D278" s="412"/>
      <c r="E278" s="413"/>
      <c r="F278" s="414"/>
    </row>
    <row r="279" spans="1:6">
      <c r="A279" s="410"/>
      <c r="B279" s="308"/>
      <c r="C279" s="411"/>
      <c r="D279" s="412"/>
      <c r="E279" s="413"/>
      <c r="F279" s="414"/>
    </row>
    <row r="280" spans="1:6">
      <c r="A280" s="410"/>
      <c r="B280" s="308"/>
      <c r="C280" s="411"/>
      <c r="D280" s="412"/>
      <c r="E280" s="413"/>
      <c r="F280" s="414"/>
    </row>
    <row r="281" spans="1:6">
      <c r="A281" s="410"/>
      <c r="B281" s="308"/>
      <c r="C281" s="411"/>
      <c r="D281" s="412"/>
      <c r="E281" s="413"/>
      <c r="F281" s="414"/>
    </row>
    <row r="282" spans="1:6">
      <c r="A282" s="410"/>
      <c r="B282" s="308"/>
      <c r="C282" s="411"/>
      <c r="D282" s="412"/>
      <c r="E282" s="413"/>
      <c r="F282" s="414"/>
    </row>
    <row r="283" spans="1:6">
      <c r="A283" s="410"/>
      <c r="B283" s="308"/>
      <c r="C283" s="411"/>
      <c r="D283" s="412"/>
      <c r="E283" s="413"/>
      <c r="F283" s="414"/>
    </row>
    <row r="284" spans="1:6">
      <c r="A284" s="410"/>
      <c r="B284" s="308"/>
      <c r="C284" s="411"/>
      <c r="D284" s="412"/>
      <c r="E284" s="413"/>
      <c r="F284" s="414"/>
    </row>
    <row r="285" spans="1:6">
      <c r="A285" s="410"/>
      <c r="B285" s="308"/>
      <c r="C285" s="411"/>
      <c r="D285" s="412"/>
      <c r="E285" s="413"/>
      <c r="F285" s="414"/>
    </row>
    <row r="286" spans="1:6">
      <c r="A286" s="410"/>
      <c r="B286" s="308"/>
      <c r="C286" s="411"/>
      <c r="D286" s="412"/>
      <c r="E286" s="413"/>
      <c r="F286" s="414"/>
    </row>
    <row r="287" spans="1:6">
      <c r="A287" s="410"/>
      <c r="B287" s="308"/>
      <c r="C287" s="411"/>
      <c r="D287" s="412"/>
      <c r="E287" s="413"/>
      <c r="F287" s="414"/>
    </row>
    <row r="288" spans="1:6">
      <c r="A288" s="410"/>
      <c r="B288" s="308"/>
      <c r="C288" s="411"/>
      <c r="D288" s="412"/>
      <c r="E288" s="413"/>
      <c r="F288" s="414"/>
    </row>
    <row r="289" spans="1:6">
      <c r="A289" s="410"/>
      <c r="B289" s="308"/>
      <c r="C289" s="411"/>
      <c r="D289" s="412"/>
      <c r="E289" s="413"/>
      <c r="F289" s="414"/>
    </row>
    <row r="290" spans="1:6">
      <c r="A290" s="410"/>
      <c r="B290" s="308"/>
      <c r="C290" s="411"/>
      <c r="D290" s="412"/>
      <c r="E290" s="413"/>
      <c r="F290" s="414"/>
    </row>
    <row r="291" spans="1:6">
      <c r="A291" s="410"/>
      <c r="B291" s="308"/>
      <c r="C291" s="411"/>
      <c r="D291" s="412"/>
      <c r="E291" s="413"/>
      <c r="F291" s="414"/>
    </row>
    <row r="292" spans="1:6">
      <c r="A292" s="410"/>
      <c r="B292" s="308"/>
      <c r="C292" s="411"/>
      <c r="D292" s="412"/>
      <c r="E292" s="413"/>
      <c r="F292" s="414"/>
    </row>
    <row r="293" spans="1:6">
      <c r="A293" s="410"/>
      <c r="B293" s="308"/>
      <c r="C293" s="411"/>
      <c r="D293" s="412"/>
      <c r="E293" s="413"/>
      <c r="F293" s="414"/>
    </row>
    <row r="294" spans="1:6">
      <c r="A294" s="410"/>
      <c r="B294" s="308"/>
      <c r="C294" s="411"/>
      <c r="D294" s="412"/>
      <c r="E294" s="413"/>
      <c r="F294" s="414"/>
    </row>
    <row r="295" spans="1:6">
      <c r="A295" s="410"/>
      <c r="B295" s="308"/>
      <c r="C295" s="411"/>
      <c r="D295" s="412"/>
      <c r="E295" s="413"/>
      <c r="F295" s="414"/>
    </row>
    <row r="296" spans="1:6">
      <c r="A296" s="410"/>
      <c r="B296" s="308"/>
      <c r="C296" s="411"/>
      <c r="D296" s="412"/>
      <c r="E296" s="413"/>
      <c r="F296" s="414"/>
    </row>
    <row r="297" spans="1:6">
      <c r="A297" s="410"/>
      <c r="B297" s="308"/>
      <c r="C297" s="411"/>
      <c r="D297" s="412"/>
      <c r="E297" s="413"/>
      <c r="F297" s="414"/>
    </row>
    <row r="298" spans="1:6">
      <c r="A298" s="410"/>
      <c r="B298" s="308"/>
      <c r="C298" s="411"/>
      <c r="D298" s="412"/>
      <c r="E298" s="413"/>
      <c r="F298" s="414"/>
    </row>
    <row r="299" spans="1:6">
      <c r="A299" s="410"/>
      <c r="B299" s="308"/>
      <c r="C299" s="411"/>
      <c r="D299" s="412"/>
      <c r="E299" s="413"/>
      <c r="F299" s="414"/>
    </row>
    <row r="300" spans="1:6">
      <c r="A300" s="410"/>
      <c r="B300" s="308"/>
      <c r="C300" s="411"/>
      <c r="D300" s="412"/>
      <c r="E300" s="413"/>
      <c r="F300" s="414"/>
    </row>
    <row r="301" spans="1:6">
      <c r="A301" s="410"/>
      <c r="B301" s="308"/>
      <c r="C301" s="411"/>
      <c r="D301" s="412"/>
      <c r="E301" s="413"/>
      <c r="F301" s="414"/>
    </row>
    <row r="302" spans="1:6">
      <c r="A302" s="410"/>
      <c r="B302" s="308"/>
      <c r="C302" s="411"/>
      <c r="D302" s="412"/>
      <c r="E302" s="413"/>
      <c r="F302" s="414"/>
    </row>
    <row r="303" spans="1:6">
      <c r="A303" s="410"/>
      <c r="B303" s="308"/>
      <c r="C303" s="411"/>
      <c r="D303" s="412"/>
      <c r="E303" s="413"/>
      <c r="F303" s="414"/>
    </row>
    <row r="304" spans="1:6">
      <c r="A304" s="410"/>
      <c r="B304" s="308"/>
      <c r="C304" s="411"/>
      <c r="D304" s="412"/>
      <c r="E304" s="413"/>
      <c r="F304" s="414"/>
    </row>
    <row r="305" spans="1:6">
      <c r="A305" s="410"/>
      <c r="B305" s="308"/>
      <c r="C305" s="411"/>
      <c r="D305" s="412"/>
      <c r="E305" s="413"/>
      <c r="F305" s="414"/>
    </row>
    <row r="306" spans="1:6">
      <c r="A306" s="410"/>
      <c r="B306" s="308"/>
      <c r="C306" s="411"/>
      <c r="D306" s="412"/>
      <c r="E306" s="413"/>
      <c r="F306" s="414"/>
    </row>
    <row r="307" spans="1:6">
      <c r="A307" s="410"/>
      <c r="B307" s="308"/>
      <c r="C307" s="411"/>
      <c r="D307" s="412"/>
      <c r="E307" s="413"/>
      <c r="F307" s="414"/>
    </row>
    <row r="308" spans="1:6">
      <c r="A308" s="410"/>
      <c r="B308" s="308"/>
      <c r="C308" s="411"/>
      <c r="D308" s="412"/>
      <c r="E308" s="413"/>
      <c r="F308" s="414"/>
    </row>
    <row r="309" spans="1:6">
      <c r="A309" s="410"/>
      <c r="B309" s="308"/>
      <c r="C309" s="411"/>
      <c r="D309" s="412"/>
      <c r="E309" s="413"/>
      <c r="F309" s="414"/>
    </row>
    <row r="310" spans="1:6">
      <c r="A310" s="410"/>
      <c r="B310" s="308"/>
      <c r="C310" s="411"/>
      <c r="D310" s="412"/>
      <c r="E310" s="413"/>
      <c r="F310" s="414"/>
    </row>
    <row r="311" spans="1:6">
      <c r="A311" s="410"/>
      <c r="B311" s="308"/>
      <c r="C311" s="411"/>
      <c r="D311" s="412"/>
      <c r="E311" s="413"/>
      <c r="F311" s="414"/>
    </row>
    <row r="312" spans="1:6">
      <c r="A312" s="410"/>
      <c r="B312" s="308"/>
      <c r="C312" s="411"/>
      <c r="D312" s="412"/>
      <c r="E312" s="413"/>
      <c r="F312" s="414"/>
    </row>
    <row r="313" spans="1:6">
      <c r="A313" s="410"/>
      <c r="B313" s="308"/>
      <c r="C313" s="411"/>
      <c r="D313" s="412"/>
      <c r="E313" s="413"/>
      <c r="F313" s="414"/>
    </row>
    <row r="314" spans="1:6">
      <c r="A314" s="410"/>
      <c r="B314" s="308"/>
      <c r="C314" s="411"/>
      <c r="D314" s="412"/>
      <c r="E314" s="413"/>
      <c r="F314" s="414"/>
    </row>
    <row r="315" spans="1:6">
      <c r="A315" s="410"/>
      <c r="B315" s="308"/>
      <c r="C315" s="411"/>
      <c r="D315" s="412"/>
      <c r="E315" s="413"/>
      <c r="F315" s="414"/>
    </row>
    <row r="316" spans="1:6">
      <c r="A316" s="410"/>
      <c r="B316" s="308"/>
      <c r="C316" s="411"/>
      <c r="D316" s="412"/>
      <c r="E316" s="413"/>
      <c r="F316" s="414"/>
    </row>
    <row r="317" spans="1:6">
      <c r="A317" s="410"/>
      <c r="B317" s="308"/>
      <c r="C317" s="411"/>
      <c r="D317" s="412"/>
      <c r="E317" s="413"/>
      <c r="F317" s="414"/>
    </row>
    <row r="318" spans="1:6">
      <c r="A318" s="410"/>
      <c r="B318" s="308"/>
      <c r="C318" s="411"/>
      <c r="D318" s="412"/>
      <c r="E318" s="413"/>
      <c r="F318" s="414"/>
    </row>
    <row r="319" spans="1:6">
      <c r="A319" s="410"/>
      <c r="B319" s="308"/>
      <c r="C319" s="411"/>
      <c r="D319" s="412"/>
      <c r="E319" s="413"/>
      <c r="F319" s="414"/>
    </row>
    <row r="320" spans="1:6">
      <c r="A320" s="410"/>
      <c r="B320" s="308"/>
      <c r="C320" s="411"/>
      <c r="D320" s="412"/>
      <c r="E320" s="413"/>
      <c r="F320" s="414"/>
    </row>
    <row r="321" spans="1:6">
      <c r="A321" s="410"/>
      <c r="B321" s="308"/>
      <c r="C321" s="411"/>
      <c r="D321" s="412"/>
      <c r="E321" s="413"/>
      <c r="F321" s="414"/>
    </row>
    <row r="322" spans="1:6">
      <c r="A322" s="410"/>
      <c r="B322" s="308"/>
      <c r="C322" s="411"/>
      <c r="D322" s="412"/>
      <c r="E322" s="413"/>
      <c r="F322" s="414"/>
    </row>
    <row r="323" spans="1:6">
      <c r="A323" s="410"/>
      <c r="B323" s="308"/>
      <c r="C323" s="411"/>
      <c r="D323" s="412"/>
      <c r="E323" s="413"/>
      <c r="F323" s="414"/>
    </row>
    <row r="324" spans="1:6">
      <c r="A324" s="410"/>
      <c r="B324" s="308"/>
      <c r="C324" s="411"/>
      <c r="D324" s="412"/>
      <c r="E324" s="413"/>
      <c r="F324" s="414"/>
    </row>
    <row r="325" spans="1:6">
      <c r="A325" s="410"/>
      <c r="B325" s="308"/>
      <c r="C325" s="411"/>
      <c r="D325" s="412"/>
      <c r="E325" s="413"/>
      <c r="F325" s="414"/>
    </row>
    <row r="326" spans="1:6">
      <c r="A326" s="410"/>
      <c r="B326" s="308"/>
      <c r="C326" s="411"/>
      <c r="D326" s="412"/>
      <c r="E326" s="413"/>
      <c r="F326" s="414"/>
    </row>
    <row r="327" spans="1:6">
      <c r="A327" s="410"/>
      <c r="B327" s="308"/>
      <c r="C327" s="411"/>
      <c r="D327" s="412"/>
      <c r="E327" s="413"/>
      <c r="F327" s="414"/>
    </row>
    <row r="328" spans="1:6">
      <c r="A328" s="410"/>
      <c r="B328" s="308"/>
      <c r="C328" s="411"/>
      <c r="D328" s="412"/>
      <c r="E328" s="413"/>
      <c r="F328" s="414"/>
    </row>
    <row r="329" spans="1:6">
      <c r="A329" s="410"/>
      <c r="B329" s="308"/>
      <c r="C329" s="411"/>
      <c r="D329" s="412"/>
      <c r="E329" s="413"/>
      <c r="F329" s="414"/>
    </row>
    <row r="330" spans="1:6">
      <c r="A330" s="410"/>
      <c r="B330" s="308"/>
      <c r="C330" s="411"/>
      <c r="D330" s="412"/>
      <c r="E330" s="413"/>
      <c r="F330" s="414"/>
    </row>
    <row r="331" spans="1:6">
      <c r="A331" s="410"/>
      <c r="B331" s="308"/>
      <c r="C331" s="411"/>
      <c r="D331" s="412"/>
      <c r="E331" s="413"/>
      <c r="F331" s="414"/>
    </row>
    <row r="332" spans="1:6">
      <c r="A332" s="410"/>
      <c r="B332" s="308"/>
      <c r="C332" s="411"/>
      <c r="D332" s="412"/>
      <c r="E332" s="413"/>
      <c r="F332" s="414"/>
    </row>
    <row r="333" spans="1:6">
      <c r="A333" s="410"/>
      <c r="B333" s="308"/>
      <c r="C333" s="411"/>
      <c r="D333" s="412"/>
      <c r="E333" s="413"/>
      <c r="F333" s="414"/>
    </row>
    <row r="334" spans="1:6">
      <c r="A334" s="410"/>
      <c r="B334" s="308"/>
      <c r="C334" s="411"/>
      <c r="D334" s="412"/>
      <c r="E334" s="413"/>
      <c r="F334" s="414"/>
    </row>
    <row r="335" spans="1:6">
      <c r="A335" s="410"/>
      <c r="B335" s="308"/>
      <c r="C335" s="411"/>
      <c r="D335" s="412"/>
      <c r="E335" s="413"/>
      <c r="F335" s="414"/>
    </row>
    <row r="336" spans="1:6">
      <c r="A336" s="410"/>
      <c r="B336" s="308"/>
      <c r="C336" s="411"/>
      <c r="D336" s="412"/>
      <c r="E336" s="413"/>
      <c r="F336" s="414"/>
    </row>
    <row r="337" spans="1:6">
      <c r="A337" s="410"/>
      <c r="B337" s="308"/>
      <c r="C337" s="411"/>
      <c r="D337" s="412"/>
      <c r="E337" s="413"/>
      <c r="F337" s="414"/>
    </row>
    <row r="338" spans="1:6">
      <c r="A338" s="410"/>
      <c r="B338" s="308"/>
      <c r="C338" s="411"/>
      <c r="D338" s="412"/>
      <c r="E338" s="413"/>
      <c r="F338" s="414"/>
    </row>
    <row r="339" spans="1:6">
      <c r="A339" s="410"/>
      <c r="B339" s="308"/>
      <c r="C339" s="411"/>
      <c r="D339" s="412"/>
      <c r="E339" s="413"/>
      <c r="F339" s="414"/>
    </row>
    <row r="340" spans="1:6">
      <c r="A340" s="410"/>
      <c r="B340" s="308"/>
      <c r="C340" s="411"/>
      <c r="D340" s="412"/>
      <c r="E340" s="413"/>
      <c r="F340" s="414"/>
    </row>
    <row r="341" spans="1:6">
      <c r="A341" s="410"/>
      <c r="B341" s="308"/>
      <c r="C341" s="411"/>
      <c r="D341" s="412"/>
      <c r="E341" s="413"/>
      <c r="F341" s="414"/>
    </row>
    <row r="342" spans="1:6">
      <c r="A342" s="410"/>
      <c r="B342" s="308"/>
      <c r="C342" s="411"/>
      <c r="D342" s="412"/>
      <c r="E342" s="413"/>
      <c r="F342" s="414"/>
    </row>
    <row r="343" spans="1:6">
      <c r="A343" s="410"/>
      <c r="B343" s="308"/>
      <c r="C343" s="411"/>
      <c r="D343" s="412"/>
      <c r="E343" s="413"/>
      <c r="F343" s="414"/>
    </row>
    <row r="344" spans="1:6">
      <c r="A344" s="410"/>
      <c r="B344" s="308"/>
      <c r="C344" s="411"/>
      <c r="D344" s="412"/>
      <c r="E344" s="413"/>
      <c r="F344" s="414"/>
    </row>
    <row r="345" spans="1:6">
      <c r="A345" s="410"/>
      <c r="B345" s="308"/>
      <c r="C345" s="411"/>
      <c r="D345" s="412"/>
      <c r="E345" s="413"/>
      <c r="F345" s="414"/>
    </row>
    <row r="346" spans="1:6">
      <c r="A346" s="410"/>
      <c r="B346" s="308"/>
      <c r="C346" s="411"/>
      <c r="D346" s="412"/>
      <c r="E346" s="413"/>
      <c r="F346" s="414"/>
    </row>
    <row r="347" spans="1:6">
      <c r="A347" s="410"/>
      <c r="B347" s="308"/>
      <c r="C347" s="411"/>
      <c r="D347" s="412"/>
      <c r="E347" s="413"/>
      <c r="F347" s="414"/>
    </row>
    <row r="348" spans="1:6">
      <c r="A348" s="410"/>
      <c r="B348" s="308"/>
      <c r="C348" s="411"/>
      <c r="D348" s="412"/>
      <c r="E348" s="413"/>
      <c r="F348" s="414"/>
    </row>
    <row r="349" spans="1:6">
      <c r="A349" s="410"/>
      <c r="B349" s="308"/>
      <c r="C349" s="411"/>
      <c r="D349" s="412"/>
      <c r="E349" s="413"/>
      <c r="F349" s="414"/>
    </row>
    <row r="350" spans="1:6">
      <c r="A350" s="410"/>
      <c r="B350" s="308"/>
      <c r="C350" s="411"/>
      <c r="D350" s="412"/>
      <c r="E350" s="413"/>
      <c r="F350" s="414"/>
    </row>
    <row r="351" spans="1:6">
      <c r="A351" s="410"/>
      <c r="B351" s="308"/>
      <c r="C351" s="411"/>
      <c r="D351" s="412"/>
      <c r="E351" s="413"/>
      <c r="F351" s="414"/>
    </row>
    <row r="352" spans="1:6">
      <c r="A352" s="410"/>
      <c r="B352" s="308"/>
      <c r="C352" s="411"/>
      <c r="D352" s="412"/>
      <c r="E352" s="413"/>
      <c r="F352" s="414"/>
    </row>
    <row r="353" spans="1:6">
      <c r="A353" s="410"/>
      <c r="B353" s="308"/>
      <c r="C353" s="411"/>
      <c r="D353" s="412"/>
      <c r="E353" s="413"/>
      <c r="F353" s="414"/>
    </row>
    <row r="354" spans="1:6">
      <c r="A354" s="410"/>
      <c r="B354" s="308"/>
      <c r="C354" s="411"/>
      <c r="D354" s="412"/>
      <c r="E354" s="413"/>
      <c r="F354" s="414"/>
    </row>
    <row r="355" spans="1:6">
      <c r="A355" s="410"/>
      <c r="B355" s="308"/>
      <c r="C355" s="411"/>
      <c r="D355" s="412"/>
      <c r="E355" s="413"/>
      <c r="F355" s="414"/>
    </row>
    <row r="356" spans="1:6">
      <c r="A356" s="410"/>
      <c r="B356" s="308"/>
      <c r="C356" s="411"/>
      <c r="D356" s="412"/>
      <c r="E356" s="413"/>
      <c r="F356" s="414"/>
    </row>
    <row r="357" spans="1:6">
      <c r="A357" s="410"/>
      <c r="B357" s="308"/>
      <c r="C357" s="411"/>
      <c r="D357" s="412"/>
      <c r="E357" s="413"/>
      <c r="F357" s="414"/>
    </row>
    <row r="358" spans="1:6">
      <c r="A358" s="410"/>
      <c r="B358" s="308"/>
      <c r="C358" s="411"/>
      <c r="D358" s="412"/>
      <c r="E358" s="413"/>
      <c r="F358" s="414"/>
    </row>
    <row r="359" spans="1:6">
      <c r="A359" s="410"/>
      <c r="B359" s="308"/>
      <c r="C359" s="411"/>
      <c r="D359" s="412"/>
      <c r="E359" s="413"/>
      <c r="F359" s="414"/>
    </row>
    <row r="360" spans="1:6">
      <c r="A360" s="410"/>
      <c r="B360" s="308"/>
      <c r="C360" s="411"/>
      <c r="D360" s="412"/>
      <c r="E360" s="413"/>
      <c r="F360" s="414"/>
    </row>
    <row r="361" spans="1:6">
      <c r="A361" s="410"/>
      <c r="B361" s="308"/>
      <c r="C361" s="411"/>
      <c r="D361" s="412"/>
      <c r="E361" s="413"/>
      <c r="F361" s="414"/>
    </row>
    <row r="362" spans="1:6">
      <c r="A362" s="410"/>
      <c r="B362" s="308"/>
      <c r="C362" s="411"/>
      <c r="D362" s="412"/>
      <c r="E362" s="413"/>
      <c r="F362" s="414"/>
    </row>
    <row r="363" spans="1:6">
      <c r="A363" s="410"/>
      <c r="B363" s="308"/>
      <c r="C363" s="411"/>
      <c r="D363" s="412"/>
      <c r="E363" s="413"/>
      <c r="F363" s="414"/>
    </row>
    <row r="364" spans="1:6">
      <c r="A364" s="410"/>
      <c r="B364" s="308"/>
      <c r="C364" s="411"/>
      <c r="D364" s="412"/>
      <c r="E364" s="413"/>
      <c r="F364" s="414"/>
    </row>
    <row r="365" spans="1:6">
      <c r="A365" s="410"/>
      <c r="B365" s="308"/>
      <c r="C365" s="411"/>
      <c r="D365" s="412"/>
      <c r="E365" s="413"/>
      <c r="F365" s="414"/>
    </row>
    <row r="366" spans="1:6">
      <c r="A366" s="410"/>
      <c r="B366" s="308"/>
      <c r="C366" s="411"/>
      <c r="D366" s="412"/>
      <c r="E366" s="413"/>
      <c r="F366" s="414"/>
    </row>
    <row r="367" spans="1:6">
      <c r="A367" s="410"/>
      <c r="B367" s="308"/>
      <c r="C367" s="411"/>
      <c r="D367" s="412"/>
      <c r="E367" s="413"/>
      <c r="F367" s="414"/>
    </row>
    <row r="368" spans="1:6">
      <c r="A368" s="410"/>
      <c r="B368" s="308"/>
      <c r="C368" s="411"/>
      <c r="D368" s="412"/>
      <c r="E368" s="413"/>
      <c r="F368" s="414"/>
    </row>
    <row r="369" spans="1:6">
      <c r="A369" s="410"/>
      <c r="B369" s="308"/>
      <c r="C369" s="411"/>
      <c r="D369" s="412"/>
      <c r="E369" s="413"/>
      <c r="F369" s="414"/>
    </row>
    <row r="370" spans="1:6">
      <c r="A370" s="410"/>
      <c r="B370" s="308"/>
      <c r="C370" s="411"/>
      <c r="D370" s="412"/>
      <c r="E370" s="413"/>
      <c r="F370" s="414"/>
    </row>
    <row r="371" spans="1:6">
      <c r="A371" s="410"/>
      <c r="B371" s="308"/>
      <c r="C371" s="411"/>
      <c r="D371" s="412"/>
      <c r="E371" s="413"/>
      <c r="F371" s="414"/>
    </row>
    <row r="372" spans="1:6">
      <c r="A372" s="410"/>
      <c r="B372" s="308"/>
      <c r="C372" s="411"/>
      <c r="D372" s="412"/>
      <c r="E372" s="413"/>
      <c r="F372" s="414"/>
    </row>
    <row r="373" spans="1:6">
      <c r="A373" s="410"/>
      <c r="B373" s="308"/>
      <c r="C373" s="411"/>
      <c r="D373" s="412"/>
      <c r="E373" s="413"/>
      <c r="F373" s="414"/>
    </row>
    <row r="374" spans="1:6">
      <c r="A374" s="410"/>
      <c r="B374" s="308"/>
      <c r="C374" s="411"/>
      <c r="D374" s="412"/>
      <c r="E374" s="413"/>
      <c r="F374" s="414"/>
    </row>
    <row r="375" spans="1:6">
      <c r="A375" s="410"/>
      <c r="B375" s="308"/>
      <c r="C375" s="411"/>
      <c r="D375" s="412"/>
      <c r="E375" s="413"/>
      <c r="F375" s="414"/>
    </row>
    <row r="376" spans="1:6">
      <c r="A376" s="410"/>
      <c r="B376" s="308"/>
      <c r="C376" s="411"/>
      <c r="D376" s="412"/>
      <c r="E376" s="413"/>
      <c r="F376" s="414"/>
    </row>
    <row r="377" spans="1:6">
      <c r="A377" s="410"/>
      <c r="B377" s="308"/>
      <c r="C377" s="411"/>
      <c r="D377" s="412"/>
      <c r="E377" s="413"/>
      <c r="F377" s="414"/>
    </row>
    <row r="378" spans="1:6">
      <c r="A378" s="410"/>
      <c r="B378" s="308"/>
      <c r="C378" s="411"/>
      <c r="D378" s="412"/>
      <c r="E378" s="413"/>
      <c r="F378" s="414"/>
    </row>
    <row r="379" spans="1:6">
      <c r="A379" s="410"/>
      <c r="B379" s="308"/>
      <c r="C379" s="411"/>
      <c r="D379" s="412"/>
      <c r="E379" s="413"/>
      <c r="F379" s="414"/>
    </row>
    <row r="380" spans="1:6">
      <c r="A380" s="410"/>
      <c r="B380" s="308"/>
      <c r="C380" s="411"/>
      <c r="D380" s="412"/>
      <c r="E380" s="413"/>
      <c r="F380" s="414"/>
    </row>
    <row r="381" spans="1:6">
      <c r="A381" s="410"/>
      <c r="B381" s="308"/>
      <c r="C381" s="411"/>
      <c r="D381" s="412"/>
      <c r="E381" s="413"/>
      <c r="F381" s="414"/>
    </row>
    <row r="382" spans="1:6">
      <c r="A382" s="410"/>
      <c r="B382" s="308"/>
      <c r="C382" s="411"/>
      <c r="D382" s="412"/>
      <c r="E382" s="413"/>
      <c r="F382" s="414"/>
    </row>
    <row r="383" spans="1:6">
      <c r="A383" s="410"/>
      <c r="B383" s="308"/>
      <c r="C383" s="411"/>
      <c r="D383" s="412"/>
      <c r="E383" s="413"/>
      <c r="F383" s="414"/>
    </row>
    <row r="384" spans="1:6">
      <c r="A384" s="410"/>
      <c r="B384" s="308"/>
      <c r="C384" s="411"/>
      <c r="D384" s="412"/>
      <c r="E384" s="413"/>
      <c r="F384" s="414"/>
    </row>
    <row r="385" spans="1:6">
      <c r="A385" s="410"/>
      <c r="B385" s="308"/>
      <c r="C385" s="411"/>
      <c r="D385" s="412"/>
      <c r="E385" s="413"/>
      <c r="F385" s="414"/>
    </row>
    <row r="386" spans="1:6">
      <c r="A386" s="410"/>
      <c r="B386" s="308"/>
      <c r="C386" s="411"/>
      <c r="D386" s="412"/>
      <c r="E386" s="413"/>
      <c r="F386" s="414"/>
    </row>
    <row r="387" spans="1:6">
      <c r="A387" s="410"/>
      <c r="B387" s="308"/>
      <c r="C387" s="411"/>
      <c r="D387" s="412"/>
      <c r="E387" s="413"/>
      <c r="F387" s="414"/>
    </row>
    <row r="388" spans="1:6">
      <c r="A388" s="410"/>
      <c r="B388" s="308"/>
      <c r="C388" s="411"/>
      <c r="D388" s="412"/>
      <c r="E388" s="413"/>
      <c r="F388" s="414"/>
    </row>
    <row r="389" spans="1:6">
      <c r="A389" s="410"/>
      <c r="B389" s="308"/>
      <c r="C389" s="411"/>
      <c r="D389" s="412"/>
      <c r="E389" s="413"/>
      <c r="F389" s="414"/>
    </row>
    <row r="390" spans="1:6">
      <c r="A390" s="410"/>
      <c r="B390" s="308"/>
      <c r="C390" s="411"/>
      <c r="D390" s="412"/>
      <c r="E390" s="413"/>
      <c r="F390" s="414"/>
    </row>
    <row r="391" spans="1:6">
      <c r="A391" s="410"/>
      <c r="B391" s="308"/>
      <c r="C391" s="411"/>
      <c r="D391" s="412"/>
      <c r="E391" s="413"/>
      <c r="F391" s="414"/>
    </row>
    <row r="392" spans="1:6">
      <c r="A392" s="410"/>
      <c r="B392" s="308"/>
      <c r="C392" s="411"/>
      <c r="D392" s="412"/>
      <c r="E392" s="413"/>
      <c r="F392" s="414"/>
    </row>
    <row r="393" spans="1:6">
      <c r="A393" s="410"/>
      <c r="B393" s="308"/>
      <c r="C393" s="411"/>
      <c r="D393" s="412"/>
      <c r="E393" s="413"/>
      <c r="F393" s="414"/>
    </row>
    <row r="394" spans="1:6">
      <c r="A394" s="410"/>
      <c r="B394" s="308"/>
      <c r="C394" s="411"/>
      <c r="D394" s="412"/>
      <c r="E394" s="413"/>
      <c r="F394" s="414"/>
    </row>
    <row r="395" spans="1:6">
      <c r="A395" s="410"/>
      <c r="B395" s="308"/>
      <c r="C395" s="411"/>
      <c r="D395" s="412"/>
      <c r="E395" s="413"/>
      <c r="F395" s="414"/>
    </row>
    <row r="396" spans="1:6">
      <c r="A396" s="410"/>
      <c r="B396" s="308"/>
      <c r="C396" s="411"/>
      <c r="D396" s="412"/>
      <c r="E396" s="413"/>
      <c r="F396" s="414"/>
    </row>
    <row r="397" spans="1:6">
      <c r="A397" s="410"/>
      <c r="B397" s="308"/>
      <c r="C397" s="411"/>
      <c r="D397" s="412"/>
      <c r="E397" s="413"/>
      <c r="F397" s="414"/>
    </row>
    <row r="398" spans="1:6">
      <c r="A398" s="410"/>
      <c r="B398" s="308"/>
      <c r="C398" s="411"/>
      <c r="D398" s="412"/>
      <c r="E398" s="413"/>
      <c r="F398" s="414"/>
    </row>
    <row r="399" spans="1:6">
      <c r="A399" s="410"/>
      <c r="B399" s="308"/>
      <c r="C399" s="411"/>
      <c r="D399" s="412"/>
      <c r="E399" s="413"/>
      <c r="F399" s="414"/>
    </row>
    <row r="400" spans="1:6">
      <c r="A400" s="410"/>
      <c r="B400" s="308"/>
      <c r="C400" s="411"/>
      <c r="D400" s="412"/>
      <c r="E400" s="413"/>
      <c r="F400" s="414"/>
    </row>
    <row r="401" spans="1:6">
      <c r="A401" s="410"/>
      <c r="B401" s="308"/>
      <c r="C401" s="411"/>
      <c r="D401" s="412"/>
      <c r="E401" s="413"/>
      <c r="F401" s="414"/>
    </row>
    <row r="402" spans="1:6">
      <c r="A402" s="410"/>
      <c r="B402" s="308"/>
      <c r="C402" s="411"/>
      <c r="D402" s="412"/>
      <c r="E402" s="413"/>
      <c r="F402" s="414"/>
    </row>
    <row r="403" spans="1:6">
      <c r="A403" s="410"/>
      <c r="B403" s="308"/>
      <c r="C403" s="411"/>
      <c r="D403" s="412"/>
      <c r="E403" s="413"/>
      <c r="F403" s="414"/>
    </row>
    <row r="404" spans="1:6">
      <c r="A404" s="410"/>
      <c r="B404" s="308"/>
      <c r="C404" s="411"/>
      <c r="D404" s="412"/>
      <c r="E404" s="413"/>
      <c r="F404" s="414"/>
    </row>
    <row r="405" spans="1:6">
      <c r="A405" s="410"/>
      <c r="B405" s="308"/>
      <c r="C405" s="411"/>
      <c r="D405" s="412"/>
      <c r="E405" s="413"/>
      <c r="F405" s="414"/>
    </row>
    <row r="406" spans="1:6">
      <c r="A406" s="410"/>
      <c r="B406" s="308"/>
      <c r="C406" s="411"/>
      <c r="D406" s="412"/>
      <c r="E406" s="413"/>
      <c r="F406" s="414"/>
    </row>
    <row r="407" spans="1:6">
      <c r="A407" s="410"/>
      <c r="B407" s="308"/>
      <c r="C407" s="411"/>
      <c r="D407" s="412"/>
      <c r="E407" s="413"/>
      <c r="F407" s="414"/>
    </row>
    <row r="408" spans="1:6">
      <c r="A408" s="410"/>
      <c r="B408" s="308"/>
      <c r="C408" s="411"/>
      <c r="D408" s="412"/>
      <c r="E408" s="413"/>
      <c r="F408" s="414"/>
    </row>
    <row r="409" spans="1:6">
      <c r="A409" s="410"/>
      <c r="B409" s="308"/>
      <c r="C409" s="411"/>
      <c r="D409" s="412"/>
      <c r="E409" s="413"/>
      <c r="F409" s="414"/>
    </row>
    <row r="410" spans="1:6">
      <c r="A410" s="410"/>
      <c r="B410" s="308"/>
      <c r="C410" s="411"/>
      <c r="D410" s="412"/>
      <c r="E410" s="413"/>
      <c r="F410" s="414"/>
    </row>
    <row r="411" spans="1:6">
      <c r="A411" s="410"/>
      <c r="B411" s="308"/>
      <c r="C411" s="411"/>
      <c r="D411" s="412"/>
      <c r="E411" s="413"/>
      <c r="F411" s="414"/>
    </row>
    <row r="412" spans="1:6">
      <c r="A412" s="410"/>
      <c r="B412" s="308"/>
      <c r="C412" s="411"/>
      <c r="D412" s="412"/>
      <c r="E412" s="413"/>
      <c r="F412" s="414"/>
    </row>
    <row r="413" spans="1:6">
      <c r="A413" s="410"/>
      <c r="B413" s="308"/>
      <c r="C413" s="411"/>
      <c r="D413" s="412"/>
      <c r="E413" s="413"/>
      <c r="F413" s="414"/>
    </row>
    <row r="414" spans="1:6">
      <c r="A414" s="410"/>
      <c r="B414" s="308"/>
      <c r="C414" s="411"/>
      <c r="D414" s="412"/>
      <c r="E414" s="413"/>
      <c r="F414" s="414"/>
    </row>
    <row r="415" spans="1:6">
      <c r="A415" s="410"/>
      <c r="B415" s="308"/>
      <c r="C415" s="411"/>
      <c r="D415" s="412"/>
      <c r="E415" s="413"/>
      <c r="F415" s="414"/>
    </row>
    <row r="416" spans="1:6">
      <c r="A416" s="410"/>
      <c r="B416" s="308"/>
      <c r="C416" s="411"/>
      <c r="D416" s="412"/>
      <c r="E416" s="413"/>
      <c r="F416" s="414"/>
    </row>
    <row r="417" spans="1:6">
      <c r="A417" s="410"/>
      <c r="B417" s="308"/>
      <c r="C417" s="411"/>
      <c r="D417" s="412"/>
      <c r="E417" s="413"/>
      <c r="F417" s="414"/>
    </row>
    <row r="418" spans="1:6">
      <c r="A418" s="410"/>
      <c r="B418" s="308"/>
      <c r="C418" s="411"/>
      <c r="D418" s="412"/>
      <c r="E418" s="413"/>
      <c r="F418" s="414"/>
    </row>
    <row r="419" spans="1:6">
      <c r="A419" s="410"/>
      <c r="B419" s="308"/>
      <c r="C419" s="411"/>
      <c r="D419" s="412"/>
      <c r="E419" s="413"/>
      <c r="F419" s="414"/>
    </row>
    <row r="420" spans="1:6">
      <c r="A420" s="410"/>
      <c r="B420" s="308"/>
      <c r="C420" s="411"/>
      <c r="D420" s="412"/>
      <c r="E420" s="413"/>
      <c r="F420" s="414"/>
    </row>
    <row r="421" spans="1:6">
      <c r="A421" s="410"/>
      <c r="B421" s="308"/>
      <c r="C421" s="411"/>
      <c r="D421" s="412"/>
      <c r="E421" s="413"/>
      <c r="F421" s="414"/>
    </row>
    <row r="422" spans="1:6">
      <c r="A422" s="410"/>
      <c r="B422" s="308"/>
      <c r="C422" s="411"/>
      <c r="D422" s="412"/>
      <c r="E422" s="413"/>
      <c r="F422" s="414"/>
    </row>
    <row r="423" spans="1:6">
      <c r="A423" s="410"/>
      <c r="B423" s="308"/>
      <c r="C423" s="411"/>
      <c r="D423" s="412"/>
      <c r="E423" s="413"/>
      <c r="F423" s="414"/>
    </row>
    <row r="424" spans="1:6">
      <c r="A424" s="410"/>
      <c r="B424" s="308"/>
      <c r="C424" s="411"/>
      <c r="D424" s="412"/>
      <c r="E424" s="413"/>
      <c r="F424" s="414"/>
    </row>
    <row r="425" spans="1:6">
      <c r="A425" s="410"/>
      <c r="B425" s="308"/>
      <c r="C425" s="411"/>
      <c r="D425" s="412"/>
      <c r="E425" s="413"/>
      <c r="F425" s="414"/>
    </row>
    <row r="426" spans="1:6">
      <c r="A426" s="410"/>
      <c r="B426" s="308"/>
      <c r="C426" s="411"/>
      <c r="D426" s="412"/>
      <c r="E426" s="413"/>
      <c r="F426" s="414"/>
    </row>
    <row r="427" spans="1:6">
      <c r="A427" s="410"/>
      <c r="B427" s="308"/>
      <c r="C427" s="411"/>
      <c r="D427" s="412"/>
      <c r="E427" s="413"/>
      <c r="F427" s="414"/>
    </row>
    <row r="428" spans="1:6">
      <c r="A428" s="410"/>
      <c r="B428" s="308"/>
      <c r="C428" s="411"/>
      <c r="D428" s="412"/>
      <c r="E428" s="413"/>
      <c r="F428" s="414"/>
    </row>
    <row r="429" spans="1:6">
      <c r="A429" s="410"/>
      <c r="B429" s="308"/>
      <c r="C429" s="411"/>
      <c r="D429" s="412"/>
      <c r="E429" s="413"/>
      <c r="F429" s="414"/>
    </row>
    <row r="430" spans="1:6">
      <c r="A430" s="410"/>
      <c r="B430" s="308"/>
      <c r="C430" s="411"/>
      <c r="D430" s="412"/>
      <c r="E430" s="413"/>
      <c r="F430" s="414"/>
    </row>
    <row r="431" spans="1:6">
      <c r="A431" s="410"/>
      <c r="B431" s="308"/>
      <c r="C431" s="411"/>
      <c r="D431" s="412"/>
      <c r="E431" s="413"/>
      <c r="F431" s="414"/>
    </row>
    <row r="432" spans="1:6">
      <c r="A432" s="410"/>
      <c r="B432" s="308"/>
      <c r="C432" s="411"/>
      <c r="D432" s="412"/>
      <c r="E432" s="413"/>
      <c r="F432" s="414"/>
    </row>
    <row r="433" spans="1:6">
      <c r="A433" s="410"/>
      <c r="B433" s="308"/>
      <c r="C433" s="411"/>
      <c r="D433" s="412"/>
      <c r="E433" s="413"/>
      <c r="F433" s="414"/>
    </row>
    <row r="434" spans="1:6">
      <c r="A434" s="410"/>
      <c r="B434" s="308"/>
      <c r="C434" s="411"/>
      <c r="D434" s="412"/>
      <c r="E434" s="413"/>
      <c r="F434" s="414"/>
    </row>
    <row r="435" spans="1:6">
      <c r="A435" s="410"/>
      <c r="B435" s="308"/>
      <c r="C435" s="411"/>
      <c r="D435" s="412"/>
      <c r="E435" s="413"/>
      <c r="F435" s="414"/>
    </row>
    <row r="436" spans="1:6">
      <c r="A436" s="410"/>
      <c r="B436" s="308"/>
      <c r="C436" s="411"/>
      <c r="D436" s="412"/>
      <c r="E436" s="413"/>
      <c r="F436" s="414"/>
    </row>
    <row r="437" spans="1:6">
      <c r="A437" s="410"/>
      <c r="B437" s="308"/>
      <c r="C437" s="411"/>
      <c r="D437" s="412"/>
      <c r="E437" s="413"/>
      <c r="F437" s="414"/>
    </row>
    <row r="438" spans="1:6">
      <c r="A438" s="410"/>
      <c r="B438" s="308"/>
      <c r="C438" s="411"/>
      <c r="D438" s="412"/>
      <c r="E438" s="413"/>
      <c r="F438" s="414"/>
    </row>
    <row r="439" spans="1:6">
      <c r="A439" s="410"/>
      <c r="B439" s="308"/>
      <c r="C439" s="411"/>
      <c r="D439" s="412"/>
      <c r="E439" s="413"/>
      <c r="F439" s="414"/>
    </row>
    <row r="440" spans="1:6">
      <c r="A440" s="410"/>
      <c r="B440" s="308"/>
      <c r="C440" s="411"/>
      <c r="D440" s="412"/>
      <c r="E440" s="413"/>
      <c r="F440" s="414"/>
    </row>
    <row r="441" spans="1:6">
      <c r="A441" s="410"/>
      <c r="B441" s="308"/>
      <c r="C441" s="411"/>
      <c r="D441" s="412"/>
      <c r="E441" s="413"/>
      <c r="F441" s="414"/>
    </row>
    <row r="442" spans="1:6">
      <c r="A442" s="410"/>
      <c r="B442" s="308"/>
      <c r="C442" s="411"/>
      <c r="D442" s="412"/>
      <c r="E442" s="413"/>
      <c r="F442" s="414"/>
    </row>
    <row r="443" spans="1:6">
      <c r="A443" s="410"/>
      <c r="B443" s="308"/>
      <c r="C443" s="411"/>
      <c r="D443" s="412"/>
      <c r="E443" s="413"/>
      <c r="F443" s="414"/>
    </row>
    <row r="444" spans="1:6">
      <c r="A444" s="410"/>
      <c r="B444" s="308"/>
      <c r="C444" s="411"/>
      <c r="D444" s="412"/>
      <c r="E444" s="413"/>
      <c r="F444" s="414"/>
    </row>
    <row r="445" spans="1:6">
      <c r="A445" s="410"/>
      <c r="B445" s="308"/>
      <c r="C445" s="411"/>
      <c r="D445" s="412"/>
      <c r="E445" s="413"/>
      <c r="F445" s="414"/>
    </row>
    <row r="446" spans="1:6">
      <c r="A446" s="410"/>
      <c r="B446" s="308"/>
      <c r="C446" s="411"/>
      <c r="D446" s="412"/>
      <c r="E446" s="413"/>
      <c r="F446" s="414"/>
    </row>
    <row r="447" spans="1:6">
      <c r="A447" s="410"/>
      <c r="B447" s="308"/>
      <c r="C447" s="411"/>
      <c r="D447" s="412"/>
      <c r="E447" s="413"/>
      <c r="F447" s="414"/>
    </row>
    <row r="448" spans="1:6">
      <c r="A448" s="410"/>
      <c r="B448" s="308"/>
      <c r="C448" s="411"/>
      <c r="D448" s="412"/>
      <c r="E448" s="413"/>
      <c r="F448" s="414"/>
    </row>
    <row r="449" spans="1:6">
      <c r="A449" s="410"/>
      <c r="B449" s="308"/>
      <c r="C449" s="411"/>
      <c r="D449" s="412"/>
      <c r="E449" s="413"/>
      <c r="F449" s="414"/>
    </row>
    <row r="450" spans="1:6">
      <c r="A450" s="410"/>
      <c r="B450" s="308"/>
      <c r="C450" s="411"/>
      <c r="D450" s="412"/>
      <c r="E450" s="413"/>
      <c r="F450" s="414"/>
    </row>
    <row r="451" spans="1:6">
      <c r="A451" s="410"/>
      <c r="B451" s="308"/>
      <c r="C451" s="411"/>
      <c r="D451" s="412"/>
      <c r="E451" s="413"/>
      <c r="F451" s="414"/>
    </row>
    <row r="452" spans="1:6">
      <c r="A452" s="410"/>
      <c r="B452" s="308"/>
      <c r="C452" s="411"/>
      <c r="D452" s="412"/>
      <c r="E452" s="413"/>
      <c r="F452" s="414"/>
    </row>
    <row r="453" spans="1:6">
      <c r="A453" s="410"/>
      <c r="B453" s="308"/>
      <c r="C453" s="411"/>
      <c r="D453" s="412"/>
      <c r="E453" s="413"/>
      <c r="F453" s="414"/>
    </row>
    <row r="454" spans="1:6">
      <c r="A454" s="410"/>
      <c r="B454" s="308"/>
      <c r="C454" s="411"/>
      <c r="D454" s="412"/>
      <c r="E454" s="413"/>
      <c r="F454" s="414"/>
    </row>
    <row r="455" spans="1:6">
      <c r="A455" s="410"/>
      <c r="B455" s="308"/>
      <c r="C455" s="411"/>
      <c r="D455" s="412"/>
      <c r="E455" s="413"/>
      <c r="F455" s="414"/>
    </row>
    <row r="456" spans="1:6">
      <c r="A456" s="410"/>
      <c r="B456" s="308"/>
      <c r="C456" s="411"/>
      <c r="D456" s="412"/>
      <c r="E456" s="413"/>
      <c r="F456" s="414"/>
    </row>
    <row r="457" spans="1:6">
      <c r="A457" s="410"/>
      <c r="B457" s="308"/>
      <c r="C457" s="411"/>
      <c r="D457" s="412"/>
      <c r="E457" s="413"/>
      <c r="F457" s="414"/>
    </row>
    <row r="458" spans="1:6">
      <c r="A458" s="410"/>
      <c r="B458" s="308"/>
      <c r="C458" s="411"/>
      <c r="D458" s="412"/>
      <c r="E458" s="413"/>
      <c r="F458" s="414"/>
    </row>
    <row r="459" spans="1:6">
      <c r="A459" s="410"/>
      <c r="B459" s="308"/>
      <c r="C459" s="411"/>
      <c r="D459" s="412"/>
      <c r="E459" s="413"/>
      <c r="F459" s="414"/>
    </row>
    <row r="460" spans="1:6">
      <c r="A460" s="410"/>
      <c r="B460" s="308"/>
      <c r="C460" s="411"/>
      <c r="D460" s="412"/>
      <c r="E460" s="413"/>
      <c r="F460" s="414"/>
    </row>
    <row r="461" spans="1:6">
      <c r="A461" s="410"/>
      <c r="B461" s="308"/>
      <c r="C461" s="411"/>
      <c r="D461" s="412"/>
      <c r="E461" s="413"/>
      <c r="F461" s="414"/>
    </row>
    <row r="462" spans="1:6">
      <c r="A462" s="410"/>
      <c r="B462" s="308"/>
      <c r="C462" s="411"/>
      <c r="D462" s="412"/>
      <c r="E462" s="413"/>
      <c r="F462" s="414"/>
    </row>
    <row r="463" spans="1:6">
      <c r="A463" s="410"/>
      <c r="B463" s="308"/>
      <c r="C463" s="411"/>
      <c r="D463" s="412"/>
      <c r="E463" s="413"/>
      <c r="F463" s="414"/>
    </row>
    <row r="464" spans="1:6">
      <c r="A464" s="410"/>
      <c r="B464" s="308"/>
      <c r="C464" s="411"/>
      <c r="D464" s="412"/>
      <c r="E464" s="413"/>
      <c r="F464" s="414"/>
    </row>
    <row r="465" spans="1:6">
      <c r="A465" s="410"/>
      <c r="B465" s="308"/>
      <c r="C465" s="411"/>
      <c r="D465" s="412"/>
      <c r="E465" s="413"/>
      <c r="F465" s="414"/>
    </row>
    <row r="466" spans="1:6">
      <c r="A466" s="410"/>
      <c r="B466" s="308"/>
      <c r="C466" s="411"/>
      <c r="D466" s="412"/>
      <c r="E466" s="413"/>
      <c r="F466" s="414"/>
    </row>
    <row r="467" spans="1:6">
      <c r="A467" s="410"/>
      <c r="B467" s="308"/>
      <c r="C467" s="411"/>
      <c r="D467" s="412"/>
      <c r="E467" s="413"/>
      <c r="F467" s="414"/>
    </row>
    <row r="468" spans="1:6">
      <c r="A468" s="410"/>
      <c r="B468" s="308"/>
      <c r="C468" s="411"/>
      <c r="D468" s="412"/>
      <c r="E468" s="413"/>
      <c r="F468" s="414"/>
    </row>
    <row r="469" spans="1:6">
      <c r="A469" s="410"/>
      <c r="B469" s="308"/>
      <c r="C469" s="411"/>
      <c r="D469" s="412"/>
      <c r="E469" s="413"/>
      <c r="F469" s="414"/>
    </row>
    <row r="470" spans="1:6">
      <c r="A470" s="410"/>
      <c r="B470" s="308"/>
      <c r="C470" s="411"/>
      <c r="D470" s="412"/>
      <c r="E470" s="413"/>
      <c r="F470" s="414"/>
    </row>
    <row r="471" spans="1:6">
      <c r="A471" s="410"/>
      <c r="B471" s="308"/>
      <c r="C471" s="411"/>
      <c r="D471" s="412"/>
      <c r="E471" s="413"/>
      <c r="F471" s="414"/>
    </row>
    <row r="472" spans="1:6">
      <c r="A472" s="410"/>
      <c r="B472" s="308"/>
      <c r="C472" s="411"/>
      <c r="D472" s="412"/>
      <c r="E472" s="413"/>
      <c r="F472" s="414"/>
    </row>
    <row r="473" spans="1:6">
      <c r="A473" s="410"/>
      <c r="B473" s="308"/>
      <c r="C473" s="411"/>
      <c r="D473" s="412"/>
      <c r="E473" s="413"/>
      <c r="F473" s="414"/>
    </row>
    <row r="474" spans="1:6">
      <c r="A474" s="410"/>
      <c r="B474" s="308"/>
      <c r="C474" s="411"/>
      <c r="D474" s="412"/>
      <c r="E474" s="413"/>
      <c r="F474" s="414"/>
    </row>
    <row r="475" spans="1:6">
      <c r="A475" s="410"/>
      <c r="B475" s="308"/>
      <c r="C475" s="411"/>
      <c r="D475" s="412"/>
      <c r="E475" s="413"/>
      <c r="F475" s="414"/>
    </row>
    <row r="476" spans="1:6">
      <c r="A476" s="410"/>
      <c r="B476" s="308"/>
      <c r="C476" s="411"/>
      <c r="D476" s="412"/>
      <c r="E476" s="413"/>
      <c r="F476" s="414"/>
    </row>
    <row r="477" spans="1:6">
      <c r="A477" s="410"/>
      <c r="B477" s="308"/>
      <c r="C477" s="411"/>
      <c r="D477" s="412"/>
      <c r="E477" s="413"/>
      <c r="F477" s="414"/>
    </row>
    <row r="478" spans="1:6">
      <c r="A478" s="410"/>
      <c r="B478" s="308"/>
      <c r="C478" s="411"/>
      <c r="D478" s="412"/>
      <c r="E478" s="413"/>
      <c r="F478" s="414"/>
    </row>
    <row r="479" spans="1:6">
      <c r="A479" s="410"/>
      <c r="B479" s="308"/>
      <c r="C479" s="411"/>
      <c r="D479" s="412"/>
      <c r="E479" s="413"/>
      <c r="F479" s="414"/>
    </row>
    <row r="480" spans="1:6">
      <c r="A480" s="410"/>
      <c r="B480" s="308"/>
      <c r="C480" s="411"/>
      <c r="D480" s="412"/>
      <c r="E480" s="413"/>
      <c r="F480" s="414"/>
    </row>
    <row r="481" spans="1:6">
      <c r="A481" s="410"/>
      <c r="B481" s="308"/>
      <c r="C481" s="411"/>
      <c r="D481" s="412"/>
      <c r="E481" s="413"/>
      <c r="F481" s="414"/>
    </row>
    <row r="482" spans="1:6">
      <c r="A482" s="410"/>
      <c r="B482" s="308"/>
      <c r="C482" s="411"/>
      <c r="D482" s="412"/>
      <c r="E482" s="413"/>
      <c r="F482" s="414"/>
    </row>
    <row r="483" spans="1:6">
      <c r="A483" s="410"/>
      <c r="B483" s="308"/>
      <c r="C483" s="411"/>
      <c r="D483" s="412"/>
      <c r="E483" s="413"/>
      <c r="F483" s="414"/>
    </row>
    <row r="484" spans="1:6">
      <c r="A484" s="410"/>
      <c r="B484" s="308"/>
      <c r="C484" s="411"/>
      <c r="D484" s="412"/>
      <c r="E484" s="413"/>
      <c r="F484" s="414"/>
    </row>
    <row r="485" spans="1:6">
      <c r="A485" s="410"/>
      <c r="B485" s="308"/>
      <c r="C485" s="411"/>
      <c r="D485" s="412"/>
      <c r="E485" s="413"/>
      <c r="F485" s="414"/>
    </row>
    <row r="486" spans="1:6">
      <c r="A486" s="410"/>
      <c r="B486" s="308"/>
      <c r="C486" s="411"/>
      <c r="D486" s="412"/>
      <c r="E486" s="413"/>
      <c r="F486" s="414"/>
    </row>
    <row r="487" spans="1:6">
      <c r="A487" s="410"/>
      <c r="B487" s="308"/>
      <c r="C487" s="411"/>
      <c r="D487" s="412"/>
      <c r="E487" s="413"/>
      <c r="F487" s="414"/>
    </row>
    <row r="488" spans="1:6">
      <c r="A488" s="410"/>
      <c r="B488" s="308"/>
      <c r="C488" s="411"/>
      <c r="D488" s="412"/>
      <c r="E488" s="413"/>
      <c r="F488" s="414"/>
    </row>
    <row r="489" spans="1:6">
      <c r="A489" s="410"/>
      <c r="B489" s="308"/>
      <c r="C489" s="411"/>
      <c r="D489" s="412"/>
      <c r="E489" s="413"/>
      <c r="F489" s="414"/>
    </row>
    <row r="490" spans="1:6">
      <c r="A490" s="410"/>
      <c r="B490" s="308"/>
      <c r="C490" s="411"/>
      <c r="D490" s="412"/>
      <c r="E490" s="413"/>
      <c r="F490" s="414"/>
    </row>
    <row r="491" spans="1:6">
      <c r="A491" s="410"/>
      <c r="B491" s="308"/>
      <c r="C491" s="411"/>
      <c r="D491" s="412"/>
      <c r="E491" s="413"/>
      <c r="F491" s="414"/>
    </row>
    <row r="492" spans="1:6">
      <c r="A492" s="410"/>
      <c r="B492" s="308"/>
      <c r="C492" s="411"/>
      <c r="D492" s="412"/>
      <c r="E492" s="413"/>
      <c r="F492" s="414"/>
    </row>
    <row r="493" spans="1:6">
      <c r="A493" s="410"/>
      <c r="B493" s="308"/>
      <c r="C493" s="411"/>
      <c r="D493" s="412"/>
      <c r="E493" s="413"/>
      <c r="F493" s="414"/>
    </row>
    <row r="494" spans="1:6">
      <c r="A494" s="410"/>
      <c r="B494" s="308"/>
      <c r="C494" s="411"/>
      <c r="D494" s="412"/>
      <c r="E494" s="413"/>
      <c r="F494" s="414"/>
    </row>
    <row r="495" spans="1:6">
      <c r="A495" s="410"/>
      <c r="B495" s="308"/>
      <c r="C495" s="411"/>
      <c r="D495" s="412"/>
      <c r="E495" s="413"/>
      <c r="F495" s="414"/>
    </row>
    <row r="496" spans="1:6">
      <c r="A496" s="410"/>
      <c r="B496" s="308"/>
      <c r="C496" s="411"/>
      <c r="D496" s="412"/>
      <c r="E496" s="413"/>
      <c r="F496" s="414"/>
    </row>
    <row r="497" spans="1:6">
      <c r="A497" s="410"/>
      <c r="B497" s="308"/>
      <c r="C497" s="411"/>
      <c r="D497" s="412"/>
      <c r="E497" s="413"/>
      <c r="F497" s="414"/>
    </row>
    <row r="498" spans="1:6">
      <c r="A498" s="410"/>
      <c r="B498" s="308"/>
      <c r="C498" s="411"/>
      <c r="D498" s="412"/>
      <c r="E498" s="413"/>
      <c r="F498" s="414"/>
    </row>
    <row r="499" spans="1:6">
      <c r="A499" s="410"/>
      <c r="B499" s="308"/>
      <c r="C499" s="411"/>
      <c r="D499" s="412"/>
      <c r="E499" s="413"/>
      <c r="F499" s="414"/>
    </row>
    <row r="500" spans="1:6">
      <c r="A500" s="410"/>
      <c r="B500" s="308"/>
      <c r="C500" s="411"/>
      <c r="D500" s="412"/>
      <c r="E500" s="413"/>
      <c r="F500" s="414"/>
    </row>
    <row r="501" spans="1:6">
      <c r="A501" s="410"/>
      <c r="B501" s="308"/>
      <c r="C501" s="411"/>
      <c r="D501" s="412"/>
      <c r="E501" s="413"/>
      <c r="F501" s="414"/>
    </row>
    <row r="502" spans="1:6">
      <c r="A502" s="410"/>
      <c r="B502" s="308"/>
      <c r="C502" s="411"/>
      <c r="D502" s="412"/>
      <c r="E502" s="413"/>
      <c r="F502" s="414"/>
    </row>
    <row r="503" spans="1:6">
      <c r="A503" s="410"/>
      <c r="B503" s="308"/>
      <c r="C503" s="411"/>
      <c r="D503" s="412"/>
      <c r="E503" s="413"/>
      <c r="F503" s="414"/>
    </row>
    <row r="504" spans="1:6">
      <c r="A504" s="410"/>
      <c r="B504" s="308"/>
      <c r="C504" s="411"/>
      <c r="D504" s="412"/>
      <c r="E504" s="413"/>
      <c r="F504" s="414"/>
    </row>
    <row r="505" spans="1:6">
      <c r="A505" s="410"/>
      <c r="B505" s="308"/>
      <c r="C505" s="411"/>
      <c r="D505" s="412"/>
      <c r="E505" s="413"/>
      <c r="F505" s="414"/>
    </row>
    <row r="506" spans="1:6">
      <c r="A506" s="410"/>
      <c r="B506" s="308"/>
      <c r="C506" s="411"/>
      <c r="D506" s="412"/>
      <c r="E506" s="413"/>
      <c r="F506" s="414"/>
    </row>
    <row r="507" spans="1:6">
      <c r="A507" s="410"/>
      <c r="B507" s="308"/>
      <c r="C507" s="411"/>
      <c r="D507" s="412"/>
      <c r="E507" s="413"/>
      <c r="F507" s="414"/>
    </row>
    <row r="508" spans="1:6">
      <c r="A508" s="410"/>
      <c r="B508" s="308"/>
      <c r="C508" s="411"/>
      <c r="D508" s="412"/>
      <c r="E508" s="413"/>
      <c r="F508" s="414"/>
    </row>
    <row r="509" spans="1:6">
      <c r="A509" s="410"/>
      <c r="B509" s="308"/>
      <c r="C509" s="411"/>
      <c r="D509" s="412"/>
      <c r="E509" s="413"/>
      <c r="F509" s="414"/>
    </row>
    <row r="510" spans="1:6">
      <c r="A510" s="410"/>
      <c r="B510" s="308"/>
      <c r="C510" s="411"/>
      <c r="D510" s="412"/>
      <c r="E510" s="413"/>
      <c r="F510" s="414"/>
    </row>
    <row r="511" spans="1:6">
      <c r="A511" s="410"/>
      <c r="B511" s="308"/>
      <c r="C511" s="411"/>
      <c r="D511" s="412"/>
      <c r="E511" s="413"/>
      <c r="F511" s="414"/>
    </row>
    <row r="512" spans="1:6">
      <c r="A512" s="410"/>
      <c r="B512" s="308"/>
      <c r="C512" s="411"/>
      <c r="D512" s="412"/>
      <c r="E512" s="413"/>
      <c r="F512" s="414"/>
    </row>
    <row r="513" spans="1:6">
      <c r="A513" s="410"/>
      <c r="B513" s="308"/>
      <c r="C513" s="411"/>
      <c r="D513" s="412"/>
      <c r="E513" s="413"/>
      <c r="F513" s="414"/>
    </row>
    <row r="514" spans="1:6">
      <c r="A514" s="410"/>
      <c r="B514" s="308"/>
      <c r="C514" s="411"/>
      <c r="D514" s="412"/>
      <c r="E514" s="413"/>
      <c r="F514" s="414"/>
    </row>
    <row r="515" spans="1:6">
      <c r="A515" s="410"/>
      <c r="B515" s="308"/>
      <c r="C515" s="411"/>
      <c r="D515" s="412"/>
      <c r="E515" s="413"/>
      <c r="F515" s="414"/>
    </row>
    <row r="516" spans="1:6">
      <c r="A516" s="410"/>
      <c r="B516" s="308"/>
      <c r="C516" s="411"/>
      <c r="D516" s="412"/>
      <c r="E516" s="413"/>
      <c r="F516" s="414"/>
    </row>
    <row r="517" spans="1:6">
      <c r="A517" s="410"/>
      <c r="B517" s="308"/>
      <c r="C517" s="411"/>
      <c r="D517" s="412"/>
      <c r="E517" s="413"/>
      <c r="F517" s="414"/>
    </row>
    <row r="518" spans="1:6">
      <c r="A518" s="410"/>
      <c r="B518" s="308"/>
      <c r="C518" s="411"/>
      <c r="D518" s="412"/>
      <c r="E518" s="413"/>
      <c r="F518" s="414"/>
    </row>
    <row r="519" spans="1:6">
      <c r="A519" s="410"/>
      <c r="B519" s="308"/>
      <c r="C519" s="411"/>
      <c r="D519" s="412"/>
      <c r="E519" s="413"/>
      <c r="F519" s="414"/>
    </row>
    <row r="520" spans="1:6">
      <c r="A520" s="410"/>
      <c r="B520" s="308"/>
      <c r="C520" s="411"/>
      <c r="D520" s="412"/>
      <c r="E520" s="413"/>
      <c r="F520" s="414"/>
    </row>
    <row r="521" spans="1:6">
      <c r="A521" s="410"/>
      <c r="B521" s="308"/>
      <c r="C521" s="411"/>
      <c r="D521" s="412"/>
      <c r="E521" s="413"/>
      <c r="F521" s="414"/>
    </row>
    <row r="522" spans="1:6">
      <c r="A522" s="410"/>
      <c r="B522" s="308"/>
      <c r="C522" s="411"/>
      <c r="D522" s="412"/>
      <c r="E522" s="413"/>
      <c r="F522" s="414"/>
    </row>
    <row r="523" spans="1:6">
      <c r="A523" s="410"/>
      <c r="B523" s="308"/>
      <c r="C523" s="411"/>
      <c r="D523" s="412"/>
      <c r="E523" s="413"/>
      <c r="F523" s="414"/>
    </row>
    <row r="524" spans="1:6">
      <c r="A524" s="410"/>
      <c r="B524" s="308"/>
      <c r="C524" s="411"/>
      <c r="D524" s="412"/>
      <c r="E524" s="413"/>
      <c r="F524" s="414"/>
    </row>
    <row r="525" spans="1:6">
      <c r="A525" s="410"/>
      <c r="B525" s="308"/>
      <c r="C525" s="411"/>
      <c r="D525" s="412"/>
      <c r="E525" s="413"/>
      <c r="F525" s="414"/>
    </row>
    <row r="526" spans="1:6">
      <c r="A526" s="410"/>
      <c r="B526" s="308"/>
      <c r="C526" s="411"/>
      <c r="D526" s="412"/>
      <c r="E526" s="413"/>
      <c r="F526" s="414"/>
    </row>
    <row r="527" spans="1:6">
      <c r="A527" s="410"/>
      <c r="B527" s="308"/>
      <c r="C527" s="411"/>
      <c r="D527" s="412"/>
      <c r="E527" s="413"/>
      <c r="F527" s="414"/>
    </row>
    <row r="528" spans="1:6">
      <c r="A528" s="410"/>
      <c r="B528" s="308"/>
      <c r="C528" s="411"/>
      <c r="D528" s="412"/>
      <c r="E528" s="413"/>
      <c r="F528" s="414"/>
    </row>
    <row r="529" spans="1:6">
      <c r="A529" s="410"/>
      <c r="B529" s="308"/>
      <c r="C529" s="411"/>
      <c r="D529" s="412"/>
      <c r="E529" s="413"/>
      <c r="F529" s="414"/>
    </row>
    <row r="530" spans="1:6">
      <c r="A530" s="410"/>
      <c r="B530" s="308"/>
      <c r="C530" s="411"/>
      <c r="D530" s="412"/>
      <c r="E530" s="413"/>
      <c r="F530" s="414"/>
    </row>
    <row r="531" spans="1:6">
      <c r="A531" s="410"/>
      <c r="B531" s="308"/>
      <c r="C531" s="411"/>
      <c r="D531" s="412"/>
      <c r="E531" s="413"/>
      <c r="F531" s="414"/>
    </row>
    <row r="532" spans="1:6">
      <c r="A532" s="410"/>
      <c r="B532" s="308"/>
      <c r="C532" s="411"/>
      <c r="D532" s="412"/>
      <c r="E532" s="413"/>
      <c r="F532" s="414"/>
    </row>
    <row r="533" spans="1:6">
      <c r="A533" s="410"/>
      <c r="B533" s="308"/>
      <c r="C533" s="411"/>
      <c r="D533" s="412"/>
      <c r="E533" s="413"/>
      <c r="F533" s="414"/>
    </row>
    <row r="534" spans="1:6">
      <c r="A534" s="410"/>
      <c r="B534" s="308"/>
      <c r="C534" s="411"/>
      <c r="D534" s="412"/>
      <c r="E534" s="413"/>
      <c r="F534" s="414"/>
    </row>
    <row r="535" spans="1:6">
      <c r="A535" s="410"/>
      <c r="B535" s="308"/>
      <c r="C535" s="411"/>
      <c r="D535" s="412"/>
      <c r="E535" s="413"/>
      <c r="F535" s="414"/>
    </row>
    <row r="536" spans="1:6">
      <c r="A536" s="410"/>
      <c r="B536" s="308"/>
      <c r="C536" s="411"/>
      <c r="D536" s="412"/>
      <c r="E536" s="413"/>
      <c r="F536" s="414"/>
    </row>
    <row r="537" spans="1:6">
      <c r="A537" s="410"/>
      <c r="B537" s="308"/>
      <c r="C537" s="411"/>
      <c r="D537" s="412"/>
      <c r="E537" s="413"/>
      <c r="F537" s="414"/>
    </row>
    <row r="538" spans="1:6">
      <c r="A538" s="410"/>
      <c r="B538" s="308"/>
      <c r="C538" s="411"/>
      <c r="D538" s="412"/>
      <c r="E538" s="413"/>
      <c r="F538" s="414"/>
    </row>
    <row r="539" spans="1:6">
      <c r="A539" s="410"/>
      <c r="B539" s="308"/>
      <c r="C539" s="411"/>
      <c r="D539" s="412"/>
      <c r="E539" s="413"/>
      <c r="F539" s="414"/>
    </row>
    <row r="540" spans="1:6">
      <c r="A540" s="410"/>
      <c r="B540" s="308"/>
      <c r="C540" s="411"/>
      <c r="D540" s="412"/>
      <c r="E540" s="413"/>
      <c r="F540" s="414"/>
    </row>
    <row r="541" spans="1:6">
      <c r="A541" s="410"/>
      <c r="B541" s="308"/>
      <c r="C541" s="411"/>
      <c r="D541" s="412"/>
      <c r="E541" s="413"/>
      <c r="F541" s="414"/>
    </row>
    <row r="542" spans="1:6">
      <c r="A542" s="410"/>
      <c r="B542" s="308"/>
      <c r="C542" s="411"/>
      <c r="D542" s="412"/>
      <c r="E542" s="413"/>
      <c r="F542" s="414"/>
    </row>
    <row r="543" spans="1:6">
      <c r="A543" s="410"/>
      <c r="B543" s="308"/>
      <c r="C543" s="411"/>
      <c r="D543" s="412"/>
      <c r="E543" s="413"/>
      <c r="F543" s="414"/>
    </row>
    <row r="544" spans="1:6">
      <c r="A544" s="410"/>
      <c r="B544" s="308"/>
      <c r="C544" s="411"/>
      <c r="D544" s="412"/>
      <c r="E544" s="413"/>
      <c r="F544" s="414"/>
    </row>
    <row r="545" spans="1:6">
      <c r="A545" s="410"/>
      <c r="B545" s="308"/>
      <c r="C545" s="411"/>
      <c r="D545" s="412"/>
      <c r="E545" s="413"/>
      <c r="F545" s="414"/>
    </row>
    <row r="546" spans="1:6">
      <c r="A546" s="410"/>
      <c r="B546" s="308"/>
      <c r="C546" s="411"/>
      <c r="D546" s="412"/>
      <c r="E546" s="413"/>
      <c r="F546" s="414"/>
    </row>
    <row r="547" spans="1:6">
      <c r="A547" s="410"/>
      <c r="B547" s="308"/>
      <c r="C547" s="411"/>
      <c r="D547" s="412"/>
      <c r="E547" s="413"/>
      <c r="F547" s="414"/>
    </row>
    <row r="548" spans="1:6">
      <c r="A548" s="410"/>
      <c r="B548" s="308"/>
      <c r="C548" s="411"/>
      <c r="D548" s="412"/>
      <c r="E548" s="413"/>
      <c r="F548" s="414"/>
    </row>
    <row r="549" spans="1:6">
      <c r="A549" s="410"/>
      <c r="B549" s="308"/>
      <c r="C549" s="411"/>
      <c r="D549" s="412"/>
      <c r="E549" s="413"/>
      <c r="F549" s="414"/>
    </row>
    <row r="550" spans="1:6">
      <c r="A550" s="410"/>
      <c r="B550" s="308"/>
      <c r="C550" s="411"/>
      <c r="D550" s="412"/>
      <c r="E550" s="413"/>
      <c r="F550" s="414"/>
    </row>
    <row r="551" spans="1:6">
      <c r="A551" s="410"/>
      <c r="B551" s="308"/>
      <c r="C551" s="411"/>
      <c r="D551" s="412"/>
      <c r="E551" s="413"/>
      <c r="F551" s="414"/>
    </row>
    <row r="552" spans="1:6">
      <c r="A552" s="410"/>
      <c r="B552" s="308"/>
      <c r="C552" s="411"/>
      <c r="D552" s="412"/>
      <c r="E552" s="413"/>
      <c r="F552" s="414"/>
    </row>
    <row r="553" spans="1:6">
      <c r="A553" s="410"/>
      <c r="B553" s="308"/>
      <c r="C553" s="411"/>
      <c r="D553" s="412"/>
      <c r="E553" s="413"/>
      <c r="F553" s="414"/>
    </row>
    <row r="554" spans="1:6">
      <c r="A554" s="410"/>
      <c r="B554" s="308"/>
      <c r="C554" s="411"/>
      <c r="D554" s="412"/>
      <c r="E554" s="413"/>
      <c r="F554" s="414"/>
    </row>
    <row r="555" spans="1:6">
      <c r="A555" s="410"/>
      <c r="B555" s="308"/>
      <c r="C555" s="411"/>
      <c r="D555" s="412"/>
      <c r="E555" s="413"/>
      <c r="F555" s="414"/>
    </row>
    <row r="556" spans="1:6">
      <c r="A556" s="410"/>
      <c r="B556" s="308"/>
      <c r="C556" s="411"/>
      <c r="D556" s="412"/>
      <c r="E556" s="413"/>
      <c r="F556" s="414"/>
    </row>
    <row r="557" spans="1:6">
      <c r="A557" s="410"/>
      <c r="B557" s="308"/>
      <c r="C557" s="411"/>
      <c r="D557" s="412"/>
      <c r="E557" s="413"/>
      <c r="F557" s="414"/>
    </row>
    <row r="558" spans="1:6">
      <c r="A558" s="410"/>
      <c r="B558" s="308"/>
      <c r="C558" s="411"/>
      <c r="D558" s="412"/>
      <c r="E558" s="413"/>
      <c r="F558" s="414"/>
    </row>
    <row r="559" spans="1:6">
      <c r="A559" s="410"/>
      <c r="B559" s="308"/>
      <c r="C559" s="411"/>
      <c r="D559" s="412"/>
      <c r="E559" s="413"/>
      <c r="F559" s="414"/>
    </row>
    <row r="560" spans="1:6">
      <c r="A560" s="410"/>
      <c r="B560" s="308"/>
      <c r="C560" s="411"/>
      <c r="D560" s="412"/>
      <c r="E560" s="413"/>
      <c r="F560" s="414"/>
    </row>
    <row r="561" spans="1:6">
      <c r="A561" s="410"/>
      <c r="B561" s="308"/>
      <c r="C561" s="411"/>
      <c r="D561" s="412"/>
      <c r="E561" s="413"/>
      <c r="F561" s="414"/>
    </row>
    <row r="562" spans="1:6">
      <c r="A562" s="410"/>
      <c r="B562" s="308"/>
      <c r="C562" s="411"/>
      <c r="D562" s="412"/>
      <c r="E562" s="413"/>
      <c r="F562" s="414"/>
    </row>
    <row r="563" spans="1:6">
      <c r="A563" s="410"/>
      <c r="B563" s="308"/>
      <c r="C563" s="411"/>
      <c r="D563" s="412"/>
      <c r="E563" s="413"/>
      <c r="F563" s="414"/>
    </row>
    <row r="564" spans="1:6">
      <c r="A564" s="410"/>
      <c r="B564" s="308"/>
      <c r="C564" s="411"/>
      <c r="D564" s="412"/>
      <c r="E564" s="413"/>
      <c r="F564" s="414"/>
    </row>
    <row r="565" spans="1:6">
      <c r="A565" s="410"/>
      <c r="B565" s="308"/>
      <c r="C565" s="411"/>
      <c r="D565" s="412"/>
      <c r="E565" s="413"/>
      <c r="F565" s="414"/>
    </row>
    <row r="566" spans="1:6">
      <c r="A566" s="410"/>
      <c r="B566" s="308"/>
      <c r="C566" s="411"/>
      <c r="D566" s="412"/>
      <c r="E566" s="413"/>
      <c r="F566" s="414"/>
    </row>
    <row r="567" spans="1:6">
      <c r="A567" s="410"/>
      <c r="B567" s="308"/>
      <c r="C567" s="411"/>
      <c r="D567" s="412"/>
      <c r="E567" s="413"/>
      <c r="F567" s="414"/>
    </row>
    <row r="568" spans="1:6">
      <c r="A568" s="410"/>
      <c r="B568" s="308"/>
      <c r="C568" s="411"/>
      <c r="D568" s="412"/>
      <c r="E568" s="413"/>
      <c r="F568" s="414"/>
    </row>
    <row r="569" spans="1:6">
      <c r="A569" s="410"/>
      <c r="B569" s="308"/>
      <c r="C569" s="411"/>
      <c r="D569" s="412"/>
      <c r="E569" s="413"/>
      <c r="F569" s="414"/>
    </row>
    <row r="570" spans="1:6">
      <c r="A570" s="410"/>
      <c r="B570" s="308"/>
      <c r="C570" s="411"/>
      <c r="D570" s="412"/>
      <c r="E570" s="413"/>
      <c r="F570" s="414"/>
    </row>
    <row r="571" spans="1:6">
      <c r="A571" s="410"/>
      <c r="B571" s="308"/>
      <c r="C571" s="411"/>
      <c r="D571" s="412"/>
      <c r="E571" s="413"/>
      <c r="F571" s="414"/>
    </row>
    <row r="572" spans="1:6">
      <c r="A572" s="410"/>
      <c r="B572" s="308"/>
      <c r="C572" s="411"/>
      <c r="D572" s="412"/>
      <c r="E572" s="413"/>
      <c r="F572" s="414"/>
    </row>
    <row r="573" spans="1:6">
      <c r="A573" s="410"/>
      <c r="B573" s="308"/>
      <c r="C573" s="411"/>
      <c r="D573" s="412"/>
      <c r="E573" s="413"/>
      <c r="F573" s="414"/>
    </row>
    <row r="574" spans="1:6">
      <c r="A574" s="410"/>
      <c r="B574" s="308"/>
      <c r="C574" s="411"/>
      <c r="D574" s="412"/>
      <c r="E574" s="413"/>
      <c r="F574" s="414"/>
    </row>
    <row r="575" spans="1:6">
      <c r="A575" s="410"/>
      <c r="B575" s="308"/>
      <c r="C575" s="411"/>
      <c r="D575" s="412"/>
      <c r="E575" s="413"/>
      <c r="F575" s="414"/>
    </row>
    <row r="576" spans="1:6">
      <c r="A576" s="410"/>
      <c r="B576" s="308"/>
      <c r="C576" s="411"/>
      <c r="D576" s="412"/>
      <c r="E576" s="413"/>
      <c r="F576" s="414"/>
    </row>
    <row r="577" spans="1:6">
      <c r="A577" s="410"/>
      <c r="B577" s="308"/>
      <c r="C577" s="411"/>
      <c r="D577" s="412"/>
      <c r="E577" s="413"/>
      <c r="F577" s="414"/>
    </row>
    <row r="578" spans="1:6">
      <c r="A578" s="410"/>
      <c r="B578" s="308"/>
      <c r="C578" s="411"/>
      <c r="D578" s="412"/>
      <c r="E578" s="413"/>
      <c r="F578" s="414"/>
    </row>
    <row r="579" spans="1:6">
      <c r="A579" s="410"/>
      <c r="B579" s="308"/>
      <c r="C579" s="411"/>
      <c r="D579" s="412"/>
      <c r="E579" s="413"/>
      <c r="F579" s="414"/>
    </row>
    <row r="580" spans="1:6">
      <c r="A580" s="410"/>
      <c r="B580" s="308"/>
      <c r="C580" s="411"/>
      <c r="D580" s="412"/>
      <c r="E580" s="413"/>
      <c r="F580" s="414"/>
    </row>
    <row r="581" spans="1:6">
      <c r="A581" s="410"/>
      <c r="B581" s="308"/>
      <c r="C581" s="411"/>
      <c r="D581" s="412"/>
      <c r="E581" s="413"/>
      <c r="F581" s="414"/>
    </row>
    <row r="582" spans="1:6">
      <c r="A582" s="410"/>
      <c r="B582" s="308"/>
      <c r="C582" s="411"/>
      <c r="D582" s="412"/>
      <c r="E582" s="413"/>
      <c r="F582" s="414"/>
    </row>
    <row r="583" spans="1:6">
      <c r="A583" s="410"/>
      <c r="B583" s="308"/>
      <c r="C583" s="411"/>
      <c r="D583" s="412"/>
      <c r="E583" s="413"/>
      <c r="F583" s="414"/>
    </row>
    <row r="584" spans="1:6">
      <c r="A584" s="410"/>
      <c r="B584" s="308"/>
      <c r="C584" s="411"/>
      <c r="D584" s="412"/>
      <c r="E584" s="413"/>
      <c r="F584" s="414"/>
    </row>
    <row r="585" spans="1:6">
      <c r="A585" s="410"/>
      <c r="B585" s="308"/>
      <c r="C585" s="411"/>
      <c r="D585" s="412"/>
      <c r="E585" s="413"/>
      <c r="F585" s="414"/>
    </row>
    <row r="586" spans="1:6">
      <c r="A586" s="410"/>
      <c r="B586" s="308"/>
      <c r="C586" s="411"/>
      <c r="D586" s="412"/>
      <c r="E586" s="413"/>
      <c r="F586" s="414"/>
    </row>
    <row r="587" spans="1:6">
      <c r="A587" s="410"/>
      <c r="B587" s="308"/>
      <c r="C587" s="411"/>
      <c r="D587" s="412"/>
      <c r="E587" s="413"/>
      <c r="F587" s="414"/>
    </row>
    <row r="588" spans="1:6">
      <c r="A588" s="410"/>
      <c r="B588" s="308"/>
      <c r="C588" s="411"/>
      <c r="D588" s="412"/>
      <c r="E588" s="413"/>
      <c r="F588" s="414"/>
    </row>
    <row r="589" spans="1:6">
      <c r="A589" s="410"/>
      <c r="B589" s="308"/>
      <c r="C589" s="411"/>
      <c r="D589" s="412"/>
      <c r="E589" s="413"/>
      <c r="F589" s="414"/>
    </row>
    <row r="590" spans="1:6">
      <c r="A590" s="410"/>
      <c r="B590" s="308"/>
      <c r="C590" s="411"/>
      <c r="D590" s="412"/>
      <c r="E590" s="413"/>
      <c r="F590" s="414"/>
    </row>
    <row r="591" spans="1:6">
      <c r="A591" s="410"/>
      <c r="B591" s="308"/>
      <c r="C591" s="411"/>
      <c r="D591" s="412"/>
      <c r="E591" s="413"/>
      <c r="F591" s="414"/>
    </row>
    <row r="592" spans="1:6">
      <c r="A592" s="410"/>
      <c r="B592" s="308"/>
      <c r="C592" s="411"/>
      <c r="D592" s="412"/>
      <c r="E592" s="413"/>
      <c r="F592" s="414"/>
    </row>
    <row r="593" spans="1:6">
      <c r="A593" s="410"/>
      <c r="B593" s="308"/>
      <c r="C593" s="411"/>
      <c r="D593" s="412"/>
      <c r="E593" s="413"/>
      <c r="F593" s="414"/>
    </row>
    <row r="594" spans="1:6">
      <c r="A594" s="410"/>
      <c r="B594" s="308"/>
      <c r="C594" s="411"/>
      <c r="D594" s="412"/>
      <c r="E594" s="413"/>
      <c r="F594" s="414"/>
    </row>
    <row r="595" spans="1:6">
      <c r="A595" s="410"/>
      <c r="B595" s="308"/>
      <c r="C595" s="411"/>
      <c r="D595" s="412"/>
      <c r="E595" s="413"/>
      <c r="F595" s="414"/>
    </row>
    <row r="596" spans="1:6">
      <c r="A596" s="410"/>
      <c r="B596" s="308"/>
      <c r="C596" s="411"/>
      <c r="D596" s="412"/>
      <c r="E596" s="413"/>
      <c r="F596" s="414"/>
    </row>
    <row r="597" spans="1:6">
      <c r="A597" s="410"/>
      <c r="B597" s="308"/>
      <c r="C597" s="411"/>
      <c r="D597" s="412"/>
      <c r="E597" s="413"/>
      <c r="F597" s="414"/>
    </row>
    <row r="598" spans="1:6">
      <c r="A598" s="410"/>
      <c r="B598" s="308"/>
      <c r="C598" s="411"/>
      <c r="D598" s="412"/>
      <c r="E598" s="413"/>
      <c r="F598" s="414"/>
    </row>
    <row r="599" spans="1:6">
      <c r="A599" s="410"/>
      <c r="B599" s="308"/>
      <c r="C599" s="411"/>
      <c r="D599" s="412"/>
      <c r="E599" s="413"/>
      <c r="F599" s="414"/>
    </row>
    <row r="600" spans="1:6">
      <c r="A600" s="410"/>
      <c r="B600" s="308"/>
      <c r="C600" s="411"/>
      <c r="D600" s="412"/>
      <c r="E600" s="413"/>
      <c r="F600" s="414"/>
    </row>
    <row r="601" spans="1:6">
      <c r="A601" s="410"/>
      <c r="B601" s="308"/>
      <c r="C601" s="411"/>
      <c r="D601" s="412"/>
      <c r="E601" s="413"/>
      <c r="F601" s="414"/>
    </row>
    <row r="602" spans="1:6">
      <c r="A602" s="410"/>
      <c r="B602" s="308"/>
      <c r="C602" s="411"/>
      <c r="D602" s="412"/>
      <c r="E602" s="413"/>
      <c r="F602" s="414"/>
    </row>
    <row r="603" spans="1:6">
      <c r="A603" s="410"/>
      <c r="B603" s="308"/>
      <c r="C603" s="411"/>
      <c r="D603" s="412"/>
      <c r="E603" s="413"/>
      <c r="F603" s="414"/>
    </row>
    <row r="604" spans="1:6">
      <c r="A604" s="410"/>
      <c r="B604" s="308"/>
      <c r="C604" s="411"/>
      <c r="D604" s="412"/>
      <c r="E604" s="413"/>
      <c r="F604" s="414"/>
    </row>
    <row r="605" spans="1:6">
      <c r="A605" s="410"/>
      <c r="B605" s="308"/>
      <c r="C605" s="411"/>
      <c r="D605" s="412"/>
      <c r="E605" s="413"/>
      <c r="F605" s="414"/>
    </row>
    <row r="606" spans="1:6">
      <c r="A606" s="410"/>
      <c r="B606" s="308"/>
      <c r="C606" s="411"/>
      <c r="D606" s="412"/>
      <c r="E606" s="413"/>
      <c r="F606" s="414"/>
    </row>
    <row r="607" spans="1:6">
      <c r="A607" s="410"/>
      <c r="B607" s="308"/>
      <c r="C607" s="411"/>
      <c r="D607" s="412"/>
      <c r="E607" s="413"/>
      <c r="F607" s="414"/>
    </row>
    <row r="608" spans="1:6">
      <c r="A608" s="410"/>
      <c r="B608" s="308"/>
      <c r="C608" s="411"/>
      <c r="D608" s="412"/>
      <c r="E608" s="413"/>
      <c r="F608" s="414"/>
    </row>
    <row r="609" spans="1:6">
      <c r="A609" s="410"/>
      <c r="B609" s="308"/>
      <c r="C609" s="411"/>
      <c r="D609" s="412"/>
      <c r="E609" s="413"/>
      <c r="F609" s="414"/>
    </row>
    <row r="610" spans="1:6">
      <c r="A610" s="410"/>
      <c r="B610" s="308"/>
      <c r="C610" s="411"/>
      <c r="D610" s="412"/>
      <c r="E610" s="413"/>
      <c r="F610" s="414"/>
    </row>
    <row r="611" spans="1:6">
      <c r="A611" s="410"/>
      <c r="B611" s="308"/>
      <c r="C611" s="411"/>
      <c r="D611" s="412"/>
      <c r="E611" s="413"/>
      <c r="F611" s="414"/>
    </row>
    <row r="612" spans="1:6">
      <c r="A612" s="410"/>
      <c r="B612" s="308"/>
      <c r="C612" s="411"/>
      <c r="D612" s="412"/>
      <c r="E612" s="413"/>
      <c r="F612" s="414"/>
    </row>
    <row r="613" spans="1:6">
      <c r="A613" s="410"/>
      <c r="B613" s="308"/>
      <c r="C613" s="411"/>
      <c r="D613" s="412"/>
      <c r="E613" s="413"/>
      <c r="F613" s="414"/>
    </row>
    <row r="614" spans="1:6">
      <c r="A614" s="410"/>
      <c r="B614" s="308"/>
      <c r="C614" s="411"/>
      <c r="D614" s="412"/>
      <c r="E614" s="413"/>
      <c r="F614" s="414"/>
    </row>
    <row r="615" spans="1:6">
      <c r="A615" s="410"/>
      <c r="B615" s="308"/>
      <c r="C615" s="411"/>
      <c r="D615" s="412"/>
      <c r="E615" s="413"/>
      <c r="F615" s="414"/>
    </row>
    <row r="616" spans="1:6">
      <c r="A616" s="410"/>
      <c r="B616" s="308"/>
      <c r="C616" s="411"/>
      <c r="D616" s="412"/>
      <c r="E616" s="413"/>
      <c r="F616" s="414"/>
    </row>
    <row r="617" spans="1:6">
      <c r="A617" s="410"/>
      <c r="B617" s="308"/>
      <c r="C617" s="411"/>
      <c r="D617" s="412"/>
      <c r="E617" s="413"/>
      <c r="F617" s="414"/>
    </row>
    <row r="618" spans="1:6">
      <c r="A618" s="410"/>
      <c r="B618" s="308"/>
      <c r="C618" s="411"/>
      <c r="D618" s="412"/>
      <c r="E618" s="413"/>
      <c r="F618" s="414"/>
    </row>
    <row r="619" spans="1:6">
      <c r="A619" s="410"/>
      <c r="B619" s="308"/>
      <c r="C619" s="411"/>
      <c r="D619" s="412"/>
      <c r="E619" s="413"/>
      <c r="F619" s="414"/>
    </row>
    <row r="620" spans="1:6">
      <c r="A620" s="410"/>
      <c r="B620" s="308"/>
      <c r="C620" s="411"/>
      <c r="D620" s="412"/>
      <c r="E620" s="413"/>
      <c r="F620" s="414"/>
    </row>
    <row r="621" spans="1:6">
      <c r="A621" s="410"/>
      <c r="B621" s="308"/>
      <c r="C621" s="411"/>
      <c r="D621" s="412"/>
      <c r="E621" s="413"/>
      <c r="F621" s="414"/>
    </row>
    <row r="622" spans="1:6">
      <c r="A622" s="410"/>
      <c r="B622" s="308"/>
      <c r="C622" s="411"/>
      <c r="D622" s="412"/>
      <c r="E622" s="413"/>
      <c r="F622" s="414"/>
    </row>
    <row r="623" spans="1:6">
      <c r="A623" s="410"/>
      <c r="B623" s="308"/>
      <c r="C623" s="411"/>
      <c r="D623" s="412"/>
      <c r="E623" s="413"/>
      <c r="F623" s="414"/>
    </row>
    <row r="624" spans="1:6">
      <c r="A624" s="410"/>
      <c r="B624" s="308"/>
      <c r="C624" s="411"/>
      <c r="D624" s="412"/>
      <c r="E624" s="413"/>
      <c r="F624" s="414"/>
    </row>
    <row r="625" spans="1:6">
      <c r="A625" s="410"/>
      <c r="B625" s="308"/>
      <c r="C625" s="411"/>
      <c r="D625" s="412"/>
      <c r="E625" s="413"/>
      <c r="F625" s="414"/>
    </row>
    <row r="626" spans="1:6">
      <c r="A626" s="410"/>
      <c r="B626" s="308"/>
      <c r="C626" s="411"/>
      <c r="D626" s="412"/>
      <c r="E626" s="413"/>
      <c r="F626" s="414"/>
    </row>
    <row r="627" spans="1:6">
      <c r="A627" s="410"/>
      <c r="B627" s="308"/>
      <c r="C627" s="411"/>
      <c r="D627" s="412"/>
      <c r="E627" s="413"/>
      <c r="F627" s="414"/>
    </row>
    <row r="628" spans="1:6">
      <c r="A628" s="410"/>
      <c r="B628" s="308"/>
      <c r="C628" s="411"/>
      <c r="D628" s="412"/>
      <c r="E628" s="413"/>
      <c r="F628" s="414"/>
    </row>
    <row r="629" spans="1:6">
      <c r="A629" s="410"/>
      <c r="B629" s="308"/>
      <c r="C629" s="411"/>
      <c r="D629" s="412"/>
      <c r="E629" s="413"/>
      <c r="F629" s="414"/>
    </row>
    <row r="630" spans="1:6">
      <c r="A630" s="410"/>
      <c r="B630" s="308"/>
      <c r="C630" s="411"/>
      <c r="D630" s="412"/>
      <c r="E630" s="413"/>
      <c r="F630" s="414"/>
    </row>
    <row r="631" spans="1:6">
      <c r="A631" s="410"/>
      <c r="B631" s="308"/>
      <c r="C631" s="411"/>
      <c r="D631" s="412"/>
      <c r="E631" s="413"/>
      <c r="F631" s="414"/>
    </row>
    <row r="632" spans="1:6">
      <c r="A632" s="410"/>
      <c r="B632" s="308"/>
      <c r="C632" s="411"/>
      <c r="D632" s="412"/>
      <c r="E632" s="413"/>
      <c r="F632" s="414"/>
    </row>
    <row r="633" spans="1:6">
      <c r="A633" s="410"/>
      <c r="B633" s="308"/>
      <c r="C633" s="411"/>
      <c r="D633" s="412"/>
      <c r="E633" s="413"/>
      <c r="F633" s="414"/>
    </row>
    <row r="634" spans="1:6">
      <c r="A634" s="410"/>
      <c r="B634" s="308"/>
      <c r="C634" s="411"/>
      <c r="D634" s="412"/>
      <c r="E634" s="413"/>
      <c r="F634" s="414"/>
    </row>
    <row r="635" spans="1:6">
      <c r="A635" s="410"/>
      <c r="B635" s="308"/>
      <c r="C635" s="411"/>
      <c r="D635" s="412"/>
      <c r="E635" s="413"/>
      <c r="F635" s="414"/>
    </row>
    <row r="636" spans="1:6">
      <c r="A636" s="410"/>
      <c r="B636" s="308"/>
      <c r="C636" s="411"/>
      <c r="D636" s="412"/>
      <c r="E636" s="413"/>
      <c r="F636" s="414"/>
    </row>
    <row r="637" spans="1:6">
      <c r="A637" s="410"/>
      <c r="B637" s="308"/>
      <c r="C637" s="411"/>
      <c r="D637" s="412"/>
      <c r="E637" s="413"/>
      <c r="F637" s="414"/>
    </row>
    <row r="638" spans="1:6">
      <c r="A638" s="410"/>
      <c r="B638" s="308"/>
      <c r="C638" s="411"/>
      <c r="D638" s="412"/>
      <c r="E638" s="413"/>
      <c r="F638" s="414"/>
    </row>
    <row r="639" spans="1:6">
      <c r="A639" s="410"/>
      <c r="B639" s="308"/>
      <c r="C639" s="411"/>
      <c r="D639" s="412"/>
      <c r="E639" s="413"/>
      <c r="F639" s="414"/>
    </row>
    <row r="640" spans="1:6">
      <c r="A640" s="410"/>
      <c r="B640" s="308"/>
      <c r="C640" s="411"/>
      <c r="D640" s="412"/>
      <c r="E640" s="413"/>
      <c r="F640" s="414"/>
    </row>
    <row r="641" spans="1:6">
      <c r="A641" s="410"/>
      <c r="B641" s="308"/>
      <c r="C641" s="411"/>
      <c r="D641" s="412"/>
      <c r="E641" s="413"/>
      <c r="F641" s="414"/>
    </row>
    <row r="642" spans="1:6">
      <c r="A642" s="410"/>
      <c r="B642" s="308"/>
      <c r="C642" s="411"/>
      <c r="D642" s="412"/>
      <c r="E642" s="413"/>
      <c r="F642" s="414"/>
    </row>
    <row r="643" spans="1:6">
      <c r="A643" s="410"/>
      <c r="B643" s="308"/>
      <c r="C643" s="411"/>
      <c r="D643" s="412"/>
      <c r="E643" s="413"/>
      <c r="F643" s="414"/>
    </row>
    <row r="644" spans="1:6">
      <c r="A644" s="410"/>
      <c r="B644" s="308"/>
      <c r="C644" s="411"/>
      <c r="D644" s="412"/>
      <c r="E644" s="413"/>
      <c r="F644" s="414"/>
    </row>
    <row r="645" spans="1:6">
      <c r="A645" s="410"/>
      <c r="B645" s="308"/>
      <c r="C645" s="411"/>
      <c r="D645" s="412"/>
      <c r="E645" s="413"/>
      <c r="F645" s="414"/>
    </row>
    <row r="646" spans="1:6">
      <c r="A646" s="410"/>
      <c r="B646" s="308"/>
      <c r="C646" s="411"/>
      <c r="D646" s="412"/>
      <c r="E646" s="413"/>
      <c r="F646" s="414"/>
    </row>
    <row r="647" spans="1:6">
      <c r="A647" s="410"/>
      <c r="B647" s="308"/>
      <c r="C647" s="411"/>
      <c r="D647" s="412"/>
      <c r="E647" s="413"/>
      <c r="F647" s="414"/>
    </row>
    <row r="648" spans="1:6">
      <c r="A648" s="410"/>
      <c r="B648" s="308"/>
      <c r="C648" s="411"/>
      <c r="D648" s="412"/>
      <c r="E648" s="413"/>
      <c r="F648" s="414"/>
    </row>
    <row r="649" spans="1:6">
      <c r="A649" s="410"/>
      <c r="B649" s="308"/>
      <c r="C649" s="411"/>
      <c r="D649" s="412"/>
      <c r="E649" s="413"/>
      <c r="F649" s="414"/>
    </row>
    <row r="650" spans="1:6">
      <c r="A650" s="410"/>
      <c r="B650" s="308"/>
      <c r="C650" s="411"/>
      <c r="D650" s="412"/>
      <c r="E650" s="413"/>
      <c r="F650" s="414"/>
    </row>
    <row r="651" spans="1:6">
      <c r="A651" s="410"/>
      <c r="B651" s="308"/>
      <c r="C651" s="411"/>
      <c r="D651" s="412"/>
      <c r="E651" s="413"/>
      <c r="F651" s="414"/>
    </row>
    <row r="652" spans="1:6">
      <c r="A652" s="410"/>
      <c r="B652" s="308"/>
      <c r="C652" s="411"/>
      <c r="D652" s="412"/>
      <c r="E652" s="413"/>
      <c r="F652" s="414"/>
    </row>
    <row r="653" spans="1:6">
      <c r="A653" s="410"/>
      <c r="B653" s="308"/>
      <c r="C653" s="411"/>
      <c r="D653" s="412"/>
      <c r="E653" s="413"/>
      <c r="F653" s="414"/>
    </row>
    <row r="654" spans="1:6">
      <c r="A654" s="410"/>
      <c r="B654" s="308"/>
      <c r="C654" s="411"/>
      <c r="D654" s="412"/>
      <c r="E654" s="413"/>
      <c r="F654" s="414"/>
    </row>
    <row r="655" spans="1:6">
      <c r="A655" s="410"/>
      <c r="B655" s="308"/>
      <c r="C655" s="411"/>
      <c r="D655" s="412"/>
      <c r="E655" s="413"/>
      <c r="F655" s="414"/>
    </row>
    <row r="656" spans="1:6">
      <c r="A656" s="410"/>
      <c r="B656" s="308"/>
      <c r="C656" s="411"/>
      <c r="D656" s="412"/>
      <c r="E656" s="413"/>
      <c r="F656" s="414"/>
    </row>
    <row r="657" spans="1:6">
      <c r="A657" s="410"/>
      <c r="B657" s="308"/>
      <c r="C657" s="411"/>
      <c r="D657" s="412"/>
      <c r="E657" s="413"/>
      <c r="F657" s="414"/>
    </row>
    <row r="658" spans="1:6">
      <c r="A658" s="410"/>
      <c r="B658" s="308"/>
      <c r="C658" s="411"/>
      <c r="D658" s="412"/>
      <c r="E658" s="413"/>
      <c r="F658" s="414"/>
    </row>
    <row r="659" spans="1:6">
      <c r="A659" s="410"/>
      <c r="B659" s="308"/>
      <c r="C659" s="411"/>
      <c r="D659" s="412"/>
      <c r="E659" s="413"/>
      <c r="F659" s="414"/>
    </row>
    <row r="660" spans="1:6">
      <c r="A660" s="410"/>
      <c r="B660" s="308"/>
      <c r="C660" s="411"/>
      <c r="D660" s="412"/>
      <c r="E660" s="413"/>
      <c r="F660" s="414"/>
    </row>
    <row r="661" spans="1:6">
      <c r="A661" s="410"/>
      <c r="B661" s="308"/>
      <c r="C661" s="411"/>
      <c r="D661" s="412"/>
      <c r="E661" s="413"/>
      <c r="F661" s="414"/>
    </row>
    <row r="662" spans="1:6">
      <c r="A662" s="410"/>
      <c r="B662" s="308"/>
      <c r="C662" s="411"/>
      <c r="D662" s="412"/>
      <c r="E662" s="413"/>
      <c r="F662" s="414"/>
    </row>
    <row r="663" spans="1:6">
      <c r="A663" s="410"/>
      <c r="B663" s="308"/>
      <c r="C663" s="411"/>
      <c r="D663" s="412"/>
      <c r="E663" s="413"/>
      <c r="F663" s="414"/>
    </row>
    <row r="664" spans="1:6">
      <c r="A664" s="410"/>
      <c r="B664" s="308"/>
      <c r="C664" s="411"/>
      <c r="D664" s="412"/>
      <c r="E664" s="413"/>
      <c r="F664" s="414"/>
    </row>
    <row r="665" spans="1:6">
      <c r="A665" s="410"/>
      <c r="B665" s="308"/>
      <c r="C665" s="411"/>
      <c r="D665" s="412"/>
      <c r="E665" s="413"/>
      <c r="F665" s="414"/>
    </row>
    <row r="666" spans="1:6">
      <c r="A666" s="410"/>
      <c r="B666" s="308"/>
      <c r="C666" s="411"/>
      <c r="D666" s="412"/>
      <c r="E666" s="413"/>
      <c r="F666" s="414"/>
    </row>
    <row r="667" spans="1:6">
      <c r="A667" s="410"/>
      <c r="B667" s="308"/>
      <c r="C667" s="411"/>
      <c r="D667" s="412"/>
      <c r="E667" s="413"/>
      <c r="F667" s="414"/>
    </row>
    <row r="668" spans="1:6">
      <c r="A668" s="410"/>
      <c r="B668" s="308"/>
      <c r="C668" s="411"/>
      <c r="D668" s="412"/>
      <c r="E668" s="413"/>
      <c r="F668" s="414"/>
    </row>
    <row r="669" spans="1:6">
      <c r="A669" s="410"/>
      <c r="B669" s="308"/>
      <c r="C669" s="411"/>
      <c r="D669" s="412"/>
      <c r="E669" s="413"/>
      <c r="F669" s="414"/>
    </row>
    <row r="670" spans="1:6">
      <c r="A670" s="410"/>
      <c r="B670" s="308"/>
      <c r="C670" s="411"/>
      <c r="D670" s="412"/>
      <c r="E670" s="413"/>
      <c r="F670" s="414"/>
    </row>
    <row r="671" spans="1:6">
      <c r="A671" s="410"/>
      <c r="B671" s="308"/>
      <c r="C671" s="411"/>
      <c r="D671" s="412"/>
      <c r="E671" s="413"/>
      <c r="F671" s="414"/>
    </row>
    <row r="672" spans="1:6">
      <c r="A672" s="410"/>
      <c r="B672" s="308"/>
      <c r="C672" s="411"/>
      <c r="D672" s="412"/>
      <c r="E672" s="413"/>
      <c r="F672" s="414"/>
    </row>
    <row r="673" spans="1:6">
      <c r="A673" s="410"/>
      <c r="B673" s="308"/>
      <c r="C673" s="411"/>
      <c r="D673" s="412"/>
      <c r="E673" s="413"/>
      <c r="F673" s="414"/>
    </row>
    <row r="674" spans="1:6">
      <c r="A674" s="410"/>
      <c r="B674" s="308"/>
      <c r="C674" s="411"/>
      <c r="D674" s="412"/>
      <c r="E674" s="413"/>
      <c r="F674" s="414"/>
    </row>
    <row r="675" spans="1:6">
      <c r="A675" s="410"/>
      <c r="B675" s="308"/>
      <c r="C675" s="411"/>
      <c r="D675" s="412"/>
      <c r="E675" s="413"/>
      <c r="F675" s="414"/>
    </row>
    <row r="676" spans="1:6">
      <c r="A676" s="410"/>
      <c r="B676" s="308"/>
      <c r="C676" s="411"/>
      <c r="D676" s="412"/>
      <c r="E676" s="413"/>
      <c r="F676" s="414"/>
    </row>
    <row r="677" spans="1:6">
      <c r="A677" s="410"/>
      <c r="B677" s="308"/>
      <c r="C677" s="411"/>
      <c r="D677" s="412"/>
      <c r="E677" s="413"/>
      <c r="F677" s="414"/>
    </row>
    <row r="678" spans="1:6">
      <c r="A678" s="410"/>
      <c r="B678" s="308"/>
      <c r="C678" s="411"/>
      <c r="D678" s="412"/>
      <c r="E678" s="413"/>
      <c r="F678" s="414"/>
    </row>
    <row r="679" spans="1:6">
      <c r="A679" s="410"/>
      <c r="B679" s="308"/>
      <c r="C679" s="411"/>
      <c r="D679" s="412"/>
      <c r="E679" s="413"/>
      <c r="F679" s="414"/>
    </row>
    <row r="680" spans="1:6">
      <c r="A680" s="410"/>
      <c r="B680" s="308"/>
      <c r="C680" s="411"/>
      <c r="D680" s="412"/>
      <c r="E680" s="413"/>
      <c r="F680" s="414"/>
    </row>
    <row r="681" spans="1:6">
      <c r="A681" s="410"/>
      <c r="B681" s="308"/>
      <c r="C681" s="411"/>
      <c r="D681" s="412"/>
      <c r="E681" s="413"/>
      <c r="F681" s="414"/>
    </row>
    <row r="682" spans="1:6">
      <c r="A682" s="410"/>
      <c r="B682" s="308"/>
      <c r="C682" s="411"/>
      <c r="D682" s="412"/>
      <c r="E682" s="413"/>
      <c r="F682" s="414"/>
    </row>
    <row r="683" spans="1:6">
      <c r="A683" s="410"/>
      <c r="B683" s="308"/>
      <c r="C683" s="411"/>
      <c r="D683" s="412"/>
      <c r="E683" s="413"/>
      <c r="F683" s="414"/>
    </row>
    <row r="684" spans="1:6">
      <c r="A684" s="410"/>
      <c r="B684" s="308"/>
      <c r="C684" s="411"/>
      <c r="D684" s="412"/>
      <c r="E684" s="413"/>
      <c r="F684" s="414"/>
    </row>
    <row r="685" spans="1:6">
      <c r="A685" s="410"/>
      <c r="B685" s="308"/>
      <c r="C685" s="411"/>
      <c r="D685" s="412"/>
      <c r="E685" s="413"/>
      <c r="F685" s="414"/>
    </row>
    <row r="686" spans="1:6">
      <c r="A686" s="410"/>
      <c r="B686" s="308"/>
      <c r="C686" s="411"/>
      <c r="D686" s="412"/>
      <c r="E686" s="413"/>
      <c r="F686" s="414"/>
    </row>
    <row r="687" spans="1:6">
      <c r="A687" s="410"/>
      <c r="B687" s="308"/>
      <c r="C687" s="411"/>
      <c r="D687" s="412"/>
      <c r="E687" s="413"/>
      <c r="F687" s="414"/>
    </row>
    <row r="688" spans="1:6">
      <c r="A688" s="410"/>
      <c r="B688" s="308"/>
      <c r="C688" s="411"/>
      <c r="D688" s="412"/>
      <c r="E688" s="413"/>
      <c r="F688" s="414"/>
    </row>
    <row r="689" spans="1:6">
      <c r="A689" s="410"/>
      <c r="B689" s="308"/>
      <c r="C689" s="411"/>
      <c r="D689" s="412"/>
      <c r="E689" s="413"/>
      <c r="F689" s="414"/>
    </row>
    <row r="690" spans="1:6">
      <c r="A690" s="410"/>
      <c r="B690" s="308"/>
      <c r="C690" s="411"/>
      <c r="D690" s="412"/>
      <c r="E690" s="413"/>
      <c r="F690" s="414"/>
    </row>
    <row r="691" spans="1:6">
      <c r="A691" s="410"/>
      <c r="B691" s="308"/>
      <c r="C691" s="411"/>
      <c r="D691" s="412"/>
      <c r="E691" s="413"/>
      <c r="F691" s="414"/>
    </row>
    <row r="692" spans="1:6">
      <c r="A692" s="410"/>
      <c r="B692" s="308"/>
      <c r="C692" s="411"/>
      <c r="D692" s="412"/>
      <c r="E692" s="413"/>
      <c r="F692" s="414"/>
    </row>
    <row r="693" spans="1:6">
      <c r="A693" s="410"/>
      <c r="B693" s="308"/>
      <c r="C693" s="411"/>
      <c r="D693" s="412"/>
      <c r="E693" s="413"/>
      <c r="F693" s="414"/>
    </row>
    <row r="694" spans="1:6">
      <c r="A694" s="410"/>
      <c r="B694" s="308"/>
      <c r="C694" s="411"/>
      <c r="D694" s="412"/>
      <c r="E694" s="413"/>
      <c r="F694" s="414"/>
    </row>
    <row r="695" spans="1:6">
      <c r="A695" s="410"/>
      <c r="B695" s="308"/>
      <c r="C695" s="411"/>
      <c r="D695" s="412"/>
      <c r="E695" s="413"/>
      <c r="F695" s="414"/>
    </row>
    <row r="696" spans="1:6">
      <c r="A696" s="410"/>
      <c r="B696" s="308"/>
      <c r="C696" s="411"/>
      <c r="D696" s="412"/>
      <c r="E696" s="413"/>
      <c r="F696" s="414"/>
    </row>
    <row r="697" spans="1:6">
      <c r="A697" s="410"/>
      <c r="B697" s="308"/>
      <c r="C697" s="411"/>
      <c r="D697" s="412"/>
      <c r="E697" s="413"/>
      <c r="F697" s="414"/>
    </row>
    <row r="698" spans="1:6">
      <c r="A698" s="410"/>
      <c r="B698" s="308"/>
      <c r="C698" s="411"/>
      <c r="D698" s="412"/>
      <c r="E698" s="413"/>
      <c r="F698" s="414"/>
    </row>
    <row r="699" spans="1:6">
      <c r="A699" s="410"/>
      <c r="B699" s="308"/>
      <c r="C699" s="411"/>
      <c r="D699" s="412"/>
      <c r="E699" s="413"/>
      <c r="F699" s="414"/>
    </row>
    <row r="700" spans="1:6">
      <c r="A700" s="410"/>
      <c r="B700" s="308"/>
      <c r="C700" s="411"/>
      <c r="D700" s="412"/>
      <c r="E700" s="413"/>
      <c r="F700" s="414"/>
    </row>
    <row r="701" spans="1:6">
      <c r="A701" s="410"/>
      <c r="B701" s="308"/>
      <c r="C701" s="411"/>
      <c r="D701" s="412"/>
      <c r="E701" s="413"/>
      <c r="F701" s="414"/>
    </row>
    <row r="702" spans="1:6">
      <c r="A702" s="410"/>
      <c r="B702" s="308"/>
      <c r="C702" s="411"/>
      <c r="D702" s="412"/>
      <c r="E702" s="413"/>
      <c r="F702" s="414"/>
    </row>
    <row r="703" spans="1:6">
      <c r="A703" s="410"/>
      <c r="B703" s="308"/>
      <c r="C703" s="411"/>
      <c r="D703" s="412"/>
      <c r="E703" s="413"/>
      <c r="F703" s="414"/>
    </row>
    <row r="704" spans="1:6">
      <c r="A704" s="410"/>
      <c r="B704" s="308"/>
      <c r="C704" s="411"/>
      <c r="D704" s="412"/>
      <c r="E704" s="413"/>
      <c r="F704" s="414"/>
    </row>
    <row r="705" spans="1:6">
      <c r="A705" s="410"/>
      <c r="B705" s="308"/>
      <c r="C705" s="411"/>
      <c r="D705" s="412"/>
      <c r="E705" s="413"/>
      <c r="F705" s="414"/>
    </row>
    <row r="706" spans="1:6">
      <c r="A706" s="410"/>
      <c r="B706" s="308"/>
      <c r="C706" s="411"/>
      <c r="D706" s="412"/>
      <c r="E706" s="413"/>
      <c r="F706" s="414"/>
    </row>
    <row r="707" spans="1:6">
      <c r="A707" s="410"/>
      <c r="B707" s="308"/>
      <c r="C707" s="411"/>
      <c r="D707" s="412"/>
      <c r="E707" s="413"/>
      <c r="F707" s="414"/>
    </row>
    <row r="708" spans="1:6">
      <c r="A708" s="410"/>
      <c r="B708" s="308"/>
      <c r="C708" s="411"/>
      <c r="D708" s="412"/>
      <c r="E708" s="413"/>
      <c r="F708" s="414"/>
    </row>
    <row r="709" spans="1:6">
      <c r="A709" s="410"/>
      <c r="B709" s="308"/>
      <c r="C709" s="411"/>
      <c r="D709" s="412"/>
      <c r="E709" s="413"/>
      <c r="F709" s="414"/>
    </row>
    <row r="710" spans="1:6">
      <c r="A710" s="410"/>
      <c r="B710" s="308"/>
      <c r="C710" s="411"/>
      <c r="D710" s="412"/>
      <c r="E710" s="413"/>
      <c r="F710" s="414"/>
    </row>
    <row r="711" spans="1:6">
      <c r="A711" s="410"/>
      <c r="B711" s="308"/>
      <c r="C711" s="411"/>
      <c r="D711" s="412"/>
      <c r="E711" s="413"/>
      <c r="F711" s="414"/>
    </row>
    <row r="712" spans="1:6">
      <c r="A712" s="410"/>
      <c r="B712" s="308"/>
      <c r="C712" s="411"/>
      <c r="D712" s="412"/>
      <c r="E712" s="413"/>
      <c r="F712" s="414"/>
    </row>
    <row r="713" spans="1:6">
      <c r="A713" s="410"/>
      <c r="B713" s="308"/>
      <c r="C713" s="411"/>
      <c r="D713" s="412"/>
      <c r="E713" s="413"/>
      <c r="F713" s="414"/>
    </row>
    <row r="714" spans="1:6">
      <c r="A714" s="410"/>
      <c r="B714" s="308"/>
      <c r="C714" s="411"/>
      <c r="D714" s="412"/>
      <c r="E714" s="413"/>
      <c r="F714" s="414"/>
    </row>
    <row r="715" spans="1:6">
      <c r="A715" s="410"/>
      <c r="B715" s="308"/>
      <c r="C715" s="411"/>
      <c r="D715" s="412"/>
      <c r="E715" s="413"/>
      <c r="F715" s="414"/>
    </row>
    <row r="716" spans="1:6">
      <c r="A716" s="410"/>
      <c r="B716" s="308"/>
      <c r="C716" s="411"/>
      <c r="D716" s="412"/>
      <c r="E716" s="413"/>
      <c r="F716" s="414"/>
    </row>
    <row r="717" spans="1:6">
      <c r="A717" s="410"/>
      <c r="B717" s="308"/>
      <c r="C717" s="411"/>
      <c r="D717" s="412"/>
      <c r="E717" s="413"/>
      <c r="F717" s="414"/>
    </row>
    <row r="718" spans="1:6">
      <c r="A718" s="410"/>
      <c r="B718" s="308"/>
      <c r="C718" s="411"/>
      <c r="D718" s="412"/>
      <c r="E718" s="413"/>
      <c r="F718" s="414"/>
    </row>
    <row r="719" spans="1:6">
      <c r="A719" s="410"/>
      <c r="B719" s="308"/>
      <c r="C719" s="411"/>
      <c r="D719" s="412"/>
      <c r="E719" s="413"/>
      <c r="F719" s="414"/>
    </row>
    <row r="720" spans="1:6">
      <c r="A720" s="410"/>
      <c r="B720" s="308"/>
      <c r="C720" s="411"/>
      <c r="D720" s="412"/>
      <c r="E720" s="413"/>
      <c r="F720" s="414"/>
    </row>
    <row r="721" spans="1:6">
      <c r="A721" s="410"/>
      <c r="B721" s="308"/>
      <c r="C721" s="411"/>
      <c r="D721" s="412"/>
      <c r="E721" s="413"/>
      <c r="F721" s="414"/>
    </row>
    <row r="722" spans="1:6">
      <c r="A722" s="410"/>
      <c r="B722" s="308"/>
      <c r="C722" s="411"/>
      <c r="D722" s="412"/>
      <c r="E722" s="413"/>
      <c r="F722" s="414"/>
    </row>
    <row r="723" spans="1:6">
      <c r="A723" s="410"/>
      <c r="B723" s="308"/>
      <c r="C723" s="411"/>
      <c r="D723" s="412"/>
      <c r="E723" s="413"/>
      <c r="F723" s="414"/>
    </row>
    <row r="724" spans="1:6">
      <c r="A724" s="410"/>
      <c r="B724" s="308"/>
      <c r="C724" s="411"/>
      <c r="D724" s="412"/>
      <c r="E724" s="413"/>
      <c r="F724" s="414"/>
    </row>
    <row r="725" spans="1:6">
      <c r="A725" s="410"/>
      <c r="B725" s="308"/>
      <c r="C725" s="411"/>
      <c r="D725" s="412"/>
      <c r="E725" s="413"/>
      <c r="F725" s="414"/>
    </row>
    <row r="726" spans="1:6">
      <c r="A726" s="410"/>
      <c r="B726" s="308"/>
      <c r="C726" s="411"/>
      <c r="D726" s="412"/>
      <c r="E726" s="413"/>
      <c r="F726" s="414"/>
    </row>
    <row r="727" spans="1:6">
      <c r="A727" s="410"/>
      <c r="B727" s="308"/>
      <c r="C727" s="411"/>
      <c r="D727" s="412"/>
      <c r="E727" s="413"/>
      <c r="F727" s="414"/>
    </row>
    <row r="728" spans="1:6">
      <c r="A728" s="410"/>
      <c r="B728" s="308"/>
      <c r="C728" s="411"/>
      <c r="D728" s="412"/>
      <c r="E728" s="413"/>
      <c r="F728" s="414"/>
    </row>
    <row r="729" spans="1:6">
      <c r="A729" s="410"/>
      <c r="B729" s="308"/>
      <c r="C729" s="411"/>
      <c r="D729" s="412"/>
      <c r="E729" s="413"/>
      <c r="F729" s="414"/>
    </row>
    <row r="730" spans="1:6">
      <c r="A730" s="410"/>
      <c r="B730" s="308"/>
      <c r="C730" s="411"/>
      <c r="D730" s="412"/>
      <c r="E730" s="413"/>
      <c r="F730" s="414"/>
    </row>
    <row r="731" spans="1:6">
      <c r="A731" s="410"/>
      <c r="B731" s="308"/>
      <c r="C731" s="411"/>
      <c r="D731" s="412"/>
      <c r="E731" s="413"/>
      <c r="F731" s="414"/>
    </row>
    <row r="732" spans="1:6">
      <c r="A732" s="410"/>
      <c r="B732" s="308"/>
      <c r="C732" s="411"/>
      <c r="D732" s="412"/>
      <c r="E732" s="413"/>
      <c r="F732" s="414"/>
    </row>
    <row r="733" spans="1:6">
      <c r="A733" s="410"/>
      <c r="B733" s="308"/>
      <c r="C733" s="411"/>
      <c r="D733" s="412"/>
      <c r="E733" s="413"/>
      <c r="F733" s="414"/>
    </row>
    <row r="734" spans="1:6">
      <c r="A734" s="410"/>
      <c r="B734" s="308"/>
      <c r="C734" s="411"/>
      <c r="D734" s="412"/>
      <c r="E734" s="413"/>
      <c r="F734" s="414"/>
    </row>
    <row r="735" spans="1:6">
      <c r="A735" s="410"/>
      <c r="B735" s="308"/>
      <c r="C735" s="411"/>
      <c r="D735" s="412"/>
      <c r="E735" s="413"/>
      <c r="F735" s="414"/>
    </row>
    <row r="736" spans="1:6">
      <c r="A736" s="410"/>
      <c r="B736" s="308"/>
      <c r="C736" s="411"/>
      <c r="D736" s="412"/>
      <c r="E736" s="413"/>
      <c r="F736" s="414"/>
    </row>
    <row r="737" spans="1:6">
      <c r="A737" s="410"/>
      <c r="B737" s="308"/>
      <c r="C737" s="411"/>
      <c r="D737" s="412"/>
      <c r="E737" s="413"/>
      <c r="F737" s="414"/>
    </row>
    <row r="738" spans="1:6">
      <c r="A738" s="410"/>
      <c r="B738" s="308"/>
      <c r="C738" s="411"/>
      <c r="D738" s="412"/>
      <c r="E738" s="413"/>
      <c r="F738" s="414"/>
    </row>
    <row r="739" spans="1:6">
      <c r="A739" s="410"/>
      <c r="B739" s="308"/>
      <c r="C739" s="411"/>
      <c r="D739" s="412"/>
      <c r="E739" s="413"/>
      <c r="F739" s="414"/>
    </row>
    <row r="740" spans="1:6">
      <c r="A740" s="410"/>
      <c r="B740" s="308"/>
      <c r="C740" s="411"/>
      <c r="D740" s="412"/>
      <c r="E740" s="413"/>
      <c r="F740" s="414"/>
    </row>
    <row r="741" spans="1:6">
      <c r="A741" s="410"/>
      <c r="B741" s="308"/>
      <c r="C741" s="411"/>
      <c r="D741" s="412"/>
      <c r="E741" s="413"/>
      <c r="F741" s="414"/>
    </row>
    <row r="742" spans="1:6">
      <c r="A742" s="410"/>
      <c r="B742" s="308"/>
      <c r="C742" s="411"/>
      <c r="D742" s="412"/>
      <c r="E742" s="413"/>
      <c r="F742" s="414"/>
    </row>
    <row r="743" spans="1:6">
      <c r="A743" s="410"/>
      <c r="B743" s="308"/>
      <c r="C743" s="411"/>
      <c r="D743" s="412"/>
      <c r="E743" s="413"/>
      <c r="F743" s="414"/>
    </row>
    <row r="744" spans="1:6">
      <c r="A744" s="410"/>
      <c r="B744" s="308"/>
      <c r="C744" s="411"/>
      <c r="D744" s="412"/>
      <c r="E744" s="413"/>
      <c r="F744" s="414"/>
    </row>
    <row r="745" spans="1:6">
      <c r="A745" s="410"/>
      <c r="B745" s="308"/>
      <c r="C745" s="411"/>
      <c r="D745" s="412"/>
      <c r="E745" s="413"/>
      <c r="F745" s="414"/>
    </row>
    <row r="746" spans="1:6">
      <c r="A746" s="410"/>
      <c r="B746" s="308"/>
      <c r="C746" s="411"/>
      <c r="D746" s="412"/>
      <c r="E746" s="413"/>
      <c r="F746" s="414"/>
    </row>
    <row r="747" spans="1:6">
      <c r="A747" s="410"/>
      <c r="B747" s="308"/>
      <c r="C747" s="411"/>
      <c r="D747" s="412"/>
      <c r="E747" s="413"/>
      <c r="F747" s="414"/>
    </row>
    <row r="748" spans="1:6">
      <c r="A748" s="410"/>
      <c r="B748" s="308"/>
      <c r="C748" s="411"/>
      <c r="D748" s="412"/>
      <c r="E748" s="413"/>
      <c r="F748" s="414"/>
    </row>
    <row r="749" spans="1:6">
      <c r="A749" s="410"/>
      <c r="B749" s="308"/>
      <c r="C749" s="411"/>
      <c r="D749" s="412"/>
      <c r="E749" s="413"/>
      <c r="F749" s="414"/>
    </row>
    <row r="750" spans="1:6">
      <c r="A750" s="410"/>
      <c r="B750" s="308"/>
      <c r="C750" s="411"/>
      <c r="D750" s="412"/>
      <c r="E750" s="413"/>
      <c r="F750" s="414"/>
    </row>
    <row r="751" spans="1:6">
      <c r="A751" s="410"/>
      <c r="B751" s="308"/>
      <c r="C751" s="411"/>
      <c r="D751" s="412"/>
      <c r="E751" s="413"/>
      <c r="F751" s="414"/>
    </row>
    <row r="752" spans="1:6">
      <c r="A752" s="410"/>
      <c r="B752" s="308"/>
      <c r="C752" s="411"/>
      <c r="D752" s="412"/>
      <c r="E752" s="413"/>
      <c r="F752" s="414"/>
    </row>
    <row r="753" spans="1:6">
      <c r="A753" s="410"/>
      <c r="B753" s="308"/>
      <c r="C753" s="411"/>
      <c r="D753" s="412"/>
      <c r="E753" s="413"/>
      <c r="F753" s="414"/>
    </row>
    <row r="754" spans="1:6">
      <c r="A754" s="410"/>
      <c r="B754" s="308"/>
      <c r="C754" s="411"/>
      <c r="D754" s="412"/>
      <c r="E754" s="413"/>
      <c r="F754" s="414"/>
    </row>
    <row r="755" spans="1:6">
      <c r="A755" s="410"/>
      <c r="B755" s="308"/>
      <c r="C755" s="411"/>
      <c r="D755" s="412"/>
      <c r="E755" s="413"/>
      <c r="F755" s="414"/>
    </row>
    <row r="756" spans="1:6">
      <c r="A756" s="410"/>
      <c r="B756" s="308"/>
      <c r="C756" s="411"/>
      <c r="D756" s="412"/>
      <c r="E756" s="413"/>
      <c r="F756" s="414"/>
    </row>
    <row r="757" spans="1:6">
      <c r="A757" s="410"/>
      <c r="B757" s="308"/>
      <c r="C757" s="411"/>
      <c r="D757" s="412"/>
      <c r="E757" s="413"/>
      <c r="F757" s="414"/>
    </row>
    <row r="758" spans="1:6">
      <c r="A758" s="410"/>
      <c r="B758" s="308"/>
      <c r="C758" s="411"/>
      <c r="D758" s="412"/>
      <c r="E758" s="413"/>
      <c r="F758" s="414"/>
    </row>
    <row r="759" spans="1:6">
      <c r="A759" s="410"/>
      <c r="B759" s="308"/>
      <c r="C759" s="411"/>
      <c r="D759" s="412"/>
      <c r="E759" s="413"/>
      <c r="F759" s="414"/>
    </row>
    <row r="760" spans="1:6">
      <c r="A760" s="410"/>
      <c r="B760" s="308"/>
      <c r="C760" s="411"/>
      <c r="D760" s="412"/>
      <c r="E760" s="413"/>
      <c r="F760" s="414"/>
    </row>
    <row r="761" spans="1:6">
      <c r="A761" s="410"/>
      <c r="B761" s="308"/>
      <c r="C761" s="411"/>
      <c r="D761" s="412"/>
      <c r="E761" s="413"/>
      <c r="F761" s="414"/>
    </row>
    <row r="762" spans="1:6">
      <c r="A762" s="410"/>
      <c r="B762" s="308"/>
      <c r="C762" s="411"/>
      <c r="D762" s="412"/>
      <c r="E762" s="413"/>
      <c r="F762" s="414"/>
    </row>
    <row r="763" spans="1:6">
      <c r="A763" s="410"/>
      <c r="B763" s="308"/>
      <c r="C763" s="411"/>
      <c r="D763" s="412"/>
      <c r="E763" s="413"/>
      <c r="F763" s="414"/>
    </row>
    <row r="764" spans="1:6">
      <c r="A764" s="410"/>
      <c r="B764" s="308"/>
      <c r="C764" s="411"/>
      <c r="D764" s="412"/>
      <c r="E764" s="413"/>
      <c r="F764" s="414"/>
    </row>
    <row r="765" spans="1:6">
      <c r="A765" s="410"/>
      <c r="B765" s="308"/>
      <c r="C765" s="411"/>
      <c r="D765" s="412"/>
      <c r="E765" s="413"/>
      <c r="F765" s="414"/>
    </row>
    <row r="766" spans="1:6">
      <c r="A766" s="410"/>
      <c r="B766" s="308"/>
      <c r="C766" s="411"/>
      <c r="D766" s="412"/>
      <c r="E766" s="413"/>
      <c r="F766" s="414"/>
    </row>
    <row r="767" spans="1:6">
      <c r="A767" s="410"/>
      <c r="B767" s="308"/>
      <c r="C767" s="411"/>
      <c r="D767" s="412"/>
      <c r="E767" s="413"/>
      <c r="F767" s="414"/>
    </row>
    <row r="768" spans="1:6">
      <c r="A768" s="410"/>
      <c r="B768" s="308"/>
      <c r="C768" s="411"/>
      <c r="D768" s="412"/>
      <c r="E768" s="413"/>
      <c r="F768" s="414"/>
    </row>
    <row r="769" spans="1:6">
      <c r="A769" s="410"/>
      <c r="B769" s="308"/>
      <c r="C769" s="411"/>
      <c r="D769" s="412"/>
      <c r="E769" s="413"/>
      <c r="F769" s="414"/>
    </row>
    <row r="770" spans="1:6">
      <c r="A770" s="410"/>
      <c r="B770" s="308"/>
      <c r="C770" s="411"/>
      <c r="D770" s="412"/>
      <c r="E770" s="413"/>
      <c r="F770" s="414"/>
    </row>
    <row r="771" spans="1:6">
      <c r="A771" s="410"/>
      <c r="B771" s="308"/>
      <c r="C771" s="411"/>
      <c r="D771" s="412"/>
      <c r="E771" s="413"/>
      <c r="F771" s="414"/>
    </row>
    <row r="772" spans="1:6">
      <c r="A772" s="410"/>
      <c r="B772" s="308"/>
      <c r="C772" s="411"/>
      <c r="D772" s="412"/>
      <c r="E772" s="413"/>
      <c r="F772" s="414"/>
    </row>
    <row r="773" spans="1:6">
      <c r="A773" s="410"/>
      <c r="B773" s="308"/>
      <c r="C773" s="411"/>
      <c r="D773" s="412"/>
      <c r="E773" s="413"/>
      <c r="F773" s="414"/>
    </row>
    <row r="774" spans="1:6">
      <c r="A774" s="410"/>
      <c r="B774" s="308"/>
      <c r="C774" s="411"/>
      <c r="D774" s="412"/>
      <c r="E774" s="413"/>
      <c r="F774" s="414"/>
    </row>
    <row r="775" spans="1:6">
      <c r="A775" s="410"/>
      <c r="B775" s="308"/>
      <c r="C775" s="411"/>
      <c r="D775" s="412"/>
      <c r="E775" s="413"/>
      <c r="F775" s="414"/>
    </row>
    <row r="776" spans="1:6">
      <c r="A776" s="410"/>
      <c r="B776" s="308"/>
      <c r="C776" s="411"/>
      <c r="D776" s="412"/>
      <c r="E776" s="413"/>
      <c r="F776" s="414"/>
    </row>
    <row r="777" spans="1:6">
      <c r="A777" s="410"/>
      <c r="B777" s="308"/>
      <c r="C777" s="411"/>
      <c r="D777" s="412"/>
      <c r="E777" s="413"/>
      <c r="F777" s="414"/>
    </row>
    <row r="778" spans="1:6">
      <c r="A778" s="410"/>
      <c r="B778" s="308"/>
      <c r="C778" s="411"/>
      <c r="D778" s="412"/>
      <c r="E778" s="413"/>
      <c r="F778" s="414"/>
    </row>
    <row r="779" spans="1:6">
      <c r="A779" s="410"/>
      <c r="B779" s="308"/>
      <c r="C779" s="411"/>
      <c r="D779" s="412"/>
      <c r="E779" s="413"/>
      <c r="F779" s="414"/>
    </row>
    <row r="780" spans="1:6">
      <c r="A780" s="410"/>
      <c r="B780" s="308"/>
      <c r="C780" s="411"/>
      <c r="D780" s="412"/>
      <c r="E780" s="413"/>
      <c r="F780" s="414"/>
    </row>
    <row r="781" spans="1:6">
      <c r="A781" s="410"/>
      <c r="B781" s="308"/>
      <c r="C781" s="411"/>
      <c r="D781" s="412"/>
      <c r="E781" s="413"/>
      <c r="F781" s="414"/>
    </row>
    <row r="782" spans="1:6">
      <c r="A782" s="410"/>
      <c r="B782" s="308"/>
      <c r="C782" s="411"/>
      <c r="D782" s="412"/>
      <c r="E782" s="413"/>
      <c r="F782" s="414"/>
    </row>
    <row r="783" spans="1:6">
      <c r="A783" s="410"/>
      <c r="B783" s="308"/>
      <c r="C783" s="411"/>
      <c r="D783" s="412"/>
      <c r="E783" s="413"/>
      <c r="F783" s="414"/>
    </row>
    <row r="784" spans="1:6">
      <c r="A784" s="410"/>
      <c r="B784" s="308"/>
      <c r="C784" s="411"/>
      <c r="D784" s="412"/>
      <c r="E784" s="413"/>
      <c r="F784" s="414"/>
    </row>
    <row r="785" spans="1:6">
      <c r="A785" s="410"/>
      <c r="B785" s="308"/>
      <c r="C785" s="411"/>
      <c r="D785" s="412"/>
      <c r="E785" s="413"/>
      <c r="F785" s="414"/>
    </row>
    <row r="786" spans="1:6">
      <c r="A786" s="410"/>
      <c r="B786" s="308"/>
      <c r="C786" s="411"/>
      <c r="D786" s="412"/>
      <c r="E786" s="413"/>
      <c r="F786" s="414"/>
    </row>
    <row r="787" spans="1:6">
      <c r="A787" s="410"/>
      <c r="B787" s="308"/>
      <c r="C787" s="411"/>
      <c r="D787" s="412"/>
      <c r="E787" s="413"/>
      <c r="F787" s="414"/>
    </row>
    <row r="788" spans="1:6">
      <c r="A788" s="410"/>
      <c r="B788" s="308"/>
      <c r="C788" s="411"/>
      <c r="D788" s="412"/>
      <c r="E788" s="413"/>
      <c r="F788" s="414"/>
    </row>
    <row r="789" spans="1:6">
      <c r="A789" s="410"/>
      <c r="B789" s="308"/>
      <c r="C789" s="411"/>
      <c r="D789" s="412"/>
      <c r="E789" s="413"/>
      <c r="F789" s="414"/>
    </row>
    <row r="790" spans="1:6">
      <c r="A790" s="410"/>
      <c r="B790" s="308"/>
      <c r="C790" s="411"/>
      <c r="D790" s="412"/>
      <c r="E790" s="413"/>
      <c r="F790" s="414"/>
    </row>
    <row r="791" spans="1:6">
      <c r="A791" s="410"/>
      <c r="B791" s="308"/>
      <c r="C791" s="411"/>
      <c r="D791" s="412"/>
      <c r="E791" s="413"/>
      <c r="F791" s="414"/>
    </row>
    <row r="792" spans="1:6">
      <c r="A792" s="410"/>
      <c r="B792" s="308"/>
      <c r="C792" s="411"/>
      <c r="D792" s="412"/>
      <c r="E792" s="413"/>
      <c r="F792" s="414"/>
    </row>
    <row r="793" spans="1:6">
      <c r="A793" s="410"/>
      <c r="B793" s="308"/>
      <c r="C793" s="411"/>
      <c r="D793" s="412"/>
      <c r="E793" s="413"/>
      <c r="F793" s="414"/>
    </row>
    <row r="794" spans="1:6">
      <c r="A794" s="410"/>
      <c r="B794" s="308"/>
      <c r="C794" s="411"/>
      <c r="D794" s="412"/>
      <c r="E794" s="413"/>
      <c r="F794" s="414"/>
    </row>
    <row r="795" spans="1:6">
      <c r="A795" s="410"/>
      <c r="B795" s="308"/>
      <c r="C795" s="411"/>
      <c r="D795" s="412"/>
      <c r="E795" s="413"/>
      <c r="F795" s="414"/>
    </row>
    <row r="796" spans="1:6">
      <c r="A796" s="410"/>
      <c r="B796" s="308"/>
      <c r="C796" s="411"/>
      <c r="D796" s="412"/>
      <c r="E796" s="413"/>
      <c r="F796" s="414"/>
    </row>
    <row r="797" spans="1:6">
      <c r="A797" s="410"/>
      <c r="B797" s="308"/>
      <c r="C797" s="411"/>
      <c r="D797" s="412"/>
      <c r="E797" s="413"/>
      <c r="F797" s="414"/>
    </row>
    <row r="798" spans="1:6">
      <c r="A798" s="410"/>
      <c r="B798" s="308"/>
      <c r="C798" s="411"/>
      <c r="D798" s="412"/>
      <c r="E798" s="413"/>
      <c r="F798" s="414"/>
    </row>
    <row r="799" spans="1:6">
      <c r="A799" s="410"/>
      <c r="B799" s="308"/>
      <c r="C799" s="411"/>
      <c r="D799" s="412"/>
      <c r="E799" s="413"/>
      <c r="F799" s="414"/>
    </row>
    <row r="800" spans="1:6">
      <c r="A800" s="410"/>
      <c r="B800" s="308"/>
      <c r="C800" s="411"/>
      <c r="D800" s="412"/>
      <c r="E800" s="413"/>
      <c r="F800" s="414"/>
    </row>
    <row r="801" spans="1:6">
      <c r="A801" s="410"/>
      <c r="B801" s="308"/>
      <c r="C801" s="411"/>
      <c r="D801" s="412"/>
      <c r="E801" s="413"/>
      <c r="F801" s="414"/>
    </row>
    <row r="802" spans="1:6">
      <c r="A802" s="410"/>
      <c r="B802" s="308"/>
      <c r="C802" s="411"/>
      <c r="D802" s="412"/>
      <c r="E802" s="413"/>
      <c r="F802" s="414"/>
    </row>
    <row r="803" spans="1:6">
      <c r="A803" s="410"/>
      <c r="B803" s="308"/>
      <c r="C803" s="411"/>
      <c r="D803" s="412"/>
      <c r="E803" s="413"/>
      <c r="F803" s="414"/>
    </row>
    <row r="804" spans="1:6">
      <c r="A804" s="410"/>
      <c r="B804" s="308"/>
      <c r="C804" s="411"/>
      <c r="D804" s="412"/>
      <c r="E804" s="413"/>
      <c r="F804" s="414"/>
    </row>
    <row r="805" spans="1:6">
      <c r="A805" s="410"/>
      <c r="B805" s="308"/>
      <c r="C805" s="411"/>
      <c r="D805" s="412"/>
      <c r="E805" s="413"/>
      <c r="F805" s="414"/>
    </row>
    <row r="806" spans="1:6">
      <c r="A806" s="410"/>
      <c r="B806" s="308"/>
      <c r="C806" s="411"/>
      <c r="D806" s="412"/>
      <c r="E806" s="413"/>
      <c r="F806" s="414"/>
    </row>
    <row r="807" spans="1:6">
      <c r="A807" s="410"/>
      <c r="B807" s="308"/>
      <c r="C807" s="411"/>
      <c r="D807" s="412"/>
      <c r="E807" s="413"/>
      <c r="F807" s="414"/>
    </row>
    <row r="808" spans="1:6">
      <c r="A808" s="410"/>
      <c r="B808" s="308"/>
      <c r="C808" s="411"/>
      <c r="D808" s="412"/>
      <c r="E808" s="413"/>
      <c r="F808" s="414"/>
    </row>
    <row r="809" spans="1:6">
      <c r="A809" s="410"/>
      <c r="B809" s="308"/>
      <c r="C809" s="411"/>
      <c r="D809" s="412"/>
      <c r="E809" s="413"/>
      <c r="F809" s="414"/>
    </row>
    <row r="810" spans="1:6">
      <c r="A810" s="410"/>
      <c r="B810" s="308"/>
      <c r="C810" s="411"/>
      <c r="D810" s="412"/>
      <c r="E810" s="413"/>
      <c r="F810" s="414"/>
    </row>
    <row r="811" spans="1:6">
      <c r="A811" s="410"/>
      <c r="B811" s="308"/>
      <c r="C811" s="411"/>
      <c r="D811" s="412"/>
      <c r="E811" s="413"/>
      <c r="F811" s="414"/>
    </row>
    <row r="812" spans="1:6">
      <c r="A812" s="410"/>
      <c r="B812" s="308"/>
      <c r="C812" s="411"/>
      <c r="D812" s="412"/>
      <c r="E812" s="413"/>
      <c r="F812" s="414"/>
    </row>
    <row r="813" spans="1:6">
      <c r="A813" s="410"/>
      <c r="B813" s="308"/>
      <c r="C813" s="411"/>
      <c r="D813" s="412"/>
      <c r="E813" s="413"/>
      <c r="F813" s="414"/>
    </row>
    <row r="814" spans="1:6">
      <c r="A814" s="410"/>
      <c r="B814" s="308"/>
      <c r="C814" s="411"/>
      <c r="D814" s="412"/>
      <c r="E814" s="413"/>
      <c r="F814" s="414"/>
    </row>
    <row r="815" spans="1:6">
      <c r="A815" s="410"/>
      <c r="B815" s="308"/>
      <c r="C815" s="411"/>
      <c r="D815" s="412"/>
      <c r="E815" s="413"/>
      <c r="F815" s="414"/>
    </row>
    <row r="816" spans="1:6">
      <c r="A816" s="410"/>
      <c r="B816" s="308"/>
      <c r="C816" s="411"/>
      <c r="D816" s="412"/>
      <c r="E816" s="413"/>
      <c r="F816" s="414"/>
    </row>
    <row r="817" spans="1:6">
      <c r="A817" s="410"/>
      <c r="B817" s="308"/>
      <c r="C817" s="411"/>
      <c r="D817" s="412"/>
      <c r="E817" s="413"/>
      <c r="F817" s="414"/>
    </row>
    <row r="818" spans="1:6">
      <c r="A818" s="410"/>
      <c r="B818" s="308"/>
      <c r="C818" s="411"/>
      <c r="D818" s="412"/>
      <c r="E818" s="413"/>
      <c r="F818" s="414"/>
    </row>
    <row r="819" spans="1:6">
      <c r="A819" s="410"/>
      <c r="B819" s="308"/>
      <c r="C819" s="411"/>
      <c r="D819" s="412"/>
      <c r="E819" s="413"/>
      <c r="F819" s="414"/>
    </row>
    <row r="820" spans="1:6">
      <c r="A820" s="410"/>
      <c r="B820" s="308"/>
      <c r="C820" s="411"/>
      <c r="D820" s="412"/>
      <c r="E820" s="413"/>
      <c r="F820" s="414"/>
    </row>
    <row r="821" spans="1:6">
      <c r="A821" s="410"/>
      <c r="B821" s="308"/>
      <c r="C821" s="411"/>
      <c r="D821" s="412"/>
      <c r="E821" s="413"/>
      <c r="F821" s="414"/>
    </row>
    <row r="822" spans="1:6">
      <c r="A822" s="410"/>
      <c r="B822" s="308"/>
      <c r="C822" s="411"/>
      <c r="D822" s="412"/>
      <c r="E822" s="413"/>
      <c r="F822" s="414"/>
    </row>
    <row r="823" spans="1:6">
      <c r="A823" s="410"/>
      <c r="B823" s="308"/>
      <c r="C823" s="411"/>
      <c r="D823" s="412"/>
      <c r="E823" s="413"/>
      <c r="F823" s="414"/>
    </row>
    <row r="824" spans="1:6">
      <c r="A824" s="410"/>
      <c r="B824" s="308"/>
      <c r="C824" s="411"/>
      <c r="D824" s="412"/>
      <c r="E824" s="413"/>
      <c r="F824" s="414"/>
    </row>
    <row r="825" spans="1:6">
      <c r="A825" s="410"/>
      <c r="B825" s="308"/>
      <c r="C825" s="411"/>
      <c r="D825" s="412"/>
      <c r="E825" s="413"/>
      <c r="F825" s="414"/>
    </row>
    <row r="826" spans="1:6">
      <c r="A826" s="410"/>
      <c r="B826" s="308"/>
      <c r="C826" s="411"/>
      <c r="D826" s="412"/>
      <c r="E826" s="413"/>
      <c r="F826" s="414"/>
    </row>
    <row r="827" spans="1:6">
      <c r="A827" s="410"/>
      <c r="B827" s="308"/>
      <c r="C827" s="411"/>
      <c r="D827" s="412"/>
      <c r="E827" s="413"/>
      <c r="F827" s="414"/>
    </row>
    <row r="828" spans="1:6">
      <c r="A828" s="410"/>
      <c r="B828" s="308"/>
      <c r="C828" s="411"/>
      <c r="D828" s="412"/>
      <c r="E828" s="413"/>
      <c r="F828" s="414"/>
    </row>
    <row r="829" spans="1:6">
      <c r="A829" s="410"/>
      <c r="B829" s="308"/>
      <c r="C829" s="411"/>
      <c r="D829" s="412"/>
      <c r="E829" s="413"/>
      <c r="F829" s="414"/>
    </row>
    <row r="830" spans="1:6">
      <c r="A830" s="410"/>
      <c r="B830" s="308"/>
      <c r="C830" s="411"/>
      <c r="D830" s="412"/>
      <c r="E830" s="413"/>
      <c r="F830" s="414"/>
    </row>
    <row r="831" spans="1:6">
      <c r="A831" s="410"/>
      <c r="B831" s="308"/>
      <c r="C831" s="411"/>
      <c r="D831" s="412"/>
      <c r="E831" s="413"/>
      <c r="F831" s="414"/>
    </row>
    <row r="832" spans="1:6">
      <c r="A832" s="410"/>
      <c r="B832" s="308"/>
      <c r="C832" s="411"/>
      <c r="D832" s="412"/>
      <c r="E832" s="413"/>
      <c r="F832" s="414"/>
    </row>
    <row r="833" spans="1:6">
      <c r="A833" s="410"/>
      <c r="B833" s="308"/>
      <c r="C833" s="411"/>
      <c r="D833" s="412"/>
      <c r="E833" s="413"/>
      <c r="F833" s="414"/>
    </row>
    <row r="834" spans="1:6">
      <c r="A834" s="410"/>
      <c r="B834" s="308"/>
      <c r="C834" s="411"/>
      <c r="D834" s="412"/>
      <c r="E834" s="413"/>
      <c r="F834" s="414"/>
    </row>
    <row r="835" spans="1:6">
      <c r="A835" s="410"/>
      <c r="B835" s="308"/>
      <c r="C835" s="411"/>
      <c r="D835" s="412"/>
      <c r="E835" s="413"/>
      <c r="F835" s="414"/>
    </row>
    <row r="836" spans="1:6">
      <c r="A836" s="410"/>
      <c r="B836" s="308"/>
      <c r="C836" s="411"/>
      <c r="D836" s="412"/>
      <c r="E836" s="413"/>
      <c r="F836" s="414"/>
    </row>
    <row r="837" spans="1:6">
      <c r="A837" s="410"/>
      <c r="B837" s="308"/>
      <c r="C837" s="411"/>
      <c r="D837" s="412"/>
      <c r="E837" s="413"/>
      <c r="F837" s="414"/>
    </row>
    <row r="838" spans="1:6">
      <c r="A838" s="410"/>
      <c r="B838" s="308"/>
      <c r="C838" s="411"/>
      <c r="D838" s="412"/>
      <c r="E838" s="413"/>
      <c r="F838" s="414"/>
    </row>
    <row r="839" spans="1:6">
      <c r="A839" s="410"/>
      <c r="B839" s="308"/>
      <c r="C839" s="411"/>
      <c r="D839" s="412"/>
      <c r="E839" s="413"/>
      <c r="F839" s="414"/>
    </row>
    <row r="840" spans="1:6">
      <c r="A840" s="410"/>
      <c r="B840" s="308"/>
      <c r="C840" s="411"/>
      <c r="D840" s="412"/>
      <c r="E840" s="413"/>
      <c r="F840" s="414"/>
    </row>
    <row r="841" spans="1:6">
      <c r="A841" s="410"/>
      <c r="B841" s="308"/>
      <c r="C841" s="411"/>
      <c r="D841" s="412"/>
      <c r="E841" s="413"/>
      <c r="F841" s="414"/>
    </row>
    <row r="842" spans="1:6">
      <c r="A842" s="410"/>
      <c r="B842" s="308"/>
      <c r="C842" s="411"/>
      <c r="D842" s="412"/>
      <c r="E842" s="413"/>
      <c r="F842" s="414"/>
    </row>
    <row r="843" spans="1:6">
      <c r="A843" s="410"/>
      <c r="B843" s="308"/>
      <c r="C843" s="411"/>
      <c r="D843" s="412"/>
      <c r="E843" s="413"/>
      <c r="F843" s="414"/>
    </row>
    <row r="844" spans="1:6">
      <c r="A844" s="410"/>
      <c r="B844" s="308"/>
      <c r="C844" s="411"/>
      <c r="D844" s="412"/>
      <c r="E844" s="413"/>
      <c r="F844" s="414"/>
    </row>
    <row r="845" spans="1:6">
      <c r="A845" s="410"/>
      <c r="B845" s="308"/>
      <c r="C845" s="411"/>
      <c r="D845" s="412"/>
      <c r="E845" s="413"/>
      <c r="F845" s="414"/>
    </row>
    <row r="846" spans="1:6">
      <c r="A846" s="410"/>
      <c r="B846" s="308"/>
      <c r="C846" s="411"/>
      <c r="D846" s="412"/>
      <c r="E846" s="413"/>
      <c r="F846" s="414"/>
    </row>
    <row r="847" spans="1:6">
      <c r="A847" s="410"/>
      <c r="B847" s="308"/>
      <c r="C847" s="411"/>
      <c r="D847" s="412"/>
      <c r="E847" s="413"/>
      <c r="F847" s="414"/>
    </row>
    <row r="848" spans="1:6">
      <c r="A848" s="410"/>
      <c r="B848" s="308"/>
      <c r="C848" s="411"/>
      <c r="D848" s="412"/>
      <c r="E848" s="413"/>
      <c r="F848" s="414"/>
    </row>
    <row r="849" spans="1:6">
      <c r="A849" s="410"/>
      <c r="B849" s="308"/>
      <c r="C849" s="411"/>
      <c r="D849" s="412"/>
      <c r="E849" s="413"/>
      <c r="F849" s="414"/>
    </row>
    <row r="850" spans="1:6">
      <c r="A850" s="410"/>
      <c r="B850" s="308"/>
      <c r="C850" s="411"/>
      <c r="D850" s="412"/>
      <c r="E850" s="413"/>
      <c r="F850" s="414"/>
    </row>
    <row r="851" spans="1:6">
      <c r="A851" s="410"/>
      <c r="B851" s="308"/>
      <c r="C851" s="411"/>
      <c r="D851" s="412"/>
      <c r="E851" s="413"/>
      <c r="F851" s="414"/>
    </row>
    <row r="852" spans="1:6">
      <c r="A852" s="410"/>
      <c r="B852" s="308"/>
      <c r="C852" s="411"/>
      <c r="D852" s="412"/>
      <c r="E852" s="413"/>
      <c r="F852" s="414"/>
    </row>
    <row r="853" spans="1:6">
      <c r="A853" s="410"/>
      <c r="B853" s="308"/>
      <c r="C853" s="411"/>
      <c r="D853" s="412"/>
      <c r="E853" s="413"/>
      <c r="F853" s="414"/>
    </row>
    <row r="854" spans="1:6">
      <c r="A854" s="410"/>
      <c r="B854" s="308"/>
      <c r="C854" s="411"/>
      <c r="D854" s="412"/>
      <c r="E854" s="413"/>
      <c r="F854" s="414"/>
    </row>
    <row r="855" spans="1:6">
      <c r="A855" s="410"/>
      <c r="B855" s="308"/>
      <c r="C855" s="411"/>
      <c r="D855" s="412"/>
      <c r="E855" s="413"/>
      <c r="F855" s="414"/>
    </row>
    <row r="856" spans="1:6">
      <c r="A856" s="410"/>
      <c r="B856" s="308"/>
      <c r="C856" s="411"/>
      <c r="D856" s="412"/>
      <c r="E856" s="413"/>
      <c r="F856" s="414"/>
    </row>
    <row r="857" spans="1:6">
      <c r="A857" s="410"/>
      <c r="B857" s="308"/>
      <c r="C857" s="411"/>
      <c r="D857" s="412"/>
      <c r="E857" s="413"/>
      <c r="F857" s="414"/>
    </row>
    <row r="858" spans="1:6">
      <c r="A858" s="410"/>
      <c r="B858" s="308"/>
      <c r="C858" s="411"/>
      <c r="D858" s="412"/>
      <c r="E858" s="413"/>
      <c r="F858" s="414"/>
    </row>
    <row r="859" spans="1:6">
      <c r="A859" s="410"/>
      <c r="B859" s="308"/>
      <c r="C859" s="411"/>
      <c r="D859" s="412"/>
      <c r="E859" s="413"/>
      <c r="F859" s="414"/>
    </row>
    <row r="860" spans="1:6">
      <c r="A860" s="410"/>
      <c r="B860" s="308"/>
      <c r="C860" s="411"/>
      <c r="D860" s="412"/>
      <c r="E860" s="413"/>
      <c r="F860" s="414"/>
    </row>
    <row r="861" spans="1:6">
      <c r="A861" s="410"/>
      <c r="B861" s="308"/>
      <c r="C861" s="411"/>
      <c r="D861" s="412"/>
      <c r="E861" s="413"/>
      <c r="F861" s="414"/>
    </row>
    <row r="862" spans="1:6">
      <c r="A862" s="410"/>
      <c r="B862" s="308"/>
      <c r="C862" s="411"/>
      <c r="D862" s="412"/>
      <c r="E862" s="413"/>
      <c r="F862" s="414"/>
    </row>
    <row r="863" spans="1:6">
      <c r="A863" s="410"/>
      <c r="B863" s="308"/>
      <c r="C863" s="411"/>
      <c r="D863" s="412"/>
      <c r="E863" s="413"/>
      <c r="F863" s="414"/>
    </row>
    <row r="864" spans="1:6">
      <c r="A864" s="410"/>
      <c r="B864" s="308"/>
      <c r="C864" s="411"/>
      <c r="D864" s="412"/>
      <c r="E864" s="413"/>
      <c r="F864" s="414"/>
    </row>
    <row r="865" spans="1:6">
      <c r="A865" s="410"/>
      <c r="B865" s="308"/>
      <c r="C865" s="411"/>
      <c r="D865" s="412"/>
      <c r="E865" s="413"/>
      <c r="F865" s="414"/>
    </row>
    <row r="866" spans="1:6">
      <c r="A866" s="410"/>
      <c r="B866" s="308"/>
      <c r="C866" s="411"/>
      <c r="D866" s="412"/>
      <c r="E866" s="413"/>
      <c r="F866" s="414"/>
    </row>
    <row r="867" spans="1:6">
      <c r="A867" s="410"/>
      <c r="B867" s="308"/>
      <c r="C867" s="411"/>
      <c r="D867" s="412"/>
      <c r="E867" s="413"/>
      <c r="F867" s="414"/>
    </row>
    <row r="868" spans="1:6">
      <c r="A868" s="410"/>
      <c r="B868" s="308"/>
      <c r="C868" s="411"/>
      <c r="D868" s="412"/>
      <c r="E868" s="413"/>
      <c r="F868" s="414"/>
    </row>
    <row r="869" spans="1:6">
      <c r="A869" s="410"/>
      <c r="B869" s="308"/>
      <c r="C869" s="411"/>
      <c r="D869" s="412"/>
      <c r="E869" s="413"/>
      <c r="F869" s="414"/>
    </row>
    <row r="870" spans="1:6">
      <c r="A870" s="410"/>
      <c r="B870" s="308"/>
      <c r="C870" s="411"/>
      <c r="D870" s="412"/>
      <c r="E870" s="413"/>
      <c r="F870" s="414"/>
    </row>
    <row r="871" spans="1:6">
      <c r="A871" s="410"/>
      <c r="B871" s="308"/>
      <c r="C871" s="411"/>
      <c r="D871" s="412"/>
      <c r="E871" s="413"/>
      <c r="F871" s="414"/>
    </row>
    <row r="872" spans="1:6">
      <c r="A872" s="410"/>
      <c r="B872" s="308"/>
      <c r="C872" s="411"/>
      <c r="D872" s="412"/>
      <c r="E872" s="413"/>
      <c r="F872" s="414"/>
    </row>
    <row r="873" spans="1:6">
      <c r="A873" s="410"/>
      <c r="B873" s="308"/>
      <c r="C873" s="411"/>
      <c r="D873" s="412"/>
      <c r="E873" s="413"/>
      <c r="F873" s="414"/>
    </row>
    <row r="874" spans="1:6">
      <c r="A874" s="410"/>
      <c r="B874" s="308"/>
      <c r="C874" s="411"/>
      <c r="D874" s="412"/>
      <c r="E874" s="413"/>
      <c r="F874" s="414"/>
    </row>
    <row r="875" spans="1:6">
      <c r="A875" s="410"/>
      <c r="B875" s="308"/>
      <c r="C875" s="411"/>
      <c r="D875" s="412"/>
      <c r="E875" s="413"/>
      <c r="F875" s="414"/>
    </row>
    <row r="876" spans="1:6">
      <c r="A876" s="410"/>
      <c r="B876" s="308"/>
      <c r="C876" s="411"/>
      <c r="D876" s="412"/>
      <c r="E876" s="413"/>
      <c r="F876" s="414"/>
    </row>
    <row r="877" spans="1:6">
      <c r="A877" s="410"/>
      <c r="B877" s="308"/>
      <c r="C877" s="411"/>
      <c r="D877" s="412"/>
      <c r="E877" s="413"/>
      <c r="F877" s="414"/>
    </row>
    <row r="878" spans="1:6">
      <c r="A878" s="410"/>
      <c r="B878" s="308"/>
      <c r="C878" s="411"/>
      <c r="D878" s="412"/>
      <c r="E878" s="413"/>
      <c r="F878" s="414"/>
    </row>
    <row r="879" spans="1:6">
      <c r="A879" s="410"/>
      <c r="B879" s="308"/>
      <c r="C879" s="411"/>
      <c r="D879" s="412"/>
      <c r="E879" s="413"/>
      <c r="F879" s="414"/>
    </row>
    <row r="880" spans="1:6">
      <c r="A880" s="410"/>
      <c r="B880" s="308"/>
      <c r="C880" s="411"/>
      <c r="D880" s="412"/>
      <c r="E880" s="413"/>
      <c r="F880" s="414"/>
    </row>
    <row r="881" spans="1:6">
      <c r="A881" s="410"/>
      <c r="B881" s="308"/>
      <c r="C881" s="411"/>
      <c r="D881" s="412"/>
      <c r="E881" s="413"/>
      <c r="F881" s="414"/>
    </row>
    <row r="882" spans="1:6">
      <c r="A882" s="410"/>
      <c r="B882" s="308"/>
      <c r="C882" s="411"/>
      <c r="D882" s="412"/>
      <c r="E882" s="413"/>
      <c r="F882" s="414"/>
    </row>
    <row r="883" spans="1:6">
      <c r="A883" s="410"/>
      <c r="B883" s="308"/>
      <c r="C883" s="411"/>
      <c r="D883" s="412"/>
      <c r="E883" s="413"/>
      <c r="F883" s="414"/>
    </row>
    <row r="884" spans="1:6">
      <c r="A884" s="410"/>
      <c r="B884" s="308"/>
      <c r="C884" s="411"/>
      <c r="D884" s="412"/>
      <c r="E884" s="413"/>
      <c r="F884" s="414"/>
    </row>
    <row r="885" spans="1:6">
      <c r="A885" s="410"/>
      <c r="B885" s="308"/>
      <c r="C885" s="411"/>
      <c r="D885" s="412"/>
      <c r="E885" s="413"/>
      <c r="F885" s="414"/>
    </row>
    <row r="886" spans="1:6">
      <c r="A886" s="410"/>
      <c r="B886" s="308"/>
      <c r="C886" s="411"/>
      <c r="D886" s="412"/>
      <c r="E886" s="413"/>
      <c r="F886" s="414"/>
    </row>
    <row r="887" spans="1:6">
      <c r="A887" s="410"/>
      <c r="B887" s="308"/>
      <c r="C887" s="411"/>
      <c r="D887" s="412"/>
      <c r="E887" s="413"/>
      <c r="F887" s="414"/>
    </row>
    <row r="888" spans="1:6">
      <c r="A888" s="410"/>
      <c r="B888" s="308"/>
      <c r="C888" s="411"/>
      <c r="D888" s="412"/>
      <c r="E888" s="413"/>
      <c r="F888" s="414"/>
    </row>
    <row r="889" spans="1:6">
      <c r="A889" s="410"/>
      <c r="B889" s="308"/>
      <c r="C889" s="411"/>
      <c r="D889" s="412"/>
      <c r="E889" s="413"/>
      <c r="F889" s="414"/>
    </row>
    <row r="890" spans="1:6">
      <c r="A890" s="410"/>
      <c r="B890" s="308"/>
      <c r="C890" s="411"/>
      <c r="D890" s="412"/>
      <c r="E890" s="413"/>
      <c r="F890" s="414"/>
    </row>
    <row r="891" spans="1:6">
      <c r="A891" s="410"/>
      <c r="B891" s="308"/>
      <c r="C891" s="411"/>
      <c r="D891" s="412"/>
      <c r="E891" s="413"/>
      <c r="F891" s="414"/>
    </row>
    <row r="892" spans="1:6">
      <c r="A892" s="410"/>
      <c r="B892" s="308"/>
      <c r="C892" s="411"/>
      <c r="D892" s="412"/>
      <c r="E892" s="413"/>
      <c r="F892" s="414"/>
    </row>
    <row r="893" spans="1:6">
      <c r="A893" s="410"/>
      <c r="B893" s="308"/>
      <c r="C893" s="411"/>
      <c r="D893" s="412"/>
      <c r="E893" s="413"/>
      <c r="F893" s="414"/>
    </row>
    <row r="894" spans="1:6">
      <c r="A894" s="410"/>
      <c r="B894" s="308"/>
      <c r="C894" s="411"/>
      <c r="D894" s="412"/>
      <c r="E894" s="413"/>
      <c r="F894" s="414"/>
    </row>
    <row r="895" spans="1:6">
      <c r="A895" s="410"/>
      <c r="B895" s="308"/>
      <c r="C895" s="411"/>
      <c r="D895" s="412"/>
      <c r="E895" s="413"/>
      <c r="F895" s="414"/>
    </row>
    <row r="896" spans="1:6">
      <c r="A896" s="410"/>
      <c r="B896" s="308"/>
      <c r="C896" s="411"/>
      <c r="D896" s="412"/>
      <c r="E896" s="413"/>
      <c r="F896" s="414"/>
    </row>
    <row r="897" spans="1:6">
      <c r="A897" s="410"/>
      <c r="B897" s="308"/>
      <c r="C897" s="411"/>
      <c r="D897" s="412"/>
      <c r="E897" s="413"/>
      <c r="F897" s="414"/>
    </row>
    <row r="898" spans="1:6">
      <c r="A898" s="410"/>
      <c r="B898" s="308"/>
      <c r="C898" s="411"/>
      <c r="D898" s="412"/>
      <c r="E898" s="413"/>
      <c r="F898" s="414"/>
    </row>
    <row r="899" spans="1:6">
      <c r="A899" s="410"/>
      <c r="B899" s="308"/>
      <c r="C899" s="411"/>
      <c r="D899" s="412"/>
      <c r="E899" s="413"/>
      <c r="F899" s="414"/>
    </row>
    <row r="900" spans="1:6">
      <c r="A900" s="410"/>
      <c r="B900" s="308"/>
      <c r="C900" s="411"/>
      <c r="D900" s="412"/>
      <c r="E900" s="413"/>
      <c r="F900" s="414"/>
    </row>
    <row r="901" spans="1:6">
      <c r="A901" s="410"/>
      <c r="B901" s="308"/>
      <c r="C901" s="411"/>
      <c r="D901" s="412"/>
      <c r="E901" s="413"/>
      <c r="F901" s="414"/>
    </row>
    <row r="902" spans="1:6">
      <c r="A902" s="410"/>
      <c r="B902" s="308"/>
      <c r="C902" s="411"/>
      <c r="D902" s="412"/>
      <c r="E902" s="413"/>
      <c r="F902" s="414"/>
    </row>
    <row r="903" spans="1:6">
      <c r="A903" s="410"/>
      <c r="B903" s="308"/>
      <c r="C903" s="411"/>
      <c r="D903" s="412"/>
      <c r="E903" s="413"/>
      <c r="F903" s="414"/>
    </row>
    <row r="904" spans="1:6">
      <c r="A904" s="410"/>
      <c r="B904" s="308"/>
      <c r="C904" s="411"/>
      <c r="D904" s="412"/>
      <c r="E904" s="413"/>
      <c r="F904" s="414"/>
    </row>
    <row r="905" spans="1:6">
      <c r="A905" s="410"/>
      <c r="B905" s="308"/>
      <c r="C905" s="411"/>
      <c r="D905" s="412"/>
      <c r="E905" s="413"/>
      <c r="F905" s="414"/>
    </row>
    <row r="906" spans="1:6">
      <c r="A906" s="410"/>
      <c r="B906" s="308"/>
      <c r="C906" s="411"/>
      <c r="D906" s="412"/>
      <c r="E906" s="413"/>
      <c r="F906" s="414"/>
    </row>
    <row r="907" spans="1:6">
      <c r="A907" s="410"/>
      <c r="B907" s="308"/>
      <c r="C907" s="411"/>
      <c r="D907" s="412"/>
      <c r="E907" s="413"/>
      <c r="F907" s="414"/>
    </row>
    <row r="908" spans="1:6">
      <c r="A908" s="410"/>
      <c r="B908" s="308"/>
      <c r="C908" s="411"/>
      <c r="D908" s="412"/>
      <c r="E908" s="413"/>
      <c r="F908" s="414"/>
    </row>
    <row r="909" spans="1:6">
      <c r="A909" s="410"/>
      <c r="B909" s="308"/>
      <c r="C909" s="411"/>
      <c r="D909" s="412"/>
      <c r="E909" s="413"/>
      <c r="F909" s="414"/>
    </row>
    <row r="910" spans="1:6">
      <c r="A910" s="410"/>
      <c r="B910" s="308"/>
      <c r="C910" s="411"/>
      <c r="D910" s="412"/>
      <c r="E910" s="413"/>
      <c r="F910" s="414"/>
    </row>
    <row r="911" spans="1:6">
      <c r="A911" s="410"/>
      <c r="B911" s="308"/>
      <c r="C911" s="411"/>
      <c r="D911" s="412"/>
      <c r="E911" s="413"/>
      <c r="F911" s="414"/>
    </row>
    <row r="912" spans="1:6">
      <c r="A912" s="410"/>
      <c r="B912" s="308"/>
      <c r="C912" s="411"/>
      <c r="D912" s="412"/>
      <c r="E912" s="413"/>
      <c r="F912" s="414"/>
    </row>
    <row r="913" spans="1:6">
      <c r="A913" s="410"/>
      <c r="B913" s="308"/>
      <c r="C913" s="411"/>
      <c r="D913" s="412"/>
      <c r="E913" s="413"/>
      <c r="F913" s="414"/>
    </row>
    <row r="914" spans="1:6">
      <c r="A914" s="410"/>
      <c r="B914" s="308"/>
      <c r="C914" s="411"/>
      <c r="D914" s="412"/>
      <c r="E914" s="413"/>
      <c r="F914" s="414"/>
    </row>
    <row r="915" spans="1:6">
      <c r="A915" s="410"/>
      <c r="B915" s="308"/>
      <c r="C915" s="411"/>
      <c r="D915" s="412"/>
      <c r="E915" s="413"/>
      <c r="F915" s="414"/>
    </row>
    <row r="916" spans="1:6">
      <c r="A916" s="410"/>
      <c r="B916" s="308"/>
      <c r="C916" s="411"/>
      <c r="D916" s="412"/>
      <c r="E916" s="413"/>
      <c r="F916" s="414"/>
    </row>
    <row r="917" spans="1:6">
      <c r="A917" s="410"/>
      <c r="B917" s="308"/>
      <c r="C917" s="411"/>
      <c r="D917" s="412"/>
      <c r="E917" s="413"/>
      <c r="F917" s="414"/>
    </row>
    <row r="918" spans="1:6">
      <c r="A918" s="410"/>
      <c r="B918" s="308"/>
      <c r="C918" s="411"/>
      <c r="D918" s="412"/>
      <c r="E918" s="413"/>
      <c r="F918" s="414"/>
    </row>
    <row r="919" spans="1:6">
      <c r="A919" s="410"/>
      <c r="B919" s="308"/>
      <c r="C919" s="411"/>
      <c r="D919" s="412"/>
      <c r="E919" s="413"/>
      <c r="F919" s="414"/>
    </row>
    <row r="920" spans="1:6">
      <c r="A920" s="410"/>
      <c r="B920" s="308"/>
      <c r="C920" s="411"/>
      <c r="D920" s="412"/>
      <c r="E920" s="413"/>
      <c r="F920" s="414"/>
    </row>
    <row r="921" spans="1:6">
      <c r="A921" s="410"/>
      <c r="B921" s="308"/>
      <c r="C921" s="411"/>
      <c r="D921" s="412"/>
      <c r="E921" s="413"/>
      <c r="F921" s="414"/>
    </row>
    <row r="922" spans="1:6">
      <c r="A922" s="410"/>
      <c r="B922" s="308"/>
      <c r="C922" s="411"/>
      <c r="D922" s="412"/>
      <c r="E922" s="413"/>
      <c r="F922" s="414"/>
    </row>
    <row r="923" spans="1:6">
      <c r="A923" s="410"/>
      <c r="B923" s="308"/>
      <c r="C923" s="411"/>
      <c r="D923" s="412"/>
      <c r="E923" s="413"/>
      <c r="F923" s="414"/>
    </row>
    <row r="924" spans="1:6">
      <c r="A924" s="410"/>
      <c r="B924" s="308"/>
      <c r="C924" s="411"/>
      <c r="D924" s="412"/>
      <c r="E924" s="413"/>
      <c r="F924" s="414"/>
    </row>
    <row r="925" spans="1:6">
      <c r="A925" s="410"/>
      <c r="B925" s="308"/>
      <c r="C925" s="411"/>
      <c r="D925" s="412"/>
      <c r="E925" s="413"/>
      <c r="F925" s="414"/>
    </row>
    <row r="926" spans="1:6">
      <c r="A926" s="410"/>
      <c r="B926" s="308"/>
      <c r="C926" s="411"/>
      <c r="D926" s="412"/>
      <c r="E926" s="413"/>
      <c r="F926" s="414"/>
    </row>
    <row r="927" spans="1:6">
      <c r="A927" s="410"/>
      <c r="B927" s="308"/>
      <c r="C927" s="411"/>
      <c r="D927" s="412"/>
      <c r="E927" s="413"/>
      <c r="F927" s="414"/>
    </row>
    <row r="928" spans="1:6">
      <c r="A928" s="410"/>
      <c r="B928" s="308"/>
      <c r="C928" s="411"/>
      <c r="D928" s="412"/>
      <c r="E928" s="413"/>
      <c r="F928" s="414"/>
    </row>
    <row r="929" spans="1:6">
      <c r="A929" s="410"/>
      <c r="B929" s="308"/>
      <c r="C929" s="411"/>
      <c r="D929" s="412"/>
      <c r="E929" s="413"/>
      <c r="F929" s="414"/>
    </row>
    <row r="930" spans="1:6">
      <c r="A930" s="410"/>
      <c r="B930" s="308"/>
      <c r="C930" s="411"/>
      <c r="D930" s="412"/>
      <c r="E930" s="413"/>
      <c r="F930" s="414"/>
    </row>
    <row r="931" spans="1:6">
      <c r="A931" s="410"/>
      <c r="B931" s="308"/>
      <c r="C931" s="411"/>
      <c r="D931" s="412"/>
      <c r="E931" s="413"/>
      <c r="F931" s="414"/>
    </row>
    <row r="932" spans="1:6">
      <c r="A932" s="410"/>
      <c r="B932" s="308"/>
      <c r="C932" s="411"/>
      <c r="D932" s="412"/>
      <c r="E932" s="413"/>
      <c r="F932" s="414"/>
    </row>
    <row r="933" spans="1:6">
      <c r="A933" s="410"/>
      <c r="B933" s="308"/>
      <c r="C933" s="411"/>
      <c r="D933" s="412"/>
      <c r="E933" s="413"/>
      <c r="F933" s="414"/>
    </row>
    <row r="934" spans="1:6">
      <c r="A934" s="410"/>
      <c r="B934" s="308"/>
      <c r="C934" s="411"/>
      <c r="D934" s="412"/>
      <c r="E934" s="413"/>
      <c r="F934" s="414"/>
    </row>
    <row r="935" spans="1:6">
      <c r="A935" s="410"/>
      <c r="B935" s="308"/>
      <c r="C935" s="411"/>
      <c r="D935" s="412"/>
      <c r="E935" s="413"/>
      <c r="F935" s="414"/>
    </row>
    <row r="936" spans="1:6">
      <c r="A936" s="410"/>
      <c r="B936" s="308"/>
      <c r="C936" s="411"/>
      <c r="D936" s="412"/>
      <c r="E936" s="413"/>
      <c r="F936" s="414"/>
    </row>
    <row r="937" spans="1:6">
      <c r="A937" s="410"/>
      <c r="B937" s="308"/>
      <c r="C937" s="411"/>
      <c r="D937" s="412"/>
      <c r="E937" s="413"/>
      <c r="F937" s="414"/>
    </row>
    <row r="938" spans="1:6">
      <c r="A938" s="410"/>
      <c r="B938" s="308"/>
      <c r="C938" s="411"/>
      <c r="D938" s="412"/>
      <c r="E938" s="413"/>
      <c r="F938" s="414"/>
    </row>
    <row r="939" spans="1:6">
      <c r="A939" s="410"/>
      <c r="B939" s="308"/>
      <c r="C939" s="411"/>
      <c r="D939" s="412"/>
      <c r="E939" s="413"/>
      <c r="F939" s="414"/>
    </row>
    <row r="940" spans="1:6">
      <c r="A940" s="410"/>
      <c r="B940" s="308"/>
      <c r="C940" s="411"/>
      <c r="D940" s="412"/>
      <c r="E940" s="413"/>
      <c r="F940" s="414"/>
    </row>
    <row r="941" spans="1:6">
      <c r="A941" s="410"/>
      <c r="B941" s="308"/>
      <c r="C941" s="411"/>
      <c r="D941" s="412"/>
      <c r="E941" s="413"/>
      <c r="F941" s="414"/>
    </row>
    <row r="942" spans="1:6">
      <c r="A942" s="410"/>
      <c r="B942" s="308"/>
      <c r="C942" s="411"/>
      <c r="D942" s="412"/>
      <c r="E942" s="413"/>
      <c r="F942" s="414"/>
    </row>
    <row r="943" spans="1:6">
      <c r="A943" s="410"/>
      <c r="B943" s="308"/>
      <c r="C943" s="411"/>
      <c r="D943" s="412"/>
      <c r="E943" s="413"/>
      <c r="F943" s="414"/>
    </row>
    <row r="944" spans="1:6">
      <c r="A944" s="410"/>
      <c r="B944" s="308"/>
      <c r="C944" s="411"/>
      <c r="D944" s="412"/>
      <c r="E944" s="413"/>
      <c r="F944" s="414"/>
    </row>
    <row r="945" spans="1:6">
      <c r="A945" s="410"/>
      <c r="B945" s="308"/>
      <c r="C945" s="411"/>
      <c r="D945" s="412"/>
      <c r="E945" s="413"/>
      <c r="F945" s="414"/>
    </row>
    <row r="946" spans="1:6">
      <c r="A946" s="410"/>
      <c r="B946" s="308"/>
      <c r="C946" s="411"/>
      <c r="D946" s="412"/>
      <c r="E946" s="413"/>
      <c r="F946" s="414"/>
    </row>
    <row r="947" spans="1:6">
      <c r="A947" s="410"/>
      <c r="B947" s="308"/>
      <c r="C947" s="411"/>
      <c r="D947" s="412"/>
      <c r="E947" s="413"/>
      <c r="F947" s="414"/>
    </row>
    <row r="948" spans="1:6">
      <c r="A948" s="410"/>
      <c r="B948" s="308"/>
      <c r="C948" s="411"/>
      <c r="D948" s="412"/>
      <c r="E948" s="413"/>
      <c r="F948" s="414"/>
    </row>
    <row r="949" spans="1:6">
      <c r="A949" s="410"/>
      <c r="B949" s="308"/>
      <c r="C949" s="411"/>
      <c r="D949" s="412"/>
      <c r="E949" s="413"/>
      <c r="F949" s="414"/>
    </row>
    <row r="950" spans="1:6">
      <c r="A950" s="410"/>
      <c r="B950" s="308"/>
      <c r="C950" s="411"/>
      <c r="D950" s="412"/>
      <c r="E950" s="413"/>
      <c r="F950" s="414"/>
    </row>
    <row r="951" spans="1:6">
      <c r="A951" s="410"/>
      <c r="B951" s="308"/>
      <c r="C951" s="411"/>
      <c r="D951" s="412"/>
      <c r="E951" s="413"/>
      <c r="F951" s="414"/>
    </row>
    <row r="952" spans="1:6">
      <c r="A952" s="410"/>
      <c r="B952" s="308"/>
      <c r="C952" s="411"/>
      <c r="D952" s="412"/>
      <c r="E952" s="413"/>
      <c r="F952" s="414"/>
    </row>
    <row r="953" spans="1:6">
      <c r="A953" s="410"/>
      <c r="B953" s="308"/>
      <c r="C953" s="411"/>
      <c r="D953" s="412"/>
      <c r="E953" s="413"/>
      <c r="F953" s="414"/>
    </row>
    <row r="954" spans="1:6">
      <c r="A954" s="410"/>
      <c r="B954" s="308"/>
      <c r="C954" s="411"/>
      <c r="D954" s="412"/>
      <c r="E954" s="413"/>
      <c r="F954" s="414"/>
    </row>
    <row r="955" spans="1:6">
      <c r="A955" s="410"/>
      <c r="B955" s="308"/>
      <c r="C955" s="411"/>
      <c r="D955" s="412"/>
      <c r="E955" s="413"/>
      <c r="F955" s="414"/>
    </row>
    <row r="956" spans="1:6">
      <c r="A956" s="410"/>
      <c r="B956" s="308"/>
      <c r="C956" s="411"/>
      <c r="D956" s="412"/>
      <c r="E956" s="413"/>
      <c r="F956" s="414"/>
    </row>
    <row r="957" spans="1:6">
      <c r="A957" s="410"/>
      <c r="B957" s="308"/>
      <c r="C957" s="411"/>
      <c r="D957" s="412"/>
      <c r="E957" s="413"/>
      <c r="F957" s="414"/>
    </row>
    <row r="958" spans="1:6">
      <c r="A958" s="410"/>
      <c r="B958" s="308"/>
      <c r="C958" s="411"/>
      <c r="D958" s="412"/>
      <c r="E958" s="413"/>
      <c r="F958" s="414"/>
    </row>
    <row r="959" spans="1:6">
      <c r="A959" s="410"/>
      <c r="B959" s="308"/>
      <c r="C959" s="411"/>
      <c r="D959" s="412"/>
      <c r="E959" s="413"/>
      <c r="F959" s="414"/>
    </row>
    <row r="960" spans="1:6">
      <c r="A960" s="410"/>
      <c r="B960" s="308"/>
      <c r="C960" s="411"/>
      <c r="D960" s="412"/>
      <c r="E960" s="413"/>
      <c r="F960" s="414"/>
    </row>
    <row r="961" spans="1:6">
      <c r="A961" s="410"/>
      <c r="B961" s="308"/>
      <c r="C961" s="411"/>
      <c r="D961" s="412"/>
      <c r="E961" s="413"/>
      <c r="F961" s="414"/>
    </row>
    <row r="962" spans="1:6">
      <c r="A962" s="410"/>
      <c r="B962" s="308"/>
      <c r="C962" s="411"/>
      <c r="D962" s="412"/>
      <c r="E962" s="413"/>
      <c r="F962" s="414"/>
    </row>
    <row r="963" spans="1:6">
      <c r="A963" s="410"/>
      <c r="B963" s="308"/>
      <c r="C963" s="411"/>
      <c r="D963" s="412"/>
      <c r="E963" s="413"/>
      <c r="F963" s="414"/>
    </row>
    <row r="964" spans="1:6">
      <c r="A964" s="410"/>
      <c r="B964" s="308"/>
      <c r="C964" s="411"/>
      <c r="D964" s="412"/>
      <c r="E964" s="413"/>
      <c r="F964" s="414"/>
    </row>
    <row r="965" spans="1:6">
      <c r="A965" s="410"/>
      <c r="B965" s="308"/>
      <c r="C965" s="411"/>
      <c r="D965" s="412"/>
      <c r="E965" s="413"/>
      <c r="F965" s="414"/>
    </row>
    <row r="966" spans="1:6">
      <c r="A966" s="410"/>
      <c r="B966" s="308"/>
      <c r="C966" s="411"/>
      <c r="D966" s="412"/>
      <c r="E966" s="413"/>
      <c r="F966" s="414"/>
    </row>
    <row r="967" spans="1:6">
      <c r="A967" s="410"/>
      <c r="B967" s="308"/>
      <c r="C967" s="411"/>
      <c r="D967" s="412"/>
      <c r="E967" s="413"/>
      <c r="F967" s="414"/>
    </row>
    <row r="968" spans="1:6">
      <c r="A968" s="410"/>
      <c r="B968" s="308"/>
      <c r="C968" s="411"/>
      <c r="D968" s="412"/>
      <c r="E968" s="413"/>
      <c r="F968" s="414"/>
    </row>
    <row r="969" spans="1:6">
      <c r="A969" s="410"/>
      <c r="B969" s="308"/>
      <c r="C969" s="411"/>
      <c r="D969" s="412"/>
      <c r="E969" s="413"/>
      <c r="F969" s="414"/>
    </row>
    <row r="970" spans="1:6">
      <c r="A970" s="410"/>
      <c r="B970" s="308"/>
      <c r="C970" s="411"/>
      <c r="D970" s="412"/>
      <c r="E970" s="413"/>
      <c r="F970" s="414"/>
    </row>
    <row r="971" spans="1:6">
      <c r="A971" s="410"/>
      <c r="B971" s="308"/>
      <c r="C971" s="411"/>
      <c r="D971" s="412"/>
      <c r="E971" s="413"/>
      <c r="F971" s="414"/>
    </row>
    <row r="972" spans="1:6">
      <c r="A972" s="410"/>
      <c r="B972" s="308"/>
      <c r="C972" s="411"/>
      <c r="D972" s="412"/>
      <c r="E972" s="413"/>
      <c r="F972" s="414"/>
    </row>
    <row r="973" spans="1:6">
      <c r="A973" s="410"/>
      <c r="B973" s="308"/>
      <c r="C973" s="411"/>
      <c r="D973" s="412"/>
      <c r="E973" s="413"/>
      <c r="F973" s="414"/>
    </row>
    <row r="974" spans="1:6">
      <c r="A974" s="410"/>
      <c r="B974" s="308"/>
      <c r="C974" s="411"/>
      <c r="D974" s="412"/>
      <c r="E974" s="413"/>
      <c r="F974" s="414"/>
    </row>
    <row r="975" spans="1:6">
      <c r="A975" s="410"/>
      <c r="B975" s="308"/>
      <c r="C975" s="411"/>
      <c r="D975" s="412"/>
      <c r="E975" s="413"/>
      <c r="F975" s="414"/>
    </row>
    <row r="976" spans="1:6">
      <c r="A976" s="410"/>
      <c r="B976" s="308"/>
      <c r="C976" s="411"/>
      <c r="D976" s="412"/>
      <c r="E976" s="413"/>
      <c r="F976" s="414"/>
    </row>
    <row r="977" spans="1:6">
      <c r="A977" s="410"/>
      <c r="B977" s="308"/>
      <c r="C977" s="411"/>
      <c r="D977" s="412"/>
      <c r="E977" s="413"/>
      <c r="F977" s="414"/>
    </row>
    <row r="978" spans="1:6">
      <c r="A978" s="410"/>
      <c r="B978" s="308"/>
      <c r="C978" s="411"/>
      <c r="D978" s="412"/>
      <c r="E978" s="413"/>
      <c r="F978" s="414"/>
    </row>
    <row r="979" spans="1:6">
      <c r="A979" s="410"/>
      <c r="B979" s="308"/>
      <c r="C979" s="411"/>
      <c r="D979" s="412"/>
      <c r="E979" s="413"/>
      <c r="F979" s="414"/>
    </row>
    <row r="980" spans="1:6">
      <c r="A980" s="410"/>
      <c r="B980" s="308"/>
      <c r="C980" s="411"/>
      <c r="D980" s="412"/>
      <c r="E980" s="413"/>
      <c r="F980" s="414"/>
    </row>
    <row r="981" spans="1:6">
      <c r="A981" s="410"/>
      <c r="B981" s="308"/>
      <c r="C981" s="411"/>
      <c r="D981" s="412"/>
      <c r="E981" s="413"/>
      <c r="F981" s="414"/>
    </row>
    <row r="982" spans="1:6">
      <c r="A982" s="410"/>
      <c r="B982" s="308"/>
      <c r="C982" s="411"/>
      <c r="D982" s="412"/>
      <c r="E982" s="413"/>
      <c r="F982" s="414"/>
    </row>
    <row r="983" spans="1:6">
      <c r="A983" s="410"/>
      <c r="B983" s="308"/>
      <c r="C983" s="411"/>
      <c r="D983" s="412"/>
      <c r="E983" s="413"/>
      <c r="F983" s="414"/>
    </row>
    <row r="984" spans="1:6">
      <c r="A984" s="410"/>
      <c r="B984" s="308"/>
      <c r="C984" s="411"/>
      <c r="D984" s="412"/>
      <c r="E984" s="413"/>
      <c r="F984" s="414"/>
    </row>
    <row r="985" spans="1:6">
      <c r="A985" s="410"/>
      <c r="B985" s="308"/>
      <c r="C985" s="411"/>
      <c r="D985" s="412"/>
      <c r="E985" s="413"/>
      <c r="F985" s="414"/>
    </row>
    <row r="986" spans="1:6">
      <c r="A986" s="410"/>
      <c r="B986" s="308"/>
      <c r="C986" s="411"/>
      <c r="D986" s="412"/>
      <c r="E986" s="413"/>
      <c r="F986" s="414"/>
    </row>
    <row r="987" spans="1:6">
      <c r="A987" s="410"/>
      <c r="B987" s="308"/>
      <c r="C987" s="411"/>
      <c r="D987" s="412"/>
      <c r="E987" s="413"/>
      <c r="F987" s="414"/>
    </row>
    <row r="988" spans="1:6">
      <c r="A988" s="410"/>
      <c r="B988" s="308"/>
      <c r="C988" s="411"/>
      <c r="D988" s="412"/>
      <c r="E988" s="413"/>
      <c r="F988" s="414"/>
    </row>
    <row r="989" spans="1:6">
      <c r="A989" s="410"/>
      <c r="B989" s="308"/>
      <c r="C989" s="411"/>
      <c r="D989" s="412"/>
      <c r="E989" s="413"/>
      <c r="F989" s="414"/>
    </row>
    <row r="990" spans="1:6">
      <c r="A990" s="410"/>
      <c r="B990" s="308"/>
      <c r="C990" s="411"/>
      <c r="D990" s="412"/>
      <c r="E990" s="413"/>
      <c r="F990" s="414"/>
    </row>
    <row r="991" spans="1:6">
      <c r="A991" s="410"/>
      <c r="B991" s="308"/>
      <c r="C991" s="411"/>
      <c r="D991" s="412"/>
      <c r="E991" s="413"/>
      <c r="F991" s="414"/>
    </row>
    <row r="992" spans="1:6">
      <c r="A992" s="410"/>
      <c r="B992" s="308"/>
      <c r="C992" s="411"/>
      <c r="D992" s="412"/>
      <c r="E992" s="413"/>
      <c r="F992" s="414"/>
    </row>
    <row r="993" spans="1:6">
      <c r="A993" s="410"/>
      <c r="B993" s="308"/>
      <c r="C993" s="411"/>
      <c r="D993" s="412"/>
      <c r="E993" s="413"/>
      <c r="F993" s="414"/>
    </row>
    <row r="994" spans="1:6">
      <c r="A994" s="410"/>
      <c r="B994" s="308"/>
      <c r="C994" s="411"/>
      <c r="D994" s="412"/>
      <c r="E994" s="413"/>
      <c r="F994" s="414"/>
    </row>
    <row r="995" spans="1:6">
      <c r="A995" s="410"/>
      <c r="B995" s="308"/>
      <c r="C995" s="411"/>
      <c r="D995" s="412"/>
      <c r="E995" s="413"/>
      <c r="F995" s="414"/>
    </row>
    <row r="996" spans="1:6">
      <c r="A996" s="410"/>
      <c r="B996" s="308"/>
      <c r="C996" s="411"/>
      <c r="D996" s="412"/>
      <c r="E996" s="413"/>
      <c r="F996" s="414"/>
    </row>
    <row r="997" spans="1:6">
      <c r="A997" s="410"/>
      <c r="B997" s="308"/>
      <c r="C997" s="411"/>
      <c r="D997" s="412"/>
      <c r="E997" s="413"/>
      <c r="F997" s="414"/>
    </row>
    <row r="998" spans="1:6">
      <c r="A998" s="410"/>
      <c r="B998" s="308"/>
      <c r="C998" s="411"/>
      <c r="D998" s="412"/>
      <c r="E998" s="413"/>
      <c r="F998" s="414"/>
    </row>
    <row r="999" spans="1:6">
      <c r="A999" s="410"/>
      <c r="B999" s="308"/>
      <c r="C999" s="411"/>
      <c r="D999" s="412"/>
      <c r="E999" s="413"/>
      <c r="F999" s="414"/>
    </row>
    <row r="1000" spans="1:6">
      <c r="A1000" s="410"/>
      <c r="B1000" s="308"/>
      <c r="C1000" s="411"/>
      <c r="D1000" s="412"/>
      <c r="E1000" s="413"/>
      <c r="F1000" s="414"/>
    </row>
    <row r="1001" spans="1:6">
      <c r="A1001" s="410"/>
      <c r="B1001" s="308"/>
      <c r="C1001" s="411"/>
      <c r="D1001" s="412"/>
      <c r="E1001" s="413"/>
      <c r="F1001" s="414"/>
    </row>
    <row r="1002" spans="1:6">
      <c r="A1002" s="410"/>
      <c r="B1002" s="308"/>
      <c r="C1002" s="411"/>
      <c r="D1002" s="412"/>
      <c r="E1002" s="413"/>
      <c r="F1002" s="414"/>
    </row>
    <row r="1003" spans="1:6">
      <c r="A1003" s="410"/>
      <c r="B1003" s="308"/>
      <c r="C1003" s="411"/>
      <c r="D1003" s="412"/>
      <c r="E1003" s="413"/>
      <c r="F1003" s="414"/>
    </row>
    <row r="1004" spans="1:6">
      <c r="A1004" s="410"/>
      <c r="B1004" s="308"/>
      <c r="C1004" s="411"/>
      <c r="D1004" s="412"/>
      <c r="E1004" s="413"/>
      <c r="F1004" s="414"/>
    </row>
    <row r="1005" spans="1:6">
      <c r="A1005" s="410"/>
      <c r="B1005" s="308"/>
      <c r="C1005" s="411"/>
      <c r="D1005" s="412"/>
      <c r="E1005" s="413"/>
      <c r="F1005" s="414"/>
    </row>
    <row r="1006" spans="1:6">
      <c r="A1006" s="410"/>
      <c r="B1006" s="308"/>
      <c r="C1006" s="411"/>
      <c r="D1006" s="412"/>
      <c r="E1006" s="413"/>
      <c r="F1006" s="414"/>
    </row>
    <row r="1007" spans="1:6">
      <c r="A1007" s="410"/>
      <c r="B1007" s="308"/>
      <c r="C1007" s="411"/>
      <c r="D1007" s="412"/>
      <c r="E1007" s="413"/>
      <c r="F1007" s="414"/>
    </row>
    <row r="1008" spans="1:6">
      <c r="A1008" s="410"/>
      <c r="B1008" s="308"/>
      <c r="C1008" s="411"/>
      <c r="D1008" s="412"/>
      <c r="E1008" s="413"/>
      <c r="F1008" s="414"/>
    </row>
    <row r="1009" spans="1:6">
      <c r="A1009" s="410"/>
      <c r="B1009" s="308"/>
      <c r="C1009" s="411"/>
      <c r="D1009" s="412"/>
      <c r="E1009" s="413"/>
      <c r="F1009" s="414"/>
    </row>
    <row r="1010" spans="1:6">
      <c r="A1010" s="410"/>
      <c r="B1010" s="308"/>
      <c r="C1010" s="411"/>
      <c r="D1010" s="412"/>
      <c r="E1010" s="413"/>
      <c r="F1010" s="414"/>
    </row>
    <row r="1011" spans="1:6">
      <c r="A1011" s="410"/>
      <c r="B1011" s="308"/>
      <c r="C1011" s="411"/>
      <c r="D1011" s="412"/>
      <c r="E1011" s="413"/>
      <c r="F1011" s="414"/>
    </row>
    <row r="1012" spans="1:6">
      <c r="A1012" s="410"/>
      <c r="B1012" s="308"/>
      <c r="C1012" s="411"/>
      <c r="D1012" s="412"/>
      <c r="E1012" s="413"/>
      <c r="F1012" s="414"/>
    </row>
    <row r="1013" spans="1:6">
      <c r="A1013" s="410"/>
      <c r="B1013" s="308"/>
      <c r="C1013" s="411"/>
      <c r="D1013" s="412"/>
      <c r="E1013" s="413"/>
      <c r="F1013" s="414"/>
    </row>
    <row r="1014" spans="1:6">
      <c r="A1014" s="410"/>
      <c r="B1014" s="308"/>
      <c r="C1014" s="411"/>
      <c r="D1014" s="412"/>
      <c r="E1014" s="413"/>
      <c r="F1014" s="414"/>
    </row>
    <row r="1015" spans="1:6">
      <c r="A1015" s="410"/>
      <c r="B1015" s="308"/>
      <c r="C1015" s="411"/>
      <c r="D1015" s="412"/>
      <c r="E1015" s="413"/>
      <c r="F1015" s="414"/>
    </row>
    <row r="1016" spans="1:6">
      <c r="A1016" s="410"/>
      <c r="B1016" s="308"/>
      <c r="C1016" s="411"/>
      <c r="D1016" s="412"/>
      <c r="E1016" s="413"/>
      <c r="F1016" s="414"/>
    </row>
    <row r="1017" spans="1:6">
      <c r="A1017" s="410"/>
      <c r="B1017" s="308"/>
      <c r="C1017" s="411"/>
      <c r="D1017" s="412"/>
      <c r="E1017" s="413"/>
      <c r="F1017" s="414"/>
    </row>
    <row r="1018" spans="1:6">
      <c r="A1018" s="410"/>
      <c r="B1018" s="308"/>
      <c r="C1018" s="411"/>
      <c r="D1018" s="412"/>
      <c r="E1018" s="413"/>
      <c r="F1018" s="414"/>
    </row>
    <row r="1019" spans="1:6">
      <c r="A1019" s="410"/>
      <c r="B1019" s="308"/>
      <c r="C1019" s="411"/>
      <c r="D1019" s="412"/>
      <c r="E1019" s="413"/>
      <c r="F1019" s="414"/>
    </row>
    <row r="1020" spans="1:6">
      <c r="A1020" s="410"/>
      <c r="B1020" s="308"/>
      <c r="C1020" s="411"/>
      <c r="D1020" s="412"/>
      <c r="E1020" s="413"/>
      <c r="F1020" s="414"/>
    </row>
    <row r="1021" spans="1:6">
      <c r="A1021" s="410"/>
      <c r="B1021" s="308"/>
      <c r="C1021" s="411"/>
      <c r="D1021" s="412"/>
      <c r="E1021" s="413"/>
      <c r="F1021" s="414"/>
    </row>
    <row r="1022" spans="1:6">
      <c r="A1022" s="410"/>
      <c r="B1022" s="308"/>
      <c r="C1022" s="411"/>
      <c r="D1022" s="412"/>
      <c r="E1022" s="413"/>
      <c r="F1022" s="414"/>
    </row>
    <row r="1023" spans="1:6">
      <c r="A1023" s="410"/>
      <c r="B1023" s="308"/>
      <c r="C1023" s="411"/>
      <c r="D1023" s="412"/>
      <c r="E1023" s="413"/>
      <c r="F1023" s="414"/>
    </row>
    <row r="1024" spans="1:6">
      <c r="A1024" s="410"/>
      <c r="B1024" s="308"/>
      <c r="C1024" s="411"/>
      <c r="D1024" s="412"/>
      <c r="E1024" s="413"/>
      <c r="F1024" s="414"/>
    </row>
    <row r="1025" spans="1:6">
      <c r="A1025" s="410"/>
      <c r="B1025" s="308"/>
      <c r="C1025" s="411"/>
      <c r="D1025" s="412"/>
      <c r="E1025" s="413"/>
      <c r="F1025" s="414"/>
    </row>
    <row r="1026" spans="1:6">
      <c r="A1026" s="410"/>
      <c r="B1026" s="308"/>
      <c r="C1026" s="411"/>
      <c r="D1026" s="412"/>
      <c r="E1026" s="413"/>
      <c r="F1026" s="414"/>
    </row>
    <row r="1027" spans="1:6">
      <c r="A1027" s="410"/>
      <c r="B1027" s="308"/>
      <c r="C1027" s="411"/>
      <c r="D1027" s="412"/>
      <c r="E1027" s="413"/>
      <c r="F1027" s="414"/>
    </row>
    <row r="1028" spans="1:6">
      <c r="A1028" s="410"/>
      <c r="B1028" s="308"/>
      <c r="C1028" s="411"/>
      <c r="D1028" s="412"/>
      <c r="E1028" s="413"/>
      <c r="F1028" s="414"/>
    </row>
    <row r="1029" spans="1:6">
      <c r="A1029" s="410"/>
      <c r="B1029" s="308"/>
      <c r="C1029" s="411"/>
      <c r="D1029" s="412"/>
      <c r="E1029" s="413"/>
      <c r="F1029" s="414"/>
    </row>
    <row r="1030" spans="1:6">
      <c r="A1030" s="410"/>
      <c r="B1030" s="308"/>
      <c r="C1030" s="411"/>
      <c r="D1030" s="412"/>
      <c r="E1030" s="413"/>
      <c r="F1030" s="414"/>
    </row>
    <row r="1031" spans="1:6">
      <c r="A1031" s="410"/>
      <c r="B1031" s="308"/>
      <c r="C1031" s="411"/>
      <c r="D1031" s="412"/>
      <c r="E1031" s="413"/>
      <c r="F1031" s="414"/>
    </row>
    <row r="1032" spans="1:6">
      <c r="A1032" s="410"/>
      <c r="B1032" s="308"/>
      <c r="C1032" s="411"/>
      <c r="D1032" s="412"/>
      <c r="E1032" s="413"/>
      <c r="F1032" s="414"/>
    </row>
    <row r="1033" spans="1:6">
      <c r="A1033" s="410"/>
      <c r="B1033" s="308"/>
      <c r="C1033" s="411"/>
      <c r="D1033" s="412"/>
      <c r="E1033" s="413"/>
      <c r="F1033" s="414"/>
    </row>
    <row r="1034" spans="1:6">
      <c r="A1034" s="410"/>
      <c r="B1034" s="308"/>
      <c r="C1034" s="411"/>
      <c r="D1034" s="412"/>
      <c r="E1034" s="413"/>
      <c r="F1034" s="414"/>
    </row>
    <row r="1035" spans="1:6">
      <c r="A1035" s="410"/>
      <c r="B1035" s="308"/>
      <c r="C1035" s="411"/>
      <c r="D1035" s="412"/>
      <c r="E1035" s="413"/>
      <c r="F1035" s="414"/>
    </row>
    <row r="1036" spans="1:6">
      <c r="A1036" s="410"/>
      <c r="B1036" s="308"/>
      <c r="C1036" s="411"/>
      <c r="D1036" s="412"/>
      <c r="E1036" s="413"/>
      <c r="F1036" s="414"/>
    </row>
    <row r="1037" spans="1:6">
      <c r="A1037" s="410"/>
      <c r="B1037" s="308"/>
      <c r="C1037" s="411"/>
      <c r="D1037" s="412"/>
      <c r="E1037" s="413"/>
      <c r="F1037" s="414"/>
    </row>
    <row r="1038" spans="1:6">
      <c r="A1038" s="410"/>
      <c r="B1038" s="308"/>
      <c r="C1038" s="411"/>
      <c r="D1038" s="412"/>
      <c r="E1038" s="413"/>
      <c r="F1038" s="414"/>
    </row>
    <row r="1039" spans="1:6">
      <c r="A1039" s="410"/>
      <c r="B1039" s="308"/>
      <c r="C1039" s="411"/>
      <c r="D1039" s="412"/>
      <c r="E1039" s="413"/>
      <c r="F1039" s="414"/>
    </row>
    <row r="1040" spans="1:6">
      <c r="A1040" s="410"/>
      <c r="B1040" s="308"/>
      <c r="C1040" s="411"/>
      <c r="D1040" s="412"/>
      <c r="E1040" s="413"/>
      <c r="F1040" s="414"/>
    </row>
    <row r="1041" spans="1:6">
      <c r="A1041" s="410"/>
      <c r="B1041" s="308"/>
      <c r="C1041" s="411"/>
      <c r="D1041" s="412"/>
      <c r="E1041" s="413"/>
      <c r="F1041" s="414"/>
    </row>
    <row r="1042" spans="1:6">
      <c r="A1042" s="410"/>
      <c r="B1042" s="308"/>
      <c r="C1042" s="411"/>
      <c r="D1042" s="412"/>
      <c r="E1042" s="413"/>
      <c r="F1042" s="414"/>
    </row>
    <row r="1043" spans="1:6">
      <c r="A1043" s="410"/>
      <c r="B1043" s="308"/>
      <c r="C1043" s="411"/>
      <c r="D1043" s="412"/>
      <c r="E1043" s="413"/>
      <c r="F1043" s="414"/>
    </row>
    <row r="1044" spans="1:6">
      <c r="A1044" s="410"/>
      <c r="B1044" s="308"/>
      <c r="C1044" s="411"/>
      <c r="D1044" s="412"/>
      <c r="E1044" s="413"/>
      <c r="F1044" s="414"/>
    </row>
    <row r="1045" spans="1:6">
      <c r="A1045" s="410"/>
      <c r="B1045" s="308"/>
      <c r="C1045" s="411"/>
      <c r="D1045" s="412"/>
      <c r="E1045" s="413"/>
      <c r="F1045" s="414"/>
    </row>
    <row r="1046" spans="1:6">
      <c r="A1046" s="410"/>
      <c r="B1046" s="308"/>
      <c r="C1046" s="411"/>
      <c r="D1046" s="412"/>
      <c r="E1046" s="413"/>
      <c r="F1046" s="414"/>
    </row>
    <row r="1047" spans="1:6">
      <c r="A1047" s="410"/>
      <c r="B1047" s="308"/>
      <c r="C1047" s="411"/>
      <c r="D1047" s="412"/>
      <c r="E1047" s="413"/>
      <c r="F1047" s="414"/>
    </row>
    <row r="1048" spans="1:6">
      <c r="A1048" s="410"/>
      <c r="B1048" s="308"/>
      <c r="C1048" s="411"/>
      <c r="D1048" s="412"/>
      <c r="E1048" s="413"/>
      <c r="F1048" s="414"/>
    </row>
    <row r="1049" spans="1:6">
      <c r="A1049" s="410"/>
      <c r="B1049" s="308"/>
      <c r="C1049" s="411"/>
      <c r="D1049" s="412"/>
      <c r="E1049" s="413"/>
      <c r="F1049" s="414"/>
    </row>
    <row r="1050" spans="1:6">
      <c r="A1050" s="410"/>
      <c r="B1050" s="308"/>
      <c r="C1050" s="411"/>
      <c r="D1050" s="412"/>
      <c r="E1050" s="413"/>
      <c r="F1050" s="414"/>
    </row>
    <row r="1051" spans="1:6">
      <c r="A1051" s="410"/>
      <c r="B1051" s="308"/>
      <c r="C1051" s="411"/>
      <c r="D1051" s="412"/>
      <c r="E1051" s="413"/>
      <c r="F1051" s="414"/>
    </row>
    <row r="1052" spans="1:6">
      <c r="A1052" s="410"/>
      <c r="B1052" s="308"/>
      <c r="C1052" s="411"/>
      <c r="D1052" s="412"/>
      <c r="E1052" s="413"/>
      <c r="F1052" s="414"/>
    </row>
    <row r="1053" spans="1:6">
      <c r="A1053" s="410"/>
      <c r="B1053" s="308"/>
      <c r="C1053" s="411"/>
      <c r="D1053" s="412"/>
      <c r="E1053" s="413"/>
      <c r="F1053" s="414"/>
    </row>
    <row r="1054" spans="1:6">
      <c r="A1054" s="410"/>
      <c r="B1054" s="308"/>
      <c r="C1054" s="411"/>
      <c r="D1054" s="412"/>
      <c r="E1054" s="413"/>
      <c r="F1054" s="414"/>
    </row>
    <row r="1055" spans="1:6">
      <c r="A1055" s="410"/>
      <c r="B1055" s="308"/>
      <c r="C1055" s="411"/>
      <c r="D1055" s="412"/>
      <c r="E1055" s="413"/>
      <c r="F1055" s="414"/>
    </row>
    <row r="1056" spans="1:6">
      <c r="A1056" s="410"/>
      <c r="B1056" s="308"/>
      <c r="C1056" s="411"/>
      <c r="D1056" s="412"/>
      <c r="E1056" s="413"/>
      <c r="F1056" s="414"/>
    </row>
    <row r="1057" spans="1:6">
      <c r="A1057" s="410"/>
      <c r="B1057" s="308"/>
      <c r="C1057" s="411"/>
      <c r="D1057" s="412"/>
      <c r="E1057" s="413"/>
      <c r="F1057" s="414"/>
    </row>
    <row r="1058" spans="1:6">
      <c r="A1058" s="410"/>
      <c r="B1058" s="308"/>
      <c r="C1058" s="411"/>
      <c r="D1058" s="412"/>
      <c r="E1058" s="413"/>
      <c r="F1058" s="414"/>
    </row>
    <row r="1059" spans="1:6">
      <c r="A1059" s="410"/>
      <c r="B1059" s="308"/>
      <c r="C1059" s="411"/>
      <c r="D1059" s="412"/>
      <c r="E1059" s="413"/>
      <c r="F1059" s="414"/>
    </row>
    <row r="1060" spans="1:6">
      <c r="A1060" s="410"/>
      <c r="B1060" s="308"/>
      <c r="C1060" s="411"/>
      <c r="D1060" s="412"/>
      <c r="E1060" s="413"/>
      <c r="F1060" s="414"/>
    </row>
    <row r="1061" spans="1:6">
      <c r="A1061" s="410"/>
      <c r="B1061" s="308"/>
      <c r="C1061" s="411"/>
      <c r="D1061" s="412"/>
      <c r="E1061" s="413"/>
      <c r="F1061" s="414"/>
    </row>
    <row r="1062" spans="1:6">
      <c r="A1062" s="410"/>
      <c r="B1062" s="308"/>
      <c r="C1062" s="411"/>
      <c r="D1062" s="412"/>
      <c r="E1062" s="413"/>
      <c r="F1062" s="414"/>
    </row>
    <row r="1063" spans="1:6">
      <c r="A1063" s="410"/>
      <c r="B1063" s="308"/>
      <c r="C1063" s="411"/>
      <c r="D1063" s="412"/>
      <c r="E1063" s="413"/>
      <c r="F1063" s="414"/>
    </row>
    <row r="1064" spans="1:6">
      <c r="A1064" s="410"/>
      <c r="B1064" s="308"/>
      <c r="C1064" s="411"/>
      <c r="D1064" s="412"/>
      <c r="E1064" s="413"/>
      <c r="F1064" s="414"/>
    </row>
    <row r="1065" spans="1:6">
      <c r="A1065" s="410"/>
      <c r="B1065" s="308"/>
      <c r="C1065" s="411"/>
      <c r="D1065" s="412"/>
      <c r="E1065" s="413"/>
      <c r="F1065" s="414"/>
    </row>
    <row r="1066" spans="1:6">
      <c r="A1066" s="410"/>
      <c r="B1066" s="308"/>
      <c r="C1066" s="411"/>
      <c r="D1066" s="412"/>
      <c r="E1066" s="413"/>
      <c r="F1066" s="414"/>
    </row>
    <row r="1067" spans="1:6">
      <c r="A1067" s="410"/>
      <c r="B1067" s="308"/>
      <c r="C1067" s="411"/>
      <c r="D1067" s="412"/>
      <c r="E1067" s="413"/>
      <c r="F1067" s="414"/>
    </row>
    <row r="1068" spans="1:6">
      <c r="A1068" s="410"/>
      <c r="B1068" s="308"/>
      <c r="C1068" s="411"/>
      <c r="D1068" s="412"/>
      <c r="E1068" s="413"/>
      <c r="F1068" s="414"/>
    </row>
    <row r="1069" spans="1:6">
      <c r="A1069" s="410"/>
      <c r="B1069" s="308"/>
      <c r="C1069" s="411"/>
      <c r="D1069" s="412"/>
      <c r="E1069" s="413"/>
      <c r="F1069" s="414"/>
    </row>
    <row r="1070" spans="1:6">
      <c r="A1070" s="410"/>
      <c r="B1070" s="308"/>
      <c r="C1070" s="411"/>
      <c r="D1070" s="412"/>
      <c r="E1070" s="413"/>
      <c r="F1070" s="414"/>
    </row>
    <row r="1071" spans="1:6">
      <c r="A1071" s="410"/>
      <c r="B1071" s="308"/>
      <c r="C1071" s="411"/>
      <c r="D1071" s="412"/>
      <c r="E1071" s="413"/>
      <c r="F1071" s="414"/>
    </row>
    <row r="1072" spans="1:6">
      <c r="A1072" s="410"/>
      <c r="B1072" s="308"/>
      <c r="C1072" s="411"/>
      <c r="D1072" s="412"/>
      <c r="E1072" s="413"/>
      <c r="F1072" s="414"/>
    </row>
    <row r="1073" spans="1:6">
      <c r="A1073" s="410"/>
      <c r="B1073" s="308"/>
      <c r="C1073" s="411"/>
      <c r="D1073" s="412"/>
      <c r="E1073" s="413"/>
      <c r="F1073" s="414"/>
    </row>
    <row r="1074" spans="1:6">
      <c r="A1074" s="410"/>
      <c r="B1074" s="308"/>
      <c r="C1074" s="411"/>
      <c r="D1074" s="412"/>
      <c r="E1074" s="413"/>
      <c r="F1074" s="414"/>
    </row>
    <row r="1075" spans="1:6">
      <c r="A1075" s="410"/>
      <c r="B1075" s="308"/>
      <c r="C1075" s="411"/>
      <c r="D1075" s="412"/>
      <c r="E1075" s="413"/>
      <c r="F1075" s="414"/>
    </row>
    <row r="1076" spans="1:6">
      <c r="A1076" s="410"/>
      <c r="B1076" s="308"/>
      <c r="C1076" s="411"/>
      <c r="D1076" s="412"/>
      <c r="E1076" s="413"/>
      <c r="F1076" s="414"/>
    </row>
    <row r="1077" spans="1:6">
      <c r="A1077" s="410"/>
      <c r="B1077" s="308"/>
      <c r="C1077" s="411"/>
      <c r="D1077" s="412"/>
      <c r="E1077" s="413"/>
      <c r="F1077" s="414"/>
    </row>
    <row r="1078" spans="1:6">
      <c r="A1078" s="410"/>
      <c r="B1078" s="308"/>
      <c r="C1078" s="411"/>
      <c r="D1078" s="412"/>
      <c r="E1078" s="413"/>
      <c r="F1078" s="414"/>
    </row>
    <row r="1079" spans="1:6">
      <c r="A1079" s="410"/>
      <c r="B1079" s="308"/>
      <c r="C1079" s="411"/>
      <c r="D1079" s="412"/>
      <c r="E1079" s="413"/>
      <c r="F1079" s="414"/>
    </row>
    <row r="1080" spans="1:6">
      <c r="A1080" s="410"/>
      <c r="B1080" s="308"/>
      <c r="C1080" s="411"/>
      <c r="D1080" s="412"/>
      <c r="E1080" s="413"/>
      <c r="F1080" s="414"/>
    </row>
    <row r="1081" spans="1:6">
      <c r="A1081" s="410"/>
      <c r="B1081" s="308"/>
      <c r="C1081" s="411"/>
      <c r="D1081" s="412"/>
      <c r="E1081" s="413"/>
      <c r="F1081" s="414"/>
    </row>
    <row r="1082" spans="1:6">
      <c r="A1082" s="410"/>
      <c r="B1082" s="308"/>
      <c r="C1082" s="411"/>
      <c r="D1082" s="412"/>
      <c r="E1082" s="413"/>
      <c r="F1082" s="414"/>
    </row>
    <row r="1083" spans="1:6">
      <c r="A1083" s="410"/>
      <c r="B1083" s="308"/>
      <c r="C1083" s="411"/>
      <c r="D1083" s="412"/>
      <c r="E1083" s="413"/>
      <c r="F1083" s="414"/>
    </row>
    <row r="1084" spans="1:6">
      <c r="A1084" s="410"/>
      <c r="B1084" s="308"/>
      <c r="C1084" s="411"/>
      <c r="D1084" s="412"/>
      <c r="E1084" s="413"/>
      <c r="F1084" s="414"/>
    </row>
    <row r="1085" spans="1:6">
      <c r="A1085" s="410"/>
      <c r="B1085" s="308"/>
      <c r="C1085" s="411"/>
      <c r="D1085" s="412"/>
      <c r="E1085" s="413"/>
      <c r="F1085" s="414"/>
    </row>
    <row r="1086" spans="1:6">
      <c r="A1086" s="410"/>
      <c r="B1086" s="308"/>
      <c r="C1086" s="411"/>
      <c r="D1086" s="412"/>
      <c r="E1086" s="413"/>
      <c r="F1086" s="414"/>
    </row>
    <row r="1087" spans="1:6">
      <c r="A1087" s="410"/>
      <c r="B1087" s="308"/>
      <c r="C1087" s="411"/>
      <c r="D1087" s="412"/>
      <c r="E1087" s="413"/>
      <c r="F1087" s="414"/>
    </row>
    <row r="1088" spans="1:6">
      <c r="A1088" s="410"/>
      <c r="B1088" s="308"/>
      <c r="C1088" s="411"/>
      <c r="D1088" s="412"/>
      <c r="E1088" s="413"/>
      <c r="F1088" s="414"/>
    </row>
    <row r="1089" spans="1:6">
      <c r="A1089" s="410"/>
      <c r="B1089" s="308"/>
      <c r="C1089" s="411"/>
      <c r="D1089" s="412"/>
      <c r="E1089" s="413"/>
      <c r="F1089" s="414"/>
    </row>
    <row r="1090" spans="1:6">
      <c r="A1090" s="410"/>
      <c r="B1090" s="308"/>
      <c r="C1090" s="411"/>
      <c r="D1090" s="412"/>
      <c r="E1090" s="413"/>
      <c r="F1090" s="414"/>
    </row>
    <row r="1091" spans="1:6">
      <c r="A1091" s="410"/>
      <c r="B1091" s="308"/>
      <c r="C1091" s="411"/>
      <c r="D1091" s="412"/>
      <c r="E1091" s="413"/>
      <c r="F1091" s="414"/>
    </row>
    <row r="1092" spans="1:6">
      <c r="A1092" s="410"/>
      <c r="B1092" s="308"/>
      <c r="C1092" s="411"/>
      <c r="D1092" s="412"/>
      <c r="E1092" s="413"/>
      <c r="F1092" s="414"/>
    </row>
    <row r="1093" spans="1:6">
      <c r="A1093" s="410"/>
      <c r="B1093" s="308"/>
      <c r="C1093" s="411"/>
      <c r="D1093" s="412"/>
      <c r="E1093" s="413"/>
      <c r="F1093" s="414"/>
    </row>
    <row r="1094" spans="1:6">
      <c r="A1094" s="410"/>
      <c r="B1094" s="308"/>
      <c r="C1094" s="411"/>
      <c r="D1094" s="412"/>
      <c r="E1094" s="413"/>
      <c r="F1094" s="414"/>
    </row>
    <row r="1095" spans="1:6">
      <c r="A1095" s="410"/>
      <c r="B1095" s="308"/>
      <c r="C1095" s="411"/>
      <c r="D1095" s="412"/>
      <c r="E1095" s="413"/>
      <c r="F1095" s="414"/>
    </row>
    <row r="1096" spans="1:6">
      <c r="A1096" s="410"/>
      <c r="B1096" s="308"/>
      <c r="C1096" s="411"/>
      <c r="D1096" s="412"/>
      <c r="E1096" s="413"/>
      <c r="F1096" s="414"/>
    </row>
    <row r="1097" spans="1:6">
      <c r="A1097" s="410"/>
      <c r="B1097" s="308"/>
      <c r="C1097" s="411"/>
      <c r="D1097" s="412"/>
      <c r="E1097" s="413"/>
      <c r="F1097" s="414"/>
    </row>
    <row r="1098" spans="1:6">
      <c r="A1098" s="410"/>
      <c r="B1098" s="308"/>
      <c r="C1098" s="411"/>
      <c r="D1098" s="412"/>
      <c r="E1098" s="413"/>
      <c r="F1098" s="414"/>
    </row>
    <row r="1099" spans="1:6">
      <c r="A1099" s="410"/>
      <c r="B1099" s="308"/>
      <c r="C1099" s="411"/>
      <c r="D1099" s="412"/>
      <c r="E1099" s="413"/>
      <c r="F1099" s="414"/>
    </row>
    <row r="1100" spans="1:6">
      <c r="A1100" s="410"/>
      <c r="B1100" s="308"/>
      <c r="C1100" s="411"/>
      <c r="D1100" s="412"/>
      <c r="E1100" s="413"/>
      <c r="F1100" s="414"/>
    </row>
    <row r="1101" spans="1:6">
      <c r="A1101" s="410"/>
      <c r="B1101" s="308"/>
      <c r="C1101" s="411"/>
      <c r="D1101" s="412"/>
      <c r="E1101" s="413"/>
      <c r="F1101" s="414"/>
    </row>
    <row r="1102" spans="1:6">
      <c r="A1102" s="410"/>
      <c r="B1102" s="308"/>
      <c r="C1102" s="411"/>
      <c r="D1102" s="412"/>
      <c r="E1102" s="413"/>
      <c r="F1102" s="414"/>
    </row>
    <row r="1103" spans="1:6">
      <c r="A1103" s="410"/>
      <c r="B1103" s="308"/>
      <c r="C1103" s="411"/>
      <c r="D1103" s="412"/>
      <c r="E1103" s="413"/>
      <c r="F1103" s="414"/>
    </row>
    <row r="1104" spans="1:6">
      <c r="A1104" s="410"/>
      <c r="B1104" s="308"/>
      <c r="C1104" s="411"/>
      <c r="D1104" s="412"/>
      <c r="E1104" s="413"/>
      <c r="F1104" s="414"/>
    </row>
    <row r="1105" spans="1:6">
      <c r="A1105" s="410"/>
      <c r="B1105" s="308"/>
      <c r="C1105" s="411"/>
      <c r="D1105" s="412"/>
      <c r="E1105" s="413"/>
      <c r="F1105" s="414"/>
    </row>
    <row r="1106" spans="1:6">
      <c r="A1106" s="410"/>
      <c r="B1106" s="308"/>
      <c r="C1106" s="411"/>
      <c r="D1106" s="412"/>
      <c r="E1106" s="413"/>
      <c r="F1106" s="414"/>
    </row>
    <row r="1107" spans="1:6">
      <c r="A1107" s="410"/>
      <c r="B1107" s="308"/>
      <c r="C1107" s="411"/>
      <c r="D1107" s="412"/>
      <c r="E1107" s="413"/>
      <c r="F1107" s="414"/>
    </row>
    <row r="1108" spans="1:6">
      <c r="A1108" s="410"/>
      <c r="B1108" s="308"/>
      <c r="C1108" s="411"/>
      <c r="D1108" s="412"/>
      <c r="E1108" s="413"/>
      <c r="F1108" s="414"/>
    </row>
    <row r="1109" spans="1:6">
      <c r="A1109" s="410"/>
      <c r="B1109" s="308"/>
      <c r="C1109" s="411"/>
      <c r="D1109" s="412"/>
      <c r="E1109" s="413"/>
      <c r="F1109" s="414"/>
    </row>
    <row r="1110" spans="1:6">
      <c r="A1110" s="410"/>
      <c r="B1110" s="308"/>
      <c r="C1110" s="411"/>
      <c r="D1110" s="412"/>
      <c r="E1110" s="413"/>
      <c r="F1110" s="414"/>
    </row>
    <row r="1111" spans="1:6">
      <c r="A1111" s="410"/>
      <c r="B1111" s="308"/>
      <c r="C1111" s="411"/>
      <c r="D1111" s="412"/>
      <c r="E1111" s="413"/>
      <c r="F1111" s="414"/>
    </row>
    <row r="1112" spans="1:6">
      <c r="A1112" s="410"/>
      <c r="B1112" s="308"/>
      <c r="C1112" s="411"/>
      <c r="D1112" s="412"/>
      <c r="E1112" s="413"/>
      <c r="F1112" s="414"/>
    </row>
    <row r="1113" spans="1:6">
      <c r="A1113" s="410"/>
      <c r="B1113" s="308"/>
      <c r="C1113" s="411"/>
      <c r="D1113" s="412"/>
      <c r="E1113" s="413"/>
      <c r="F1113" s="414"/>
    </row>
    <row r="1114" spans="1:6">
      <c r="A1114" s="410"/>
      <c r="B1114" s="308"/>
      <c r="C1114" s="411"/>
      <c r="D1114" s="412"/>
      <c r="E1114" s="413"/>
      <c r="F1114" s="414"/>
    </row>
    <row r="1115" spans="1:6">
      <c r="A1115" s="410"/>
      <c r="B1115" s="308"/>
      <c r="C1115" s="411"/>
      <c r="D1115" s="412"/>
      <c r="E1115" s="413"/>
      <c r="F1115" s="414"/>
    </row>
    <row r="1116" spans="1:6">
      <c r="A1116" s="410"/>
      <c r="B1116" s="308"/>
      <c r="C1116" s="411"/>
      <c r="D1116" s="412"/>
      <c r="E1116" s="413"/>
      <c r="F1116" s="414"/>
    </row>
    <row r="1117" spans="1:6">
      <c r="A1117" s="410"/>
      <c r="B1117" s="308"/>
      <c r="C1117" s="411"/>
      <c r="D1117" s="412"/>
      <c r="E1117" s="413"/>
      <c r="F1117" s="414"/>
    </row>
    <row r="1118" spans="1:6">
      <c r="A1118" s="410"/>
      <c r="B1118" s="308"/>
      <c r="C1118" s="411"/>
      <c r="D1118" s="412"/>
      <c r="E1118" s="413"/>
      <c r="F1118" s="414"/>
    </row>
    <row r="1119" spans="1:6">
      <c r="A1119" s="410"/>
      <c r="B1119" s="308"/>
      <c r="C1119" s="411"/>
      <c r="D1119" s="412"/>
      <c r="E1119" s="413"/>
      <c r="F1119" s="414"/>
    </row>
    <row r="1120" spans="1:6">
      <c r="A1120" s="410"/>
      <c r="B1120" s="308"/>
      <c r="C1120" s="411"/>
      <c r="D1120" s="412"/>
      <c r="E1120" s="413"/>
      <c r="F1120" s="414"/>
    </row>
    <row r="1121" spans="1:6">
      <c r="A1121" s="410"/>
      <c r="B1121" s="308"/>
      <c r="C1121" s="411"/>
      <c r="D1121" s="412"/>
      <c r="E1121" s="413"/>
      <c r="F1121" s="414"/>
    </row>
    <row r="1122" spans="1:6">
      <c r="A1122" s="410"/>
      <c r="B1122" s="308"/>
      <c r="C1122" s="411"/>
      <c r="D1122" s="412"/>
      <c r="E1122" s="413"/>
      <c r="F1122" s="414"/>
    </row>
    <row r="1123" spans="1:6">
      <c r="A1123" s="410"/>
      <c r="B1123" s="308"/>
      <c r="C1123" s="411"/>
      <c r="D1123" s="412"/>
      <c r="E1123" s="413"/>
      <c r="F1123" s="414"/>
    </row>
    <row r="1124" spans="1:6">
      <c r="A1124" s="410"/>
      <c r="B1124" s="308"/>
      <c r="C1124" s="411"/>
      <c r="D1124" s="412"/>
      <c r="E1124" s="413"/>
      <c r="F1124" s="414"/>
    </row>
    <row r="1125" spans="1:6">
      <c r="A1125" s="410"/>
      <c r="B1125" s="308"/>
      <c r="C1125" s="411"/>
      <c r="D1125" s="412"/>
      <c r="E1125" s="413"/>
      <c r="F1125" s="414"/>
    </row>
    <row r="1126" spans="1:6">
      <c r="A1126" s="410"/>
      <c r="B1126" s="308"/>
      <c r="C1126" s="411"/>
      <c r="D1126" s="412"/>
      <c r="E1126" s="413"/>
      <c r="F1126" s="414"/>
    </row>
    <row r="1127" spans="1:6">
      <c r="A1127" s="410"/>
      <c r="B1127" s="308"/>
      <c r="C1127" s="411"/>
      <c r="D1127" s="412"/>
      <c r="E1127" s="413"/>
      <c r="F1127" s="414"/>
    </row>
    <row r="1128" spans="1:6">
      <c r="A1128" s="410"/>
      <c r="B1128" s="308"/>
      <c r="C1128" s="411"/>
      <c r="D1128" s="412"/>
      <c r="E1128" s="413"/>
      <c r="F1128" s="414"/>
    </row>
    <row r="1129" spans="1:6">
      <c r="A1129" s="410"/>
      <c r="B1129" s="308"/>
      <c r="C1129" s="411"/>
      <c r="D1129" s="412"/>
      <c r="E1129" s="413"/>
      <c r="F1129" s="414"/>
    </row>
    <row r="1130" spans="1:6">
      <c r="A1130" s="410"/>
      <c r="B1130" s="308"/>
      <c r="C1130" s="411"/>
      <c r="D1130" s="412"/>
      <c r="E1130" s="413"/>
      <c r="F1130" s="414"/>
    </row>
    <row r="1131" spans="1:6">
      <c r="A1131" s="410"/>
      <c r="B1131" s="308"/>
      <c r="C1131" s="411"/>
      <c r="D1131" s="412"/>
      <c r="E1131" s="413"/>
      <c r="F1131" s="414"/>
    </row>
    <row r="1132" spans="1:6">
      <c r="A1132" s="410"/>
      <c r="B1132" s="308"/>
      <c r="C1132" s="411"/>
      <c r="D1132" s="412"/>
      <c r="E1132" s="413"/>
      <c r="F1132" s="414"/>
    </row>
    <row r="1133" spans="1:6">
      <c r="A1133" s="410"/>
      <c r="B1133" s="308"/>
      <c r="C1133" s="411"/>
      <c r="D1133" s="412"/>
      <c r="E1133" s="413"/>
      <c r="F1133" s="414"/>
    </row>
    <row r="1134" spans="1:6">
      <c r="A1134" s="410"/>
      <c r="B1134" s="308"/>
      <c r="C1134" s="411"/>
      <c r="D1134" s="412"/>
      <c r="E1134" s="413"/>
      <c r="F1134" s="414"/>
    </row>
    <row r="1135" spans="1:6">
      <c r="A1135" s="410"/>
      <c r="B1135" s="308"/>
      <c r="C1135" s="411"/>
      <c r="D1135" s="412"/>
      <c r="E1135" s="413"/>
      <c r="F1135" s="414"/>
    </row>
    <row r="1136" spans="1:6">
      <c r="A1136" s="410"/>
      <c r="B1136" s="308"/>
      <c r="C1136" s="411"/>
      <c r="D1136" s="412"/>
      <c r="E1136" s="413"/>
      <c r="F1136" s="414"/>
    </row>
    <row r="1137" spans="1:6">
      <c r="A1137" s="410"/>
      <c r="B1137" s="308"/>
      <c r="C1137" s="411"/>
      <c r="D1137" s="412"/>
      <c r="E1137" s="413"/>
      <c r="F1137" s="414"/>
    </row>
    <row r="1138" spans="1:6">
      <c r="A1138" s="410"/>
      <c r="B1138" s="308"/>
      <c r="C1138" s="411"/>
      <c r="D1138" s="412"/>
      <c r="E1138" s="413"/>
      <c r="F1138" s="414"/>
    </row>
    <row r="1139" spans="1:6">
      <c r="A1139" s="410"/>
      <c r="B1139" s="308"/>
      <c r="C1139" s="411"/>
      <c r="D1139" s="412"/>
      <c r="E1139" s="413"/>
      <c r="F1139" s="414"/>
    </row>
    <row r="1140" spans="1:6">
      <c r="A1140" s="410"/>
      <c r="B1140" s="308"/>
      <c r="C1140" s="411"/>
      <c r="D1140" s="412"/>
      <c r="E1140" s="413"/>
      <c r="F1140" s="414"/>
    </row>
    <row r="1141" spans="1:6">
      <c r="A1141" s="410"/>
      <c r="B1141" s="308"/>
      <c r="C1141" s="411"/>
      <c r="D1141" s="412"/>
      <c r="E1141" s="413"/>
      <c r="F1141" s="414"/>
    </row>
    <row r="1142" spans="1:6">
      <c r="A1142" s="410"/>
      <c r="B1142" s="308"/>
      <c r="C1142" s="411"/>
      <c r="D1142" s="412"/>
      <c r="E1142" s="413"/>
      <c r="F1142" s="414"/>
    </row>
    <row r="1143" spans="1:6">
      <c r="A1143" s="410"/>
      <c r="B1143" s="308"/>
      <c r="C1143" s="411"/>
      <c r="D1143" s="412"/>
      <c r="E1143" s="413"/>
      <c r="F1143" s="414"/>
    </row>
    <row r="1144" spans="1:6">
      <c r="A1144" s="410"/>
      <c r="B1144" s="308"/>
      <c r="C1144" s="411"/>
      <c r="D1144" s="412"/>
      <c r="E1144" s="413"/>
      <c r="F1144" s="414"/>
    </row>
    <row r="1145" spans="1:6">
      <c r="A1145" s="410"/>
      <c r="B1145" s="308"/>
      <c r="C1145" s="411"/>
      <c r="D1145" s="412"/>
      <c r="E1145" s="413"/>
      <c r="F1145" s="414"/>
    </row>
    <row r="1146" spans="1:6">
      <c r="A1146" s="410"/>
      <c r="B1146" s="308"/>
      <c r="C1146" s="411"/>
      <c r="D1146" s="412"/>
      <c r="E1146" s="413"/>
      <c r="F1146" s="414"/>
    </row>
    <row r="1147" spans="1:6">
      <c r="A1147" s="410"/>
      <c r="B1147" s="308"/>
      <c r="C1147" s="411"/>
      <c r="D1147" s="412"/>
      <c r="E1147" s="413"/>
      <c r="F1147" s="414"/>
    </row>
    <row r="1148" spans="1:6">
      <c r="A1148" s="410"/>
      <c r="B1148" s="308"/>
      <c r="C1148" s="411"/>
      <c r="D1148" s="412"/>
      <c r="E1148" s="413"/>
      <c r="F1148" s="414"/>
    </row>
    <row r="1149" spans="1:6">
      <c r="A1149" s="410"/>
      <c r="B1149" s="308"/>
      <c r="C1149" s="411"/>
      <c r="D1149" s="412"/>
      <c r="E1149" s="413"/>
      <c r="F1149" s="414"/>
    </row>
    <row r="1150" spans="1:6">
      <c r="A1150" s="410"/>
      <c r="B1150" s="308"/>
      <c r="C1150" s="411"/>
      <c r="D1150" s="412"/>
      <c r="E1150" s="413"/>
      <c r="F1150" s="414"/>
    </row>
    <row r="1151" spans="1:6">
      <c r="A1151" s="410"/>
      <c r="B1151" s="308"/>
      <c r="C1151" s="411"/>
      <c r="D1151" s="412"/>
      <c r="E1151" s="413"/>
      <c r="F1151" s="414"/>
    </row>
    <row r="1152" spans="1:6">
      <c r="A1152" s="410"/>
      <c r="B1152" s="308"/>
      <c r="C1152" s="411"/>
      <c r="D1152" s="412"/>
      <c r="E1152" s="413"/>
      <c r="F1152" s="414"/>
    </row>
    <row r="1153" spans="1:6">
      <c r="A1153" s="410"/>
      <c r="B1153" s="308"/>
      <c r="C1153" s="411"/>
      <c r="D1153" s="412"/>
      <c r="E1153" s="413"/>
      <c r="F1153" s="414"/>
    </row>
    <row r="1154" spans="1:6">
      <c r="A1154" s="410"/>
      <c r="B1154" s="308"/>
      <c r="C1154" s="411"/>
      <c r="D1154" s="412"/>
      <c r="E1154" s="413"/>
      <c r="F1154" s="414"/>
    </row>
    <row r="1155" spans="1:6">
      <c r="A1155" s="410"/>
      <c r="B1155" s="308"/>
      <c r="C1155" s="411"/>
      <c r="D1155" s="412"/>
      <c r="E1155" s="413"/>
      <c r="F1155" s="414"/>
    </row>
    <row r="1156" spans="1:6">
      <c r="A1156" s="410"/>
      <c r="B1156" s="308"/>
      <c r="C1156" s="411"/>
      <c r="D1156" s="412"/>
      <c r="E1156" s="413"/>
      <c r="F1156" s="414"/>
    </row>
    <row r="1157" spans="1:6">
      <c r="A1157" s="410"/>
      <c r="B1157" s="308"/>
      <c r="C1157" s="411"/>
      <c r="D1157" s="412"/>
      <c r="E1157" s="413"/>
      <c r="F1157" s="414"/>
    </row>
    <row r="1158" spans="1:6">
      <c r="A1158" s="410"/>
      <c r="B1158" s="308"/>
      <c r="C1158" s="411"/>
      <c r="D1158" s="412"/>
      <c r="E1158" s="413"/>
      <c r="F1158" s="414"/>
    </row>
    <row r="1159" spans="1:6">
      <c r="A1159" s="410"/>
      <c r="B1159" s="308"/>
      <c r="C1159" s="411"/>
      <c r="D1159" s="412"/>
      <c r="E1159" s="413"/>
      <c r="F1159" s="414"/>
    </row>
    <row r="1160" spans="1:6">
      <c r="A1160" s="410"/>
      <c r="B1160" s="308"/>
      <c r="C1160" s="411"/>
      <c r="D1160" s="412"/>
      <c r="E1160" s="413"/>
      <c r="F1160" s="414"/>
    </row>
    <row r="1161" spans="1:6">
      <c r="A1161" s="410"/>
      <c r="B1161" s="308"/>
      <c r="C1161" s="411"/>
      <c r="D1161" s="412"/>
      <c r="E1161" s="413"/>
      <c r="F1161" s="414"/>
    </row>
    <row r="1162" spans="1:6">
      <c r="A1162" s="410"/>
      <c r="B1162" s="308"/>
      <c r="C1162" s="411"/>
      <c r="D1162" s="412"/>
      <c r="E1162" s="413"/>
      <c r="F1162" s="414"/>
    </row>
    <row r="1163" spans="1:6">
      <c r="A1163" s="410"/>
      <c r="B1163" s="308"/>
      <c r="C1163" s="411"/>
      <c r="D1163" s="412"/>
      <c r="E1163" s="413"/>
      <c r="F1163" s="414"/>
    </row>
    <row r="1164" spans="1:6">
      <c r="A1164" s="410"/>
      <c r="B1164" s="308"/>
      <c r="C1164" s="411"/>
      <c r="D1164" s="412"/>
      <c r="E1164" s="413"/>
      <c r="F1164" s="414"/>
    </row>
    <row r="1165" spans="1:6">
      <c r="A1165" s="410"/>
      <c r="B1165" s="308"/>
      <c r="C1165" s="411"/>
      <c r="D1165" s="412"/>
      <c r="E1165" s="413"/>
      <c r="F1165" s="414"/>
    </row>
    <row r="1166" spans="1:6">
      <c r="A1166" s="410"/>
      <c r="B1166" s="308"/>
      <c r="C1166" s="411"/>
      <c r="D1166" s="412"/>
      <c r="E1166" s="413"/>
      <c r="F1166" s="414"/>
    </row>
    <row r="1167" spans="1:6">
      <c r="A1167" s="410"/>
      <c r="B1167" s="308"/>
      <c r="C1167" s="411"/>
      <c r="D1167" s="412"/>
      <c r="E1167" s="413"/>
      <c r="F1167" s="414"/>
    </row>
    <row r="1168" spans="1:6">
      <c r="A1168" s="410"/>
      <c r="B1168" s="308"/>
      <c r="C1168" s="411"/>
      <c r="D1168" s="412"/>
      <c r="E1168" s="413"/>
      <c r="F1168" s="414"/>
    </row>
    <row r="1169" spans="1:6">
      <c r="A1169" s="410"/>
      <c r="B1169" s="308"/>
      <c r="C1169" s="411"/>
      <c r="D1169" s="412"/>
      <c r="E1169" s="413"/>
      <c r="F1169" s="414"/>
    </row>
    <row r="1170" spans="1:6">
      <c r="A1170" s="410"/>
      <c r="B1170" s="308"/>
      <c r="C1170" s="411"/>
      <c r="D1170" s="412"/>
      <c r="E1170" s="413"/>
      <c r="F1170" s="414"/>
    </row>
    <row r="1171" spans="1:6">
      <c r="A1171" s="410"/>
      <c r="B1171" s="308"/>
      <c r="C1171" s="411"/>
      <c r="D1171" s="412"/>
      <c r="E1171" s="413"/>
      <c r="F1171" s="414"/>
    </row>
    <row r="1172" spans="1:6">
      <c r="A1172" s="410"/>
      <c r="B1172" s="308"/>
      <c r="C1172" s="411"/>
      <c r="D1172" s="412"/>
      <c r="E1172" s="413"/>
      <c r="F1172" s="414"/>
    </row>
    <row r="1173" spans="1:6">
      <c r="A1173" s="410"/>
      <c r="B1173" s="308"/>
      <c r="C1173" s="411"/>
      <c r="D1173" s="412"/>
      <c r="E1173" s="413"/>
      <c r="F1173" s="414"/>
    </row>
    <row r="1174" spans="1:6">
      <c r="A1174" s="410"/>
      <c r="B1174" s="308"/>
      <c r="C1174" s="411"/>
      <c r="D1174" s="412"/>
      <c r="E1174" s="413"/>
      <c r="F1174" s="414"/>
    </row>
    <row r="1175" spans="1:6">
      <c r="A1175" s="410"/>
      <c r="B1175" s="308"/>
      <c r="C1175" s="411"/>
      <c r="D1175" s="412"/>
      <c r="E1175" s="413"/>
      <c r="F1175" s="414"/>
    </row>
    <row r="1176" spans="1:6">
      <c r="A1176" s="410"/>
      <c r="B1176" s="308"/>
      <c r="C1176" s="411"/>
      <c r="D1176" s="412"/>
      <c r="E1176" s="413"/>
      <c r="F1176" s="414"/>
    </row>
    <row r="1177" spans="1:6">
      <c r="A1177" s="410"/>
      <c r="B1177" s="308"/>
      <c r="C1177" s="411"/>
      <c r="D1177" s="412"/>
      <c r="E1177" s="413"/>
      <c r="F1177" s="414"/>
    </row>
    <row r="1178" spans="1:6">
      <c r="A1178" s="410"/>
      <c r="B1178" s="308"/>
      <c r="C1178" s="411"/>
      <c r="D1178" s="412"/>
      <c r="E1178" s="413"/>
      <c r="F1178" s="414"/>
    </row>
    <row r="1179" spans="1:6">
      <c r="A1179" s="410"/>
      <c r="B1179" s="308"/>
      <c r="C1179" s="411"/>
      <c r="D1179" s="412"/>
      <c r="E1179" s="413"/>
      <c r="F1179" s="414"/>
    </row>
    <row r="1180" spans="1:6">
      <c r="A1180" s="410"/>
      <c r="B1180" s="308"/>
      <c r="C1180" s="411"/>
      <c r="D1180" s="412"/>
      <c r="E1180" s="413"/>
      <c r="F1180" s="414"/>
    </row>
    <row r="1181" spans="1:6">
      <c r="A1181" s="410"/>
      <c r="B1181" s="308"/>
      <c r="C1181" s="411"/>
      <c r="D1181" s="412"/>
      <c r="E1181" s="413"/>
      <c r="F1181" s="414"/>
    </row>
    <row r="1182" spans="1:6">
      <c r="A1182" s="410"/>
      <c r="B1182" s="308"/>
      <c r="C1182" s="411"/>
      <c r="D1182" s="412"/>
      <c r="E1182" s="413"/>
      <c r="F1182" s="414"/>
    </row>
    <row r="1183" spans="1:6">
      <c r="A1183" s="410"/>
      <c r="B1183" s="308"/>
      <c r="C1183" s="411"/>
      <c r="D1183" s="412"/>
      <c r="E1183" s="413"/>
      <c r="F1183" s="414"/>
    </row>
    <row r="1184" spans="1:6">
      <c r="A1184" s="410"/>
      <c r="B1184" s="308"/>
      <c r="C1184" s="411"/>
      <c r="D1184" s="412"/>
      <c r="E1184" s="413"/>
      <c r="F1184" s="414"/>
    </row>
    <row r="1185" spans="1:6">
      <c r="A1185" s="410"/>
      <c r="B1185" s="308"/>
      <c r="C1185" s="411"/>
      <c r="D1185" s="412"/>
      <c r="E1185" s="413"/>
      <c r="F1185" s="414"/>
    </row>
    <row r="1186" spans="1:6">
      <c r="A1186" s="410"/>
      <c r="B1186" s="308"/>
      <c r="C1186" s="411"/>
      <c r="D1186" s="412"/>
      <c r="E1186" s="413"/>
      <c r="F1186" s="414"/>
    </row>
    <row r="1187" spans="1:6">
      <c r="A1187" s="410"/>
      <c r="B1187" s="308"/>
      <c r="C1187" s="411"/>
      <c r="D1187" s="412"/>
      <c r="E1187" s="413"/>
      <c r="F1187" s="414"/>
    </row>
    <row r="1188" spans="1:6">
      <c r="A1188" s="410"/>
      <c r="B1188" s="308"/>
      <c r="C1188" s="411"/>
      <c r="D1188" s="412"/>
      <c r="E1188" s="413"/>
      <c r="F1188" s="414"/>
    </row>
    <row r="1189" spans="1:6">
      <c r="A1189" s="410"/>
      <c r="B1189" s="308"/>
      <c r="C1189" s="411"/>
      <c r="D1189" s="412"/>
      <c r="E1189" s="413"/>
      <c r="F1189" s="414"/>
    </row>
    <row r="1190" spans="1:6">
      <c r="A1190" s="410"/>
      <c r="B1190" s="308"/>
      <c r="C1190" s="411"/>
      <c r="D1190" s="412"/>
      <c r="E1190" s="413"/>
      <c r="F1190" s="414"/>
    </row>
    <row r="1191" spans="1:6">
      <c r="A1191" s="410"/>
      <c r="B1191" s="308"/>
      <c r="C1191" s="411"/>
      <c r="D1191" s="412"/>
      <c r="E1191" s="413"/>
      <c r="F1191" s="414"/>
    </row>
    <row r="1192" spans="1:6">
      <c r="A1192" s="410"/>
      <c r="B1192" s="308"/>
      <c r="C1192" s="411"/>
      <c r="D1192" s="412"/>
      <c r="E1192" s="413"/>
      <c r="F1192" s="414"/>
    </row>
    <row r="1193" spans="1:6">
      <c r="A1193" s="410"/>
      <c r="B1193" s="308"/>
      <c r="C1193" s="411"/>
      <c r="D1193" s="412"/>
      <c r="E1193" s="413"/>
      <c r="F1193" s="414"/>
    </row>
    <row r="1194" spans="1:6">
      <c r="A1194" s="410"/>
      <c r="B1194" s="308"/>
      <c r="C1194" s="411"/>
      <c r="D1194" s="412"/>
      <c r="E1194" s="413"/>
      <c r="F1194" s="414"/>
    </row>
    <row r="1195" spans="1:6">
      <c r="A1195" s="410"/>
      <c r="B1195" s="308"/>
      <c r="C1195" s="411"/>
      <c r="D1195" s="412"/>
      <c r="E1195" s="413"/>
      <c r="F1195" s="414"/>
    </row>
    <row r="1196" spans="1:6">
      <c r="A1196" s="410"/>
      <c r="B1196" s="308"/>
      <c r="C1196" s="411"/>
      <c r="D1196" s="412"/>
      <c r="E1196" s="413"/>
      <c r="F1196" s="414"/>
    </row>
    <row r="1197" spans="1:6">
      <c r="A1197" s="410"/>
      <c r="B1197" s="308"/>
      <c r="C1197" s="411"/>
      <c r="D1197" s="412"/>
      <c r="E1197" s="413"/>
      <c r="F1197" s="414"/>
    </row>
    <row r="1198" spans="1:6">
      <c r="A1198" s="410"/>
      <c r="B1198" s="308"/>
      <c r="C1198" s="411"/>
      <c r="D1198" s="412"/>
      <c r="E1198" s="413"/>
      <c r="F1198" s="414"/>
    </row>
    <row r="1199" spans="1:6">
      <c r="A1199" s="410"/>
      <c r="B1199" s="308"/>
      <c r="C1199" s="411"/>
      <c r="D1199" s="412"/>
      <c r="E1199" s="413"/>
      <c r="F1199" s="414"/>
    </row>
    <row r="1200" spans="1:6">
      <c r="A1200" s="410"/>
      <c r="B1200" s="308"/>
      <c r="C1200" s="411"/>
      <c r="D1200" s="412"/>
      <c r="E1200" s="413"/>
      <c r="F1200" s="414"/>
    </row>
    <row r="1201" spans="1:6">
      <c r="A1201" s="410"/>
      <c r="B1201" s="308"/>
      <c r="C1201" s="411"/>
      <c r="D1201" s="412"/>
      <c r="E1201" s="413"/>
      <c r="F1201" s="414"/>
    </row>
    <row r="1202" spans="1:6">
      <c r="A1202" s="410"/>
      <c r="B1202" s="308"/>
      <c r="C1202" s="411"/>
      <c r="D1202" s="412"/>
      <c r="E1202" s="413"/>
      <c r="F1202" s="414"/>
    </row>
    <row r="1203" spans="1:6">
      <c r="A1203" s="410"/>
      <c r="B1203" s="308"/>
      <c r="C1203" s="411"/>
      <c r="D1203" s="412"/>
      <c r="E1203" s="413"/>
      <c r="F1203" s="414"/>
    </row>
    <row r="1204" spans="1:6">
      <c r="A1204" s="410"/>
      <c r="B1204" s="308"/>
      <c r="C1204" s="411"/>
      <c r="D1204" s="412"/>
      <c r="E1204" s="413"/>
      <c r="F1204" s="414"/>
    </row>
    <row r="1205" spans="1:6">
      <c r="A1205" s="410"/>
      <c r="B1205" s="308"/>
      <c r="C1205" s="411"/>
      <c r="D1205" s="412"/>
      <c r="E1205" s="413"/>
      <c r="F1205" s="414"/>
    </row>
    <row r="1206" spans="1:6">
      <c r="A1206" s="410"/>
      <c r="B1206" s="308"/>
      <c r="C1206" s="411"/>
      <c r="D1206" s="412"/>
      <c r="E1206" s="413"/>
      <c r="F1206" s="414"/>
    </row>
    <row r="1207" spans="1:6">
      <c r="A1207" s="410"/>
      <c r="B1207" s="308"/>
      <c r="C1207" s="411"/>
      <c r="D1207" s="412"/>
      <c r="E1207" s="413"/>
      <c r="F1207" s="414"/>
    </row>
    <row r="1208" spans="1:6">
      <c r="A1208" s="410"/>
      <c r="B1208" s="308"/>
      <c r="C1208" s="411"/>
      <c r="D1208" s="412"/>
      <c r="E1208" s="413"/>
      <c r="F1208" s="414"/>
    </row>
    <row r="1209" spans="1:6">
      <c r="A1209" s="410"/>
      <c r="B1209" s="308"/>
      <c r="C1209" s="411"/>
      <c r="D1209" s="412"/>
      <c r="E1209" s="413"/>
      <c r="F1209" s="414"/>
    </row>
    <row r="1210" spans="1:6">
      <c r="A1210" s="410"/>
      <c r="B1210" s="308"/>
      <c r="C1210" s="411"/>
      <c r="D1210" s="412"/>
      <c r="E1210" s="413"/>
      <c r="F1210" s="414"/>
    </row>
    <row r="1211" spans="1:6">
      <c r="A1211" s="410"/>
      <c r="B1211" s="308"/>
      <c r="C1211" s="411"/>
      <c r="D1211" s="412"/>
      <c r="E1211" s="413"/>
      <c r="F1211" s="414"/>
    </row>
    <row r="1212" spans="1:6">
      <c r="A1212" s="410"/>
      <c r="B1212" s="308"/>
      <c r="C1212" s="411"/>
      <c r="D1212" s="412"/>
      <c r="E1212" s="413"/>
      <c r="F1212" s="414"/>
    </row>
    <row r="1213" spans="1:6">
      <c r="A1213" s="410"/>
      <c r="B1213" s="308"/>
      <c r="C1213" s="411"/>
      <c r="D1213" s="412"/>
      <c r="E1213" s="413"/>
      <c r="F1213" s="414"/>
    </row>
    <row r="1214" spans="1:6">
      <c r="A1214" s="410"/>
      <c r="B1214" s="308"/>
      <c r="C1214" s="411"/>
      <c r="D1214" s="412"/>
      <c r="E1214" s="413"/>
      <c r="F1214" s="414"/>
    </row>
    <row r="1215" spans="1:6">
      <c r="A1215" s="410"/>
      <c r="B1215" s="308"/>
      <c r="C1215" s="411"/>
      <c r="D1215" s="412"/>
      <c r="E1215" s="413"/>
      <c r="F1215" s="414"/>
    </row>
    <row r="1216" spans="1:6">
      <c r="A1216" s="410"/>
      <c r="B1216" s="308"/>
      <c r="C1216" s="411"/>
      <c r="D1216" s="412"/>
      <c r="E1216" s="413"/>
      <c r="F1216" s="414"/>
    </row>
    <row r="1217" spans="1:6">
      <c r="A1217" s="410"/>
      <c r="B1217" s="308"/>
      <c r="C1217" s="411"/>
      <c r="D1217" s="412"/>
      <c r="E1217" s="413"/>
      <c r="F1217" s="414"/>
    </row>
    <row r="1218" spans="1:6">
      <c r="A1218" s="410"/>
      <c r="B1218" s="308"/>
      <c r="C1218" s="411"/>
      <c r="D1218" s="412"/>
      <c r="E1218" s="413"/>
      <c r="F1218" s="414"/>
    </row>
    <row r="1219" spans="1:6">
      <c r="A1219" s="410"/>
      <c r="B1219" s="308"/>
      <c r="C1219" s="411"/>
      <c r="D1219" s="412"/>
      <c r="E1219" s="413"/>
      <c r="F1219" s="414"/>
    </row>
    <row r="1220" spans="1:6">
      <c r="A1220" s="410"/>
      <c r="B1220" s="308"/>
      <c r="C1220" s="411"/>
      <c r="D1220" s="412"/>
      <c r="E1220" s="413"/>
      <c r="F1220" s="414"/>
    </row>
    <row r="1221" spans="1:6">
      <c r="A1221" s="410"/>
      <c r="B1221" s="308"/>
      <c r="C1221" s="411"/>
      <c r="D1221" s="412"/>
      <c r="E1221" s="413"/>
      <c r="F1221" s="414"/>
    </row>
    <row r="1222" spans="1:6">
      <c r="A1222" s="410"/>
      <c r="B1222" s="308"/>
      <c r="C1222" s="411"/>
      <c r="D1222" s="412"/>
      <c r="E1222" s="413"/>
      <c r="F1222" s="414"/>
    </row>
    <row r="1223" spans="1:6">
      <c r="A1223" s="410"/>
      <c r="B1223" s="308"/>
      <c r="C1223" s="411"/>
      <c r="D1223" s="412"/>
      <c r="E1223" s="413"/>
      <c r="F1223" s="414"/>
    </row>
    <row r="1224" spans="1:6">
      <c r="A1224" s="410"/>
      <c r="B1224" s="308"/>
      <c r="C1224" s="411"/>
      <c r="D1224" s="412"/>
      <c r="E1224" s="413"/>
      <c r="F1224" s="414"/>
    </row>
    <row r="1225" spans="1:6">
      <c r="A1225" s="410"/>
      <c r="B1225" s="308"/>
      <c r="C1225" s="411"/>
      <c r="D1225" s="412"/>
      <c r="E1225" s="413"/>
      <c r="F1225" s="414"/>
    </row>
    <row r="1226" spans="1:6">
      <c r="A1226" s="410"/>
      <c r="B1226" s="308"/>
      <c r="C1226" s="411"/>
      <c r="D1226" s="412"/>
      <c r="E1226" s="413"/>
      <c r="F1226" s="414"/>
    </row>
    <row r="1227" spans="1:6">
      <c r="A1227" s="410"/>
      <c r="B1227" s="308"/>
      <c r="C1227" s="411"/>
      <c r="D1227" s="412"/>
      <c r="E1227" s="413"/>
      <c r="F1227" s="414"/>
    </row>
    <row r="1228" spans="1:6">
      <c r="A1228" s="410"/>
      <c r="B1228" s="308"/>
      <c r="C1228" s="411"/>
      <c r="D1228" s="412"/>
      <c r="E1228" s="413"/>
      <c r="F1228" s="414"/>
    </row>
    <row r="1229" spans="1:6">
      <c r="A1229" s="410"/>
      <c r="B1229" s="308"/>
      <c r="C1229" s="411"/>
      <c r="D1229" s="412"/>
      <c r="E1229" s="413"/>
      <c r="F1229" s="414"/>
    </row>
    <row r="1230" spans="1:6">
      <c r="A1230" s="410"/>
      <c r="B1230" s="308"/>
      <c r="C1230" s="411"/>
      <c r="D1230" s="412"/>
      <c r="E1230" s="413"/>
      <c r="F1230" s="414"/>
    </row>
    <row r="1231" spans="1:6">
      <c r="A1231" s="410"/>
      <c r="B1231" s="308"/>
      <c r="C1231" s="411"/>
      <c r="D1231" s="412"/>
      <c r="E1231" s="413"/>
      <c r="F1231" s="414"/>
    </row>
    <row r="1232" spans="1:6">
      <c r="A1232" s="410"/>
      <c r="B1232" s="308"/>
      <c r="C1232" s="411"/>
      <c r="D1232" s="412"/>
      <c r="E1232" s="413"/>
      <c r="F1232" s="414"/>
    </row>
    <row r="1233" spans="1:6">
      <c r="A1233" s="410"/>
      <c r="B1233" s="308"/>
      <c r="C1233" s="411"/>
      <c r="D1233" s="412"/>
      <c r="E1233" s="413"/>
      <c r="F1233" s="414"/>
    </row>
    <row r="1234" spans="1:6">
      <c r="A1234" s="410"/>
      <c r="B1234" s="308"/>
      <c r="C1234" s="411"/>
      <c r="D1234" s="412"/>
      <c r="E1234" s="413"/>
      <c r="F1234" s="414"/>
    </row>
    <row r="1235" spans="1:6">
      <c r="A1235" s="410"/>
      <c r="B1235" s="308"/>
      <c r="C1235" s="411"/>
      <c r="D1235" s="412"/>
      <c r="E1235" s="413"/>
      <c r="F1235" s="414"/>
    </row>
    <row r="1236" spans="1:6">
      <c r="A1236" s="410"/>
      <c r="B1236" s="308"/>
      <c r="C1236" s="411"/>
      <c r="D1236" s="412"/>
      <c r="E1236" s="413"/>
      <c r="F1236" s="414"/>
    </row>
    <row r="1237" spans="1:6">
      <c r="A1237" s="410"/>
      <c r="B1237" s="308"/>
      <c r="C1237" s="411"/>
      <c r="D1237" s="412"/>
      <c r="E1237" s="413"/>
      <c r="F1237" s="414"/>
    </row>
    <row r="1238" spans="1:6">
      <c r="A1238" s="410"/>
      <c r="B1238" s="308"/>
      <c r="C1238" s="411"/>
      <c r="D1238" s="412"/>
      <c r="E1238" s="413"/>
      <c r="F1238" s="414"/>
    </row>
    <row r="1239" spans="1:6">
      <c r="A1239" s="410"/>
      <c r="B1239" s="308"/>
      <c r="C1239" s="411"/>
      <c r="D1239" s="412"/>
      <c r="E1239" s="413"/>
      <c r="F1239" s="414"/>
    </row>
    <row r="1240" spans="1:6">
      <c r="A1240" s="410"/>
      <c r="B1240" s="308"/>
      <c r="C1240" s="411"/>
      <c r="D1240" s="412"/>
      <c r="E1240" s="413"/>
      <c r="F1240" s="414"/>
    </row>
    <row r="1241" spans="1:6">
      <c r="A1241" s="410"/>
      <c r="B1241" s="308"/>
      <c r="C1241" s="411"/>
      <c r="D1241" s="412"/>
      <c r="E1241" s="413"/>
      <c r="F1241" s="414"/>
    </row>
    <row r="1242" spans="1:6">
      <c r="A1242" s="410"/>
      <c r="B1242" s="308"/>
      <c r="C1242" s="411"/>
      <c r="D1242" s="412"/>
      <c r="E1242" s="413"/>
      <c r="F1242" s="414"/>
    </row>
    <row r="1243" spans="1:6">
      <c r="A1243" s="410"/>
      <c r="B1243" s="308"/>
      <c r="C1243" s="411"/>
      <c r="D1243" s="412"/>
      <c r="E1243" s="413"/>
      <c r="F1243" s="414"/>
    </row>
    <row r="1244" spans="1:6">
      <c r="A1244" s="410"/>
      <c r="B1244" s="308"/>
      <c r="C1244" s="411"/>
      <c r="D1244" s="412"/>
      <c r="E1244" s="413"/>
      <c r="F1244" s="414"/>
    </row>
    <row r="1245" spans="1:6">
      <c r="A1245" s="410"/>
      <c r="B1245" s="308"/>
      <c r="C1245" s="411"/>
      <c r="D1245" s="412"/>
      <c r="E1245" s="413"/>
      <c r="F1245" s="414"/>
    </row>
    <row r="1246" spans="1:6">
      <c r="A1246" s="410"/>
      <c r="B1246" s="308"/>
      <c r="C1246" s="411"/>
      <c r="D1246" s="412"/>
      <c r="E1246" s="413"/>
      <c r="F1246" s="414"/>
    </row>
    <row r="1247" spans="1:6">
      <c r="A1247" s="410"/>
      <c r="B1247" s="308"/>
      <c r="C1247" s="411"/>
      <c r="D1247" s="412"/>
      <c r="E1247" s="413"/>
      <c r="F1247" s="414"/>
    </row>
    <row r="1248" spans="1:6">
      <c r="A1248" s="410"/>
      <c r="B1248" s="308"/>
      <c r="C1248" s="411"/>
      <c r="D1248" s="412"/>
      <c r="E1248" s="413"/>
      <c r="F1248" s="414"/>
    </row>
    <row r="1249" spans="1:6">
      <c r="A1249" s="410"/>
      <c r="B1249" s="308"/>
      <c r="C1249" s="411"/>
      <c r="D1249" s="412"/>
      <c r="E1249" s="413"/>
      <c r="F1249" s="414"/>
    </row>
    <row r="1250" spans="1:6">
      <c r="A1250" s="410"/>
      <c r="B1250" s="308"/>
      <c r="C1250" s="411"/>
      <c r="D1250" s="412"/>
      <c r="E1250" s="413"/>
      <c r="F1250" s="414"/>
    </row>
    <row r="1251" spans="1:6">
      <c r="A1251" s="410"/>
      <c r="B1251" s="308"/>
      <c r="C1251" s="411"/>
      <c r="D1251" s="412"/>
      <c r="E1251" s="413"/>
      <c r="F1251" s="414"/>
    </row>
    <row r="1252" spans="1:6">
      <c r="A1252" s="410"/>
      <c r="B1252" s="308"/>
      <c r="C1252" s="411"/>
      <c r="D1252" s="412"/>
      <c r="E1252" s="413"/>
      <c r="F1252" s="414"/>
    </row>
    <row r="1253" spans="1:6">
      <c r="A1253" s="410"/>
      <c r="B1253" s="308"/>
      <c r="C1253" s="411"/>
      <c r="D1253" s="412"/>
      <c r="E1253" s="413"/>
      <c r="F1253" s="414"/>
    </row>
    <row r="1254" spans="1:6">
      <c r="A1254" s="410"/>
      <c r="B1254" s="308"/>
      <c r="C1254" s="411"/>
      <c r="D1254" s="412"/>
      <c r="E1254" s="413"/>
      <c r="F1254" s="414"/>
    </row>
    <row r="1255" spans="1:6">
      <c r="A1255" s="410"/>
      <c r="B1255" s="308"/>
      <c r="C1255" s="411"/>
      <c r="D1255" s="412"/>
      <c r="E1255" s="413"/>
      <c r="F1255" s="414"/>
    </row>
    <row r="1256" spans="1:6">
      <c r="A1256" s="410"/>
      <c r="B1256" s="308"/>
      <c r="C1256" s="411"/>
      <c r="D1256" s="412"/>
      <c r="E1256" s="413"/>
      <c r="F1256" s="414"/>
    </row>
    <row r="1257" spans="1:6">
      <c r="A1257" s="410"/>
      <c r="B1257" s="308"/>
      <c r="C1257" s="411"/>
      <c r="D1257" s="412"/>
      <c r="E1257" s="413"/>
      <c r="F1257" s="414"/>
    </row>
    <row r="1258" spans="1:6">
      <c r="A1258" s="410"/>
      <c r="B1258" s="308"/>
      <c r="C1258" s="411"/>
      <c r="D1258" s="412"/>
      <c r="E1258" s="413"/>
      <c r="F1258" s="414"/>
    </row>
    <row r="1259" spans="1:6">
      <c r="A1259" s="410"/>
      <c r="B1259" s="308"/>
      <c r="C1259" s="411"/>
      <c r="D1259" s="412"/>
      <c r="E1259" s="413"/>
      <c r="F1259" s="414"/>
    </row>
    <row r="1260" spans="1:6">
      <c r="A1260" s="410"/>
      <c r="B1260" s="308"/>
      <c r="C1260" s="411"/>
      <c r="D1260" s="412"/>
      <c r="E1260" s="413"/>
      <c r="F1260" s="414"/>
    </row>
    <row r="1261" spans="1:6">
      <c r="A1261" s="410"/>
      <c r="B1261" s="308"/>
      <c r="C1261" s="411"/>
      <c r="D1261" s="412"/>
      <c r="E1261" s="413"/>
      <c r="F1261" s="414"/>
    </row>
    <row r="1262" spans="1:6">
      <c r="A1262" s="410"/>
      <c r="B1262" s="308"/>
      <c r="C1262" s="411"/>
      <c r="D1262" s="412"/>
      <c r="E1262" s="413"/>
      <c r="F1262" s="414"/>
    </row>
    <row r="1263" spans="1:6">
      <c r="A1263" s="410"/>
      <c r="B1263" s="308"/>
      <c r="C1263" s="411"/>
      <c r="D1263" s="412"/>
      <c r="E1263" s="413"/>
      <c r="F1263" s="414"/>
    </row>
    <row r="1264" spans="1:6">
      <c r="A1264" s="410"/>
      <c r="B1264" s="308"/>
      <c r="C1264" s="411"/>
      <c r="D1264" s="412"/>
      <c r="E1264" s="413"/>
      <c r="F1264" s="414"/>
    </row>
    <row r="1265" spans="1:6">
      <c r="A1265" s="410"/>
      <c r="B1265" s="308"/>
      <c r="C1265" s="411"/>
      <c r="D1265" s="412"/>
      <c r="E1265" s="413"/>
      <c r="F1265" s="414"/>
    </row>
    <row r="1266" spans="1:6">
      <c r="A1266" s="410"/>
      <c r="B1266" s="308"/>
      <c r="C1266" s="411"/>
      <c r="D1266" s="412"/>
      <c r="E1266" s="413"/>
      <c r="F1266" s="414"/>
    </row>
    <row r="1267" spans="1:6">
      <c r="A1267" s="410"/>
      <c r="B1267" s="308"/>
      <c r="C1267" s="411"/>
      <c r="D1267" s="412"/>
      <c r="E1267" s="413"/>
      <c r="F1267" s="414"/>
    </row>
    <row r="1268" spans="1:6">
      <c r="A1268" s="410"/>
      <c r="B1268" s="308"/>
      <c r="C1268" s="411"/>
      <c r="D1268" s="412"/>
      <c r="E1268" s="413"/>
      <c r="F1268" s="414"/>
    </row>
    <row r="1269" spans="1:6">
      <c r="A1269" s="410"/>
      <c r="B1269" s="308"/>
      <c r="C1269" s="411"/>
      <c r="D1269" s="412"/>
      <c r="E1269" s="413"/>
      <c r="F1269" s="414"/>
    </row>
    <row r="1270" spans="1:6">
      <c r="A1270" s="410"/>
      <c r="B1270" s="308"/>
      <c r="C1270" s="411"/>
      <c r="D1270" s="412"/>
      <c r="E1270" s="413"/>
      <c r="F1270" s="414"/>
    </row>
    <row r="1271" spans="1:6">
      <c r="A1271" s="410"/>
      <c r="B1271" s="308"/>
      <c r="C1271" s="411"/>
      <c r="D1271" s="412"/>
      <c r="E1271" s="413"/>
      <c r="F1271" s="414"/>
    </row>
    <row r="1272" spans="1:6">
      <c r="A1272" s="410"/>
      <c r="B1272" s="308"/>
      <c r="C1272" s="411"/>
      <c r="D1272" s="412"/>
      <c r="E1272" s="413"/>
      <c r="F1272" s="414"/>
    </row>
    <row r="1273" spans="1:6">
      <c r="A1273" s="410"/>
      <c r="B1273" s="308"/>
      <c r="C1273" s="411"/>
      <c r="D1273" s="412"/>
      <c r="E1273" s="413"/>
      <c r="F1273" s="414"/>
    </row>
    <row r="1274" spans="1:6">
      <c r="A1274" s="410"/>
      <c r="B1274" s="308"/>
      <c r="C1274" s="411"/>
      <c r="D1274" s="412"/>
      <c r="E1274" s="413"/>
      <c r="F1274" s="414"/>
    </row>
    <row r="1275" spans="1:6">
      <c r="A1275" s="410"/>
      <c r="B1275" s="308"/>
      <c r="C1275" s="411"/>
      <c r="D1275" s="412"/>
      <c r="E1275" s="413"/>
      <c r="F1275" s="414"/>
    </row>
    <row r="1276" spans="1:6">
      <c r="A1276" s="410"/>
      <c r="B1276" s="308"/>
      <c r="C1276" s="411"/>
      <c r="D1276" s="412"/>
      <c r="E1276" s="413"/>
      <c r="F1276" s="414"/>
    </row>
    <row r="1277" spans="1:6">
      <c r="A1277" s="410"/>
      <c r="B1277" s="308"/>
      <c r="C1277" s="411"/>
      <c r="D1277" s="412"/>
      <c r="E1277" s="413"/>
      <c r="F1277" s="414"/>
    </row>
    <row r="1278" spans="1:6">
      <c r="A1278" s="410"/>
      <c r="B1278" s="308"/>
      <c r="C1278" s="411"/>
      <c r="D1278" s="412"/>
      <c r="E1278" s="413"/>
      <c r="F1278" s="414"/>
    </row>
    <row r="1279" spans="1:6">
      <c r="A1279" s="410"/>
      <c r="B1279" s="308"/>
      <c r="C1279" s="411"/>
      <c r="D1279" s="412"/>
      <c r="E1279" s="413"/>
      <c r="F1279" s="414"/>
    </row>
    <row r="1280" spans="1:6">
      <c r="A1280" s="410"/>
      <c r="B1280" s="308"/>
      <c r="C1280" s="411"/>
      <c r="D1280" s="412"/>
      <c r="E1280" s="413"/>
      <c r="F1280" s="414"/>
    </row>
    <row r="1281" spans="1:6">
      <c r="A1281" s="410"/>
      <c r="B1281" s="308"/>
      <c r="C1281" s="411"/>
      <c r="D1281" s="412"/>
      <c r="E1281" s="413"/>
      <c r="F1281" s="414"/>
    </row>
    <row r="1282" spans="1:6">
      <c r="A1282" s="410"/>
      <c r="B1282" s="308"/>
      <c r="C1282" s="411"/>
      <c r="D1282" s="412"/>
      <c r="E1282" s="413"/>
      <c r="F1282" s="414"/>
    </row>
    <row r="1283" spans="1:6">
      <c r="A1283" s="410"/>
      <c r="B1283" s="308"/>
      <c r="C1283" s="411"/>
      <c r="D1283" s="412"/>
      <c r="E1283" s="413"/>
      <c r="F1283" s="414"/>
    </row>
    <row r="1284" spans="1:6">
      <c r="A1284" s="410"/>
      <c r="B1284" s="308"/>
      <c r="C1284" s="411"/>
      <c r="D1284" s="412"/>
      <c r="E1284" s="413"/>
      <c r="F1284" s="414"/>
    </row>
    <row r="1285" spans="1:6">
      <c r="A1285" s="410"/>
      <c r="B1285" s="308"/>
      <c r="C1285" s="411"/>
      <c r="D1285" s="412"/>
      <c r="E1285" s="413"/>
      <c r="F1285" s="414"/>
    </row>
    <row r="1286" spans="1:6">
      <c r="A1286" s="410"/>
      <c r="B1286" s="308"/>
      <c r="C1286" s="411"/>
      <c r="D1286" s="412"/>
      <c r="E1286" s="413"/>
      <c r="F1286" s="414"/>
    </row>
    <row r="1287" spans="1:6">
      <c r="A1287" s="410"/>
      <c r="B1287" s="308"/>
      <c r="C1287" s="411"/>
      <c r="D1287" s="412"/>
      <c r="E1287" s="413"/>
      <c r="F1287" s="414"/>
    </row>
    <row r="1288" spans="1:6">
      <c r="A1288" s="410"/>
      <c r="B1288" s="308"/>
      <c r="C1288" s="411"/>
      <c r="D1288" s="412"/>
      <c r="E1288" s="413"/>
      <c r="F1288" s="414"/>
    </row>
    <row r="1289" spans="1:6">
      <c r="A1289" s="410"/>
      <c r="B1289" s="308"/>
      <c r="C1289" s="411"/>
      <c r="D1289" s="412"/>
      <c r="E1289" s="413"/>
      <c r="F1289" s="414"/>
    </row>
    <row r="1290" spans="1:6">
      <c r="A1290" s="410"/>
      <c r="B1290" s="308"/>
      <c r="C1290" s="411"/>
      <c r="D1290" s="412"/>
      <c r="E1290" s="413"/>
      <c r="F1290" s="414"/>
    </row>
    <row r="1291" spans="1:6">
      <c r="A1291" s="410"/>
      <c r="B1291" s="308"/>
      <c r="C1291" s="411"/>
      <c r="D1291" s="412"/>
      <c r="E1291" s="413"/>
      <c r="F1291" s="414"/>
    </row>
    <row r="1292" spans="1:6">
      <c r="A1292" s="410"/>
      <c r="B1292" s="308"/>
      <c r="C1292" s="411"/>
      <c r="D1292" s="412"/>
      <c r="E1292" s="413"/>
      <c r="F1292" s="414"/>
    </row>
    <row r="1293" spans="1:6">
      <c r="A1293" s="410"/>
      <c r="B1293" s="308"/>
      <c r="C1293" s="411"/>
      <c r="D1293" s="412"/>
      <c r="E1293" s="413"/>
      <c r="F1293" s="414"/>
    </row>
    <row r="1294" spans="1:6">
      <c r="A1294" s="410"/>
      <c r="B1294" s="308"/>
      <c r="C1294" s="411"/>
      <c r="D1294" s="412"/>
      <c r="E1294" s="413"/>
      <c r="F1294" s="414"/>
    </row>
    <row r="1295" spans="1:6">
      <c r="A1295" s="410"/>
      <c r="B1295" s="308"/>
      <c r="C1295" s="411"/>
      <c r="D1295" s="412"/>
      <c r="E1295" s="413"/>
      <c r="F1295" s="414"/>
    </row>
    <row r="1296" spans="1:6">
      <c r="A1296" s="410"/>
      <c r="B1296" s="308"/>
      <c r="C1296" s="411"/>
      <c r="D1296" s="412"/>
      <c r="E1296" s="413"/>
      <c r="F1296" s="414"/>
    </row>
    <row r="1297" spans="1:6">
      <c r="A1297" s="410"/>
      <c r="B1297" s="308"/>
      <c r="C1297" s="411"/>
      <c r="D1297" s="412"/>
      <c r="E1297" s="413"/>
      <c r="F1297" s="414"/>
    </row>
    <row r="1298" spans="1:6">
      <c r="A1298" s="410"/>
      <c r="B1298" s="308"/>
      <c r="C1298" s="411"/>
      <c r="D1298" s="412"/>
      <c r="E1298" s="413"/>
      <c r="F1298" s="414"/>
    </row>
    <row r="1299" spans="1:6">
      <c r="A1299" s="410"/>
      <c r="B1299" s="308"/>
      <c r="C1299" s="411"/>
      <c r="D1299" s="412"/>
      <c r="E1299" s="413"/>
      <c r="F1299" s="414"/>
    </row>
    <row r="1300" spans="1:6">
      <c r="A1300" s="410"/>
      <c r="B1300" s="308"/>
      <c r="C1300" s="411"/>
      <c r="D1300" s="412"/>
      <c r="E1300" s="413"/>
      <c r="F1300" s="414"/>
    </row>
    <row r="1301" spans="1:6">
      <c r="A1301" s="410"/>
      <c r="B1301" s="308"/>
      <c r="C1301" s="411"/>
      <c r="D1301" s="412"/>
      <c r="E1301" s="413"/>
      <c r="F1301" s="414"/>
    </row>
    <row r="1302" spans="1:6">
      <c r="A1302" s="410"/>
      <c r="B1302" s="308"/>
      <c r="C1302" s="411"/>
      <c r="D1302" s="412"/>
      <c r="E1302" s="413"/>
      <c r="F1302" s="414"/>
    </row>
    <row r="1303" spans="1:6">
      <c r="A1303" s="410"/>
      <c r="B1303" s="308"/>
      <c r="C1303" s="411"/>
      <c r="D1303" s="412"/>
      <c r="E1303" s="413"/>
      <c r="F1303" s="414"/>
    </row>
    <row r="1304" spans="1:6">
      <c r="A1304" s="410"/>
      <c r="B1304" s="308"/>
      <c r="C1304" s="411"/>
      <c r="D1304" s="412"/>
      <c r="E1304" s="413"/>
      <c r="F1304" s="414"/>
    </row>
    <row r="1305" spans="1:6">
      <c r="A1305" s="410"/>
      <c r="B1305" s="308"/>
      <c r="C1305" s="411"/>
      <c r="D1305" s="412"/>
      <c r="E1305" s="413"/>
      <c r="F1305" s="414"/>
    </row>
    <row r="1306" spans="1:6">
      <c r="A1306" s="410"/>
      <c r="B1306" s="308"/>
      <c r="C1306" s="411"/>
      <c r="D1306" s="412"/>
      <c r="E1306" s="413"/>
      <c r="F1306" s="414"/>
    </row>
    <row r="1307" spans="1:6">
      <c r="A1307" s="410"/>
      <c r="B1307" s="308"/>
      <c r="C1307" s="411"/>
      <c r="D1307" s="412"/>
      <c r="E1307" s="413"/>
      <c r="F1307" s="414"/>
    </row>
    <row r="1308" spans="1:6">
      <c r="A1308" s="410"/>
      <c r="B1308" s="308"/>
      <c r="C1308" s="411"/>
      <c r="D1308" s="412"/>
      <c r="E1308" s="413"/>
      <c r="F1308" s="414"/>
    </row>
    <row r="1309" spans="1:6">
      <c r="A1309" s="410"/>
      <c r="B1309" s="308"/>
      <c r="C1309" s="411"/>
      <c r="D1309" s="412"/>
      <c r="E1309" s="413"/>
      <c r="F1309" s="414"/>
    </row>
    <row r="1310" spans="1:6">
      <c r="A1310" s="410"/>
      <c r="B1310" s="308"/>
      <c r="C1310" s="411"/>
      <c r="D1310" s="412"/>
      <c r="E1310" s="413"/>
      <c r="F1310" s="414"/>
    </row>
    <row r="1311" spans="1:6">
      <c r="A1311" s="410"/>
      <c r="B1311" s="308"/>
      <c r="C1311" s="411"/>
      <c r="D1311" s="412"/>
      <c r="E1311" s="413"/>
      <c r="F1311" s="414"/>
    </row>
    <row r="1312" spans="1:6">
      <c r="A1312" s="410"/>
      <c r="B1312" s="308"/>
      <c r="C1312" s="411"/>
      <c r="D1312" s="412"/>
      <c r="E1312" s="413"/>
      <c r="F1312" s="414"/>
    </row>
    <row r="1313" spans="1:6">
      <c r="A1313" s="410"/>
      <c r="B1313" s="308"/>
      <c r="C1313" s="411"/>
      <c r="D1313" s="412"/>
      <c r="E1313" s="413"/>
      <c r="F1313" s="414"/>
    </row>
    <row r="1314" spans="1:6">
      <c r="A1314" s="410"/>
      <c r="B1314" s="308"/>
      <c r="C1314" s="411"/>
      <c r="D1314" s="412"/>
      <c r="E1314" s="413"/>
      <c r="F1314" s="414"/>
    </row>
    <row r="1315" spans="1:6">
      <c r="A1315" s="410"/>
      <c r="B1315" s="308"/>
      <c r="C1315" s="411"/>
      <c r="D1315" s="412"/>
      <c r="E1315" s="413"/>
      <c r="F1315" s="414"/>
    </row>
    <row r="1316" spans="1:6">
      <c r="A1316" s="410"/>
      <c r="B1316" s="308"/>
      <c r="C1316" s="411"/>
      <c r="D1316" s="412"/>
      <c r="E1316" s="413"/>
      <c r="F1316" s="414"/>
    </row>
    <row r="1317" spans="1:6">
      <c r="A1317" s="410"/>
      <c r="B1317" s="308"/>
      <c r="C1317" s="411"/>
      <c r="D1317" s="412"/>
      <c r="E1317" s="413"/>
      <c r="F1317" s="414"/>
    </row>
    <row r="1318" spans="1:6">
      <c r="A1318" s="410"/>
      <c r="B1318" s="308"/>
      <c r="C1318" s="411"/>
      <c r="D1318" s="412"/>
      <c r="E1318" s="413"/>
      <c r="F1318" s="414"/>
    </row>
    <row r="1319" spans="1:6">
      <c r="A1319" s="410"/>
      <c r="B1319" s="308"/>
      <c r="C1319" s="411"/>
      <c r="D1319" s="412"/>
      <c r="E1319" s="413"/>
      <c r="F1319" s="414"/>
    </row>
    <row r="1320" spans="1:6">
      <c r="A1320" s="410"/>
      <c r="B1320" s="308"/>
      <c r="C1320" s="411"/>
      <c r="D1320" s="412"/>
      <c r="E1320" s="413"/>
      <c r="F1320" s="414"/>
    </row>
    <row r="1321" spans="1:6">
      <c r="A1321" s="410"/>
      <c r="B1321" s="308"/>
      <c r="C1321" s="411"/>
      <c r="D1321" s="412"/>
      <c r="E1321" s="413"/>
      <c r="F1321" s="414"/>
    </row>
    <row r="1322" spans="1:6">
      <c r="A1322" s="410"/>
      <c r="B1322" s="308"/>
      <c r="C1322" s="411"/>
      <c r="D1322" s="412"/>
      <c r="E1322" s="413"/>
      <c r="F1322" s="414"/>
    </row>
    <row r="1323" spans="1:6">
      <c r="A1323" s="410"/>
      <c r="B1323" s="308"/>
      <c r="C1323" s="411"/>
      <c r="D1323" s="412"/>
      <c r="E1323" s="413"/>
      <c r="F1323" s="414"/>
    </row>
    <row r="1324" spans="1:6">
      <c r="A1324" s="410"/>
      <c r="B1324" s="308"/>
      <c r="C1324" s="411"/>
      <c r="D1324" s="412"/>
      <c r="E1324" s="413"/>
      <c r="F1324" s="414"/>
    </row>
    <row r="1325" spans="1:6">
      <c r="A1325" s="410"/>
      <c r="B1325" s="308"/>
      <c r="C1325" s="411"/>
      <c r="D1325" s="412"/>
      <c r="E1325" s="413"/>
      <c r="F1325" s="414"/>
    </row>
    <row r="1326" spans="1:6">
      <c r="A1326" s="410"/>
      <c r="B1326" s="308"/>
      <c r="C1326" s="411"/>
      <c r="D1326" s="412"/>
      <c r="E1326" s="413"/>
      <c r="F1326" s="414"/>
    </row>
    <row r="1327" spans="1:6">
      <c r="A1327" s="410"/>
      <c r="B1327" s="308"/>
      <c r="C1327" s="411"/>
      <c r="D1327" s="412"/>
      <c r="E1327" s="413"/>
      <c r="F1327" s="414"/>
    </row>
    <row r="1328" spans="1:6">
      <c r="A1328" s="410"/>
      <c r="B1328" s="308"/>
      <c r="C1328" s="411"/>
      <c r="D1328" s="412"/>
      <c r="E1328" s="413"/>
      <c r="F1328" s="414"/>
    </row>
    <row r="1329" spans="1:6">
      <c r="A1329" s="410"/>
      <c r="B1329" s="308"/>
      <c r="C1329" s="411"/>
      <c r="D1329" s="412"/>
      <c r="E1329" s="413"/>
      <c r="F1329" s="414"/>
    </row>
    <row r="1330" spans="1:6">
      <c r="A1330" s="410"/>
      <c r="B1330" s="308"/>
      <c r="C1330" s="411"/>
      <c r="D1330" s="412"/>
      <c r="E1330" s="413"/>
      <c r="F1330" s="414"/>
    </row>
    <row r="1331" spans="1:6">
      <c r="A1331" s="410"/>
      <c r="B1331" s="308"/>
      <c r="C1331" s="411"/>
      <c r="D1331" s="412"/>
      <c r="E1331" s="413"/>
      <c r="F1331" s="414"/>
    </row>
    <row r="1332" spans="1:6">
      <c r="A1332" s="410"/>
      <c r="B1332" s="308"/>
      <c r="C1332" s="411"/>
      <c r="D1332" s="412"/>
      <c r="E1332" s="413"/>
      <c r="F1332" s="414"/>
    </row>
    <row r="1333" spans="1:6">
      <c r="A1333" s="410"/>
      <c r="B1333" s="308"/>
      <c r="C1333" s="411"/>
      <c r="D1333" s="412"/>
      <c r="E1333" s="413"/>
      <c r="F1333" s="414"/>
    </row>
    <row r="1334" spans="1:6">
      <c r="A1334" s="410"/>
      <c r="B1334" s="308"/>
      <c r="C1334" s="411"/>
      <c r="D1334" s="412"/>
      <c r="E1334" s="413"/>
      <c r="F1334" s="414"/>
    </row>
    <row r="1335" spans="1:6">
      <c r="A1335" s="410"/>
      <c r="B1335" s="308"/>
      <c r="C1335" s="411"/>
      <c r="D1335" s="412"/>
      <c r="E1335" s="413"/>
      <c r="F1335" s="414"/>
    </row>
    <row r="1336" spans="1:6">
      <c r="A1336" s="410"/>
      <c r="B1336" s="308"/>
      <c r="C1336" s="411"/>
      <c r="D1336" s="412"/>
      <c r="E1336" s="413"/>
      <c r="F1336" s="414"/>
    </row>
    <row r="1337" spans="1:6">
      <c r="A1337" s="410"/>
      <c r="B1337" s="308"/>
      <c r="C1337" s="411"/>
      <c r="D1337" s="412"/>
      <c r="E1337" s="413"/>
      <c r="F1337" s="414"/>
    </row>
    <row r="1338" spans="1:6">
      <c r="A1338" s="410"/>
      <c r="B1338" s="308"/>
      <c r="C1338" s="411"/>
      <c r="D1338" s="412"/>
      <c r="E1338" s="413"/>
      <c r="F1338" s="414"/>
    </row>
    <row r="1339" spans="1:6">
      <c r="A1339" s="410"/>
      <c r="B1339" s="308"/>
      <c r="C1339" s="411"/>
      <c r="D1339" s="412"/>
      <c r="E1339" s="413"/>
      <c r="F1339" s="414"/>
    </row>
    <row r="1340" spans="1:6">
      <c r="A1340" s="410"/>
      <c r="B1340" s="308"/>
      <c r="C1340" s="411"/>
      <c r="D1340" s="412"/>
      <c r="E1340" s="413"/>
      <c r="F1340" s="414"/>
    </row>
    <row r="1341" spans="1:6">
      <c r="A1341" s="410"/>
      <c r="B1341" s="308"/>
      <c r="C1341" s="411"/>
      <c r="D1341" s="412"/>
      <c r="E1341" s="413"/>
      <c r="F1341" s="414"/>
    </row>
    <row r="1342" spans="1:6">
      <c r="A1342" s="410"/>
      <c r="B1342" s="308"/>
      <c r="C1342" s="411"/>
      <c r="D1342" s="412"/>
      <c r="E1342" s="413"/>
      <c r="F1342" s="414"/>
    </row>
    <row r="1343" spans="1:6">
      <c r="A1343" s="410"/>
      <c r="B1343" s="308"/>
      <c r="C1343" s="411"/>
      <c r="D1343" s="412"/>
      <c r="E1343" s="413"/>
      <c r="F1343" s="414"/>
    </row>
    <row r="1344" spans="1:6">
      <c r="A1344" s="410"/>
      <c r="B1344" s="308"/>
      <c r="C1344" s="411"/>
      <c r="D1344" s="412"/>
      <c r="E1344" s="413"/>
      <c r="F1344" s="414"/>
    </row>
    <row r="1345" spans="1:6">
      <c r="A1345" s="410"/>
      <c r="B1345" s="308"/>
      <c r="C1345" s="411"/>
      <c r="D1345" s="412"/>
      <c r="E1345" s="413"/>
      <c r="F1345" s="414"/>
    </row>
    <row r="1346" spans="1:6">
      <c r="A1346" s="410"/>
      <c r="B1346" s="308"/>
      <c r="C1346" s="411"/>
      <c r="D1346" s="412"/>
      <c r="E1346" s="413"/>
      <c r="F1346" s="414"/>
    </row>
    <row r="1347" spans="1:6">
      <c r="A1347" s="410"/>
      <c r="B1347" s="308"/>
      <c r="C1347" s="411"/>
      <c r="D1347" s="412"/>
      <c r="E1347" s="413"/>
      <c r="F1347" s="414"/>
    </row>
    <row r="1348" spans="1:6">
      <c r="A1348" s="410"/>
      <c r="B1348" s="308"/>
      <c r="C1348" s="411"/>
      <c r="D1348" s="412"/>
      <c r="E1348" s="413"/>
      <c r="F1348" s="414"/>
    </row>
    <row r="1349" spans="1:6">
      <c r="A1349" s="410"/>
      <c r="B1349" s="308"/>
      <c r="C1349" s="411"/>
      <c r="D1349" s="412"/>
      <c r="E1349" s="413"/>
      <c r="F1349" s="414"/>
    </row>
    <row r="1350" spans="1:6">
      <c r="A1350" s="410"/>
      <c r="B1350" s="308"/>
      <c r="C1350" s="411"/>
      <c r="D1350" s="412"/>
      <c r="E1350" s="413"/>
      <c r="F1350" s="414"/>
    </row>
    <row r="1351" spans="1:6">
      <c r="A1351" s="410"/>
      <c r="B1351" s="308"/>
      <c r="C1351" s="411"/>
      <c r="D1351" s="412"/>
      <c r="E1351" s="413"/>
      <c r="F1351" s="414"/>
    </row>
    <row r="1352" spans="1:6">
      <c r="A1352" s="410"/>
      <c r="B1352" s="308"/>
      <c r="C1352" s="411"/>
      <c r="D1352" s="412"/>
      <c r="E1352" s="413"/>
      <c r="F1352" s="414"/>
    </row>
    <row r="1353" spans="1:6">
      <c r="A1353" s="410"/>
      <c r="B1353" s="308"/>
      <c r="C1353" s="411"/>
      <c r="D1353" s="412"/>
      <c r="E1353" s="413"/>
      <c r="F1353" s="414"/>
    </row>
    <row r="1354" spans="1:6">
      <c r="A1354" s="410"/>
      <c r="B1354" s="308"/>
      <c r="C1354" s="411"/>
      <c r="D1354" s="412"/>
      <c r="E1354" s="413"/>
      <c r="F1354" s="414"/>
    </row>
    <row r="1355" spans="1:6">
      <c r="A1355" s="410"/>
      <c r="B1355" s="308"/>
      <c r="C1355" s="411"/>
      <c r="D1355" s="412"/>
      <c r="E1355" s="413"/>
      <c r="F1355" s="414"/>
    </row>
    <row r="1356" spans="1:6">
      <c r="A1356" s="410"/>
      <c r="B1356" s="308"/>
      <c r="C1356" s="411"/>
      <c r="D1356" s="412"/>
      <c r="E1356" s="413"/>
      <c r="F1356" s="414"/>
    </row>
    <row r="1357" spans="1:6">
      <c r="A1357" s="410"/>
      <c r="B1357" s="308"/>
      <c r="C1357" s="411"/>
      <c r="D1357" s="412"/>
      <c r="E1357" s="413"/>
      <c r="F1357" s="414"/>
    </row>
    <row r="1358" spans="1:6">
      <c r="A1358" s="410"/>
      <c r="B1358" s="308"/>
      <c r="C1358" s="411"/>
      <c r="D1358" s="412"/>
      <c r="E1358" s="413"/>
      <c r="F1358" s="414"/>
    </row>
    <row r="1359" spans="1:6">
      <c r="A1359" s="410"/>
      <c r="B1359" s="308"/>
      <c r="C1359" s="411"/>
      <c r="D1359" s="412"/>
      <c r="E1359" s="413"/>
      <c r="F1359" s="414"/>
    </row>
    <row r="1360" spans="1:6">
      <c r="A1360" s="410"/>
      <c r="B1360" s="308"/>
      <c r="C1360" s="411"/>
      <c r="D1360" s="412"/>
      <c r="E1360" s="413"/>
      <c r="F1360" s="414"/>
    </row>
    <row r="1361" spans="1:6">
      <c r="A1361" s="410"/>
      <c r="B1361" s="308"/>
      <c r="C1361" s="411"/>
      <c r="D1361" s="412"/>
      <c r="E1361" s="413"/>
      <c r="F1361" s="414"/>
    </row>
    <row r="1362" spans="1:6">
      <c r="A1362" s="410"/>
      <c r="B1362" s="308"/>
      <c r="C1362" s="411"/>
      <c r="D1362" s="412"/>
      <c r="E1362" s="413"/>
      <c r="F1362" s="414"/>
    </row>
    <row r="1363" spans="1:6">
      <c r="A1363" s="410"/>
      <c r="B1363" s="308"/>
      <c r="C1363" s="411"/>
      <c r="D1363" s="412"/>
      <c r="E1363" s="413"/>
      <c r="F1363" s="414"/>
    </row>
    <row r="1364" spans="1:6">
      <c r="A1364" s="410"/>
      <c r="B1364" s="308"/>
      <c r="C1364" s="411"/>
      <c r="D1364" s="412"/>
      <c r="E1364" s="413"/>
      <c r="F1364" s="414"/>
    </row>
    <row r="1365" spans="1:6">
      <c r="A1365" s="410"/>
      <c r="B1365" s="308"/>
      <c r="C1365" s="411"/>
      <c r="D1365" s="412"/>
      <c r="E1365" s="413"/>
      <c r="F1365" s="414"/>
    </row>
    <row r="1366" spans="1:6">
      <c r="A1366" s="410"/>
      <c r="B1366" s="308"/>
      <c r="C1366" s="411"/>
      <c r="D1366" s="412"/>
      <c r="E1366" s="413"/>
      <c r="F1366" s="414"/>
    </row>
    <row r="1367" spans="1:6">
      <c r="A1367" s="410"/>
      <c r="B1367" s="308"/>
      <c r="C1367" s="411"/>
      <c r="D1367" s="412"/>
      <c r="E1367" s="413"/>
      <c r="F1367" s="414"/>
    </row>
    <row r="1368" spans="1:6">
      <c r="A1368" s="410"/>
      <c r="B1368" s="308"/>
      <c r="C1368" s="411"/>
      <c r="D1368" s="412"/>
      <c r="E1368" s="413"/>
      <c r="F1368" s="414"/>
    </row>
    <row r="1369" spans="1:6">
      <c r="A1369" s="410"/>
      <c r="B1369" s="308"/>
      <c r="C1369" s="411"/>
      <c r="D1369" s="412"/>
      <c r="E1369" s="413"/>
      <c r="F1369" s="414"/>
    </row>
    <row r="1370" spans="1:6">
      <c r="A1370" s="410"/>
      <c r="B1370" s="308"/>
      <c r="C1370" s="411"/>
      <c r="D1370" s="412"/>
      <c r="E1370" s="413"/>
      <c r="F1370" s="414"/>
    </row>
    <row r="1371" spans="1:6">
      <c r="A1371" s="410"/>
      <c r="B1371" s="308"/>
      <c r="C1371" s="411"/>
      <c r="D1371" s="412"/>
      <c r="E1371" s="413"/>
      <c r="F1371" s="414"/>
    </row>
    <row r="1372" spans="1:6">
      <c r="A1372" s="410"/>
      <c r="B1372" s="308"/>
      <c r="C1372" s="411"/>
      <c r="D1372" s="412"/>
      <c r="E1372" s="413"/>
      <c r="F1372" s="414"/>
    </row>
    <row r="1373" spans="1:6">
      <c r="A1373" s="410"/>
      <c r="B1373" s="308"/>
      <c r="C1373" s="411"/>
      <c r="D1373" s="412"/>
      <c r="E1373" s="413"/>
      <c r="F1373" s="414"/>
    </row>
    <row r="1374" spans="1:6">
      <c r="A1374" s="410"/>
      <c r="B1374" s="308"/>
      <c r="C1374" s="411"/>
      <c r="D1374" s="412"/>
      <c r="E1374" s="413"/>
      <c r="F1374" s="414"/>
    </row>
    <row r="1375" spans="1:6">
      <c r="A1375" s="410"/>
      <c r="B1375" s="308"/>
      <c r="C1375" s="411"/>
      <c r="D1375" s="412"/>
      <c r="E1375" s="413"/>
      <c r="F1375" s="414"/>
    </row>
    <row r="1376" spans="1:6">
      <c r="A1376" s="410"/>
      <c r="B1376" s="308"/>
      <c r="C1376" s="411"/>
      <c r="D1376" s="412"/>
      <c r="E1376" s="413"/>
      <c r="F1376" s="414"/>
    </row>
    <row r="1377" spans="1:6">
      <c r="A1377" s="410"/>
      <c r="B1377" s="308"/>
      <c r="C1377" s="411"/>
      <c r="D1377" s="412"/>
      <c r="E1377" s="413"/>
      <c r="F1377" s="414"/>
    </row>
    <row r="1378" spans="1:6">
      <c r="A1378" s="410"/>
      <c r="B1378" s="308"/>
      <c r="C1378" s="411"/>
      <c r="D1378" s="412"/>
      <c r="E1378" s="413"/>
      <c r="F1378" s="414"/>
    </row>
    <row r="1379" spans="1:6">
      <c r="A1379" s="410"/>
      <c r="B1379" s="308"/>
      <c r="C1379" s="411"/>
      <c r="D1379" s="412"/>
      <c r="E1379" s="413"/>
      <c r="F1379" s="414"/>
    </row>
    <row r="1380" spans="1:6">
      <c r="A1380" s="410"/>
      <c r="B1380" s="308"/>
      <c r="C1380" s="411"/>
      <c r="D1380" s="412"/>
      <c r="E1380" s="413"/>
      <c r="F1380" s="414"/>
    </row>
    <row r="1381" spans="1:6">
      <c r="A1381" s="410"/>
      <c r="B1381" s="308"/>
      <c r="C1381" s="411"/>
      <c r="D1381" s="412"/>
      <c r="E1381" s="413"/>
      <c r="F1381" s="414"/>
    </row>
    <row r="1382" spans="1:6">
      <c r="A1382" s="410"/>
      <c r="B1382" s="308"/>
      <c r="C1382" s="411"/>
      <c r="D1382" s="412"/>
      <c r="E1382" s="413"/>
      <c r="F1382" s="414"/>
    </row>
    <row r="1383" spans="1:6">
      <c r="A1383" s="410"/>
      <c r="B1383" s="308"/>
      <c r="C1383" s="411"/>
      <c r="D1383" s="412"/>
      <c r="E1383" s="413"/>
      <c r="F1383" s="414"/>
    </row>
    <row r="1384" spans="1:6">
      <c r="A1384" s="410"/>
      <c r="B1384" s="308"/>
      <c r="C1384" s="411"/>
      <c r="D1384" s="412"/>
      <c r="E1384" s="413"/>
      <c r="F1384" s="414"/>
    </row>
    <row r="1385" spans="1:6">
      <c r="A1385" s="410"/>
      <c r="B1385" s="308"/>
      <c r="C1385" s="411"/>
      <c r="D1385" s="412"/>
      <c r="E1385" s="413"/>
      <c r="F1385" s="414"/>
    </row>
    <row r="1386" spans="1:6">
      <c r="A1386" s="410"/>
      <c r="B1386" s="308"/>
      <c r="C1386" s="411"/>
      <c r="D1386" s="412"/>
      <c r="E1386" s="413"/>
      <c r="F1386" s="414"/>
    </row>
    <row r="1387" spans="1:6">
      <c r="A1387" s="410"/>
      <c r="B1387" s="308"/>
      <c r="C1387" s="411"/>
      <c r="D1387" s="412"/>
      <c r="E1387" s="413"/>
      <c r="F1387" s="414"/>
    </row>
    <row r="1388" spans="1:6">
      <c r="A1388" s="410"/>
      <c r="B1388" s="308"/>
      <c r="C1388" s="411"/>
      <c r="D1388" s="412"/>
      <c r="E1388" s="413"/>
      <c r="F1388" s="414"/>
    </row>
    <row r="1389" spans="1:6">
      <c r="A1389" s="410"/>
      <c r="B1389" s="308"/>
      <c r="C1389" s="411"/>
      <c r="D1389" s="412"/>
      <c r="E1389" s="413"/>
      <c r="F1389" s="414"/>
    </row>
    <row r="1390" spans="1:6">
      <c r="A1390" s="410"/>
      <c r="B1390" s="308"/>
      <c r="C1390" s="411"/>
      <c r="D1390" s="412"/>
      <c r="E1390" s="413"/>
      <c r="F1390" s="414"/>
    </row>
    <row r="1391" spans="1:6">
      <c r="A1391" s="410"/>
      <c r="B1391" s="308"/>
      <c r="C1391" s="411"/>
      <c r="D1391" s="412"/>
      <c r="E1391" s="413"/>
      <c r="F1391" s="414"/>
    </row>
    <row r="1392" spans="1:6">
      <c r="A1392" s="410"/>
      <c r="B1392" s="308"/>
      <c r="C1392" s="411"/>
      <c r="D1392" s="412"/>
      <c r="E1392" s="413"/>
      <c r="F1392" s="414"/>
    </row>
    <row r="1393" spans="1:6">
      <c r="A1393" s="410"/>
      <c r="B1393" s="308"/>
      <c r="C1393" s="411"/>
      <c r="D1393" s="412"/>
      <c r="E1393" s="413"/>
      <c r="F1393" s="414"/>
    </row>
    <row r="1394" spans="1:6">
      <c r="A1394" s="410"/>
      <c r="B1394" s="308"/>
      <c r="C1394" s="411"/>
      <c r="D1394" s="412"/>
      <c r="E1394" s="413"/>
      <c r="F1394" s="414"/>
    </row>
    <row r="1395" spans="1:6">
      <c r="A1395" s="410"/>
      <c r="B1395" s="308"/>
      <c r="C1395" s="411"/>
      <c r="D1395" s="412"/>
      <c r="E1395" s="413"/>
      <c r="F1395" s="414"/>
    </row>
    <row r="1396" spans="1:6">
      <c r="A1396" s="410"/>
      <c r="B1396" s="308"/>
      <c r="C1396" s="411"/>
      <c r="D1396" s="412"/>
      <c r="E1396" s="413"/>
      <c r="F1396" s="414"/>
    </row>
    <row r="1397" spans="1:6">
      <c r="A1397" s="410"/>
      <c r="B1397" s="308"/>
      <c r="C1397" s="411"/>
      <c r="D1397" s="412"/>
      <c r="E1397" s="413"/>
      <c r="F1397" s="414"/>
    </row>
    <row r="1398" spans="1:6">
      <c r="A1398" s="410"/>
      <c r="B1398" s="308"/>
      <c r="C1398" s="411"/>
      <c r="D1398" s="412"/>
      <c r="E1398" s="413"/>
      <c r="F1398" s="414"/>
    </row>
    <row r="1399" spans="1:6">
      <c r="A1399" s="410"/>
      <c r="B1399" s="308"/>
      <c r="C1399" s="411"/>
      <c r="D1399" s="412"/>
      <c r="E1399" s="413"/>
      <c r="F1399" s="414"/>
    </row>
    <row r="1400" spans="1:6">
      <c r="A1400" s="410"/>
      <c r="B1400" s="308"/>
      <c r="C1400" s="411"/>
      <c r="D1400" s="412"/>
      <c r="E1400" s="413"/>
      <c r="F1400" s="414"/>
    </row>
    <row r="1401" spans="1:6">
      <c r="A1401" s="410"/>
      <c r="B1401" s="308"/>
      <c r="C1401" s="411"/>
      <c r="D1401" s="412"/>
      <c r="E1401" s="413"/>
      <c r="F1401" s="414"/>
    </row>
    <row r="1402" spans="1:6">
      <c r="A1402" s="410"/>
      <c r="B1402" s="308"/>
      <c r="C1402" s="411"/>
      <c r="D1402" s="412"/>
      <c r="E1402" s="413"/>
      <c r="F1402" s="414"/>
    </row>
    <row r="1403" spans="1:6">
      <c r="A1403" s="410"/>
      <c r="B1403" s="308"/>
      <c r="C1403" s="411"/>
      <c r="D1403" s="412"/>
      <c r="E1403" s="413"/>
      <c r="F1403" s="414"/>
    </row>
    <row r="1404" spans="1:6">
      <c r="A1404" s="410"/>
      <c r="B1404" s="308"/>
      <c r="C1404" s="411"/>
      <c r="D1404" s="412"/>
      <c r="E1404" s="413"/>
      <c r="F1404" s="414"/>
    </row>
    <row r="1405" spans="1:6">
      <c r="A1405" s="410"/>
      <c r="B1405" s="308"/>
      <c r="C1405" s="411"/>
      <c r="D1405" s="412"/>
      <c r="E1405" s="413"/>
      <c r="F1405" s="414"/>
    </row>
    <row r="1406" spans="1:6">
      <c r="A1406" s="410"/>
      <c r="B1406" s="308"/>
      <c r="C1406" s="411"/>
      <c r="D1406" s="412"/>
      <c r="E1406" s="413"/>
      <c r="F1406" s="414"/>
    </row>
    <row r="1407" spans="1:6">
      <c r="A1407" s="410"/>
      <c r="B1407" s="308"/>
      <c r="C1407" s="411"/>
      <c r="D1407" s="412"/>
      <c r="E1407" s="413"/>
      <c r="F1407" s="414"/>
    </row>
    <row r="1408" spans="1:6">
      <c r="A1408" s="410"/>
      <c r="B1408" s="308"/>
      <c r="C1408" s="411"/>
      <c r="D1408" s="412"/>
      <c r="E1408" s="413"/>
      <c r="F1408" s="414"/>
    </row>
    <row r="1409" spans="1:6">
      <c r="A1409" s="410"/>
      <c r="B1409" s="308"/>
      <c r="C1409" s="411"/>
      <c r="D1409" s="412"/>
      <c r="E1409" s="413"/>
      <c r="F1409" s="414"/>
    </row>
    <row r="1410" spans="1:6">
      <c r="A1410" s="410"/>
      <c r="B1410" s="308"/>
      <c r="C1410" s="411"/>
      <c r="D1410" s="412"/>
      <c r="E1410" s="413"/>
      <c r="F1410" s="414"/>
    </row>
    <row r="1411" spans="1:6">
      <c r="A1411" s="410"/>
      <c r="B1411" s="308"/>
      <c r="C1411" s="411"/>
      <c r="D1411" s="412"/>
      <c r="E1411" s="413"/>
      <c r="F1411" s="414"/>
    </row>
    <row r="1412" spans="1:6">
      <c r="A1412" s="410"/>
      <c r="B1412" s="308"/>
      <c r="C1412" s="411"/>
      <c r="D1412" s="412"/>
      <c r="E1412" s="413"/>
      <c r="F1412" s="414"/>
    </row>
    <row r="1413" spans="1:6">
      <c r="A1413" s="410"/>
      <c r="B1413" s="308"/>
      <c r="C1413" s="411"/>
      <c r="D1413" s="412"/>
      <c r="E1413" s="413"/>
      <c r="F1413" s="414"/>
    </row>
    <row r="1414" spans="1:6">
      <c r="A1414" s="410"/>
      <c r="B1414" s="308"/>
      <c r="C1414" s="411"/>
      <c r="D1414" s="412"/>
      <c r="E1414" s="413"/>
      <c r="F1414" s="414"/>
    </row>
    <row r="1415" spans="1:6">
      <c r="A1415" s="410"/>
      <c r="B1415" s="308"/>
      <c r="C1415" s="411"/>
      <c r="D1415" s="412"/>
      <c r="E1415" s="413"/>
      <c r="F1415" s="414"/>
    </row>
    <row r="1416" spans="1:6">
      <c r="A1416" s="410"/>
      <c r="B1416" s="308"/>
      <c r="C1416" s="411"/>
      <c r="D1416" s="412"/>
      <c r="E1416" s="413"/>
      <c r="F1416" s="414"/>
    </row>
    <row r="1417" spans="1:6">
      <c r="A1417" s="410"/>
      <c r="B1417" s="308"/>
      <c r="C1417" s="411"/>
      <c r="D1417" s="412"/>
      <c r="E1417" s="413"/>
      <c r="F1417" s="414"/>
    </row>
    <row r="1418" spans="1:6">
      <c r="A1418" s="410"/>
      <c r="B1418" s="308"/>
      <c r="C1418" s="411"/>
      <c r="D1418" s="412"/>
      <c r="E1418" s="413"/>
      <c r="F1418" s="414"/>
    </row>
    <row r="1419" spans="1:6">
      <c r="A1419" s="410"/>
      <c r="B1419" s="308"/>
      <c r="C1419" s="411"/>
      <c r="D1419" s="412"/>
      <c r="E1419" s="413"/>
      <c r="F1419" s="414"/>
    </row>
    <row r="1420" spans="1:6">
      <c r="A1420" s="410"/>
      <c r="B1420" s="308"/>
      <c r="C1420" s="411"/>
      <c r="D1420" s="412"/>
      <c r="E1420" s="413"/>
      <c r="F1420" s="414"/>
    </row>
    <row r="1421" spans="1:6">
      <c r="A1421" s="410"/>
      <c r="B1421" s="308"/>
      <c r="C1421" s="411"/>
      <c r="D1421" s="412"/>
      <c r="E1421" s="413"/>
      <c r="F1421" s="414"/>
    </row>
    <row r="1422" spans="1:6">
      <c r="A1422" s="410"/>
      <c r="B1422" s="308"/>
      <c r="C1422" s="411"/>
      <c r="D1422" s="412"/>
      <c r="E1422" s="413"/>
      <c r="F1422" s="414"/>
    </row>
    <row r="1423" spans="1:6">
      <c r="A1423" s="410"/>
      <c r="B1423" s="308"/>
      <c r="C1423" s="411"/>
      <c r="D1423" s="412"/>
      <c r="E1423" s="413"/>
      <c r="F1423" s="414"/>
    </row>
    <row r="1424" spans="1:6">
      <c r="A1424" s="410"/>
      <c r="B1424" s="308"/>
      <c r="C1424" s="411"/>
      <c r="D1424" s="412"/>
      <c r="E1424" s="413"/>
      <c r="F1424" s="414"/>
    </row>
    <row r="1425" spans="1:6">
      <c r="A1425" s="410"/>
      <c r="B1425" s="308"/>
      <c r="C1425" s="411"/>
      <c r="D1425" s="412"/>
      <c r="E1425" s="413"/>
      <c r="F1425" s="414"/>
    </row>
    <row r="1426" spans="1:6">
      <c r="A1426" s="410"/>
      <c r="B1426" s="308"/>
      <c r="C1426" s="411"/>
      <c r="D1426" s="412"/>
      <c r="E1426" s="413"/>
      <c r="F1426" s="414"/>
    </row>
    <row r="1427" spans="1:6">
      <c r="A1427" s="410"/>
      <c r="B1427" s="308"/>
      <c r="C1427" s="411"/>
      <c r="D1427" s="412"/>
      <c r="E1427" s="413"/>
      <c r="F1427" s="414"/>
    </row>
    <row r="1428" spans="1:6">
      <c r="A1428" s="410"/>
      <c r="B1428" s="308"/>
      <c r="C1428" s="411"/>
      <c r="D1428" s="412"/>
      <c r="E1428" s="413"/>
      <c r="F1428" s="414"/>
    </row>
    <row r="1429" spans="1:6">
      <c r="A1429" s="410"/>
      <c r="B1429" s="308"/>
      <c r="C1429" s="411"/>
      <c r="D1429" s="412"/>
      <c r="E1429" s="413"/>
      <c r="F1429" s="414"/>
    </row>
    <row r="1430" spans="1:6">
      <c r="A1430" s="410"/>
      <c r="B1430" s="308"/>
      <c r="C1430" s="411"/>
      <c r="D1430" s="412"/>
      <c r="E1430" s="413"/>
      <c r="F1430" s="414"/>
    </row>
    <row r="1431" spans="1:6">
      <c r="A1431" s="410"/>
      <c r="B1431" s="308"/>
      <c r="C1431" s="411"/>
      <c r="D1431" s="412"/>
      <c r="E1431" s="413"/>
      <c r="F1431" s="414"/>
    </row>
    <row r="1432" spans="1:6">
      <c r="A1432" s="410"/>
      <c r="B1432" s="308"/>
      <c r="C1432" s="411"/>
      <c r="D1432" s="412"/>
      <c r="E1432" s="413"/>
      <c r="F1432" s="414"/>
    </row>
    <row r="1433" spans="1:6">
      <c r="A1433" s="410"/>
      <c r="B1433" s="308"/>
      <c r="C1433" s="411"/>
      <c r="D1433" s="412"/>
      <c r="E1433" s="413"/>
      <c r="F1433" s="414"/>
    </row>
    <row r="1434" spans="1:6">
      <c r="A1434" s="410"/>
      <c r="B1434" s="308"/>
      <c r="C1434" s="411"/>
      <c r="D1434" s="412"/>
      <c r="E1434" s="413"/>
      <c r="F1434" s="414"/>
    </row>
    <row r="1435" spans="1:6">
      <c r="A1435" s="410"/>
      <c r="B1435" s="308"/>
      <c r="C1435" s="411"/>
      <c r="D1435" s="412"/>
      <c r="E1435" s="413"/>
      <c r="F1435" s="414"/>
    </row>
    <row r="1436" spans="1:6">
      <c r="A1436" s="410"/>
      <c r="B1436" s="308"/>
      <c r="C1436" s="411"/>
      <c r="D1436" s="412"/>
      <c r="E1436" s="413"/>
      <c r="F1436" s="414"/>
    </row>
    <row r="1437" spans="1:6">
      <c r="A1437" s="410"/>
      <c r="B1437" s="308"/>
      <c r="C1437" s="411"/>
      <c r="D1437" s="412"/>
      <c r="E1437" s="413"/>
      <c r="F1437" s="414"/>
    </row>
    <row r="1438" spans="1:6">
      <c r="A1438" s="410"/>
      <c r="B1438" s="308"/>
      <c r="C1438" s="411"/>
      <c r="D1438" s="412"/>
      <c r="E1438" s="413"/>
      <c r="F1438" s="414"/>
    </row>
    <row r="1439" spans="1:6">
      <c r="A1439" s="410"/>
      <c r="B1439" s="308"/>
      <c r="C1439" s="411"/>
      <c r="D1439" s="412"/>
      <c r="E1439" s="413"/>
      <c r="F1439" s="414"/>
    </row>
    <row r="1440" spans="1:6">
      <c r="A1440" s="410"/>
      <c r="B1440" s="308"/>
      <c r="C1440" s="411"/>
      <c r="D1440" s="412"/>
      <c r="E1440" s="413"/>
      <c r="F1440" s="414"/>
    </row>
    <row r="1441" spans="1:6">
      <c r="A1441" s="410"/>
      <c r="B1441" s="308"/>
      <c r="C1441" s="411"/>
      <c r="D1441" s="412"/>
      <c r="E1441" s="413"/>
      <c r="F1441" s="414"/>
    </row>
    <row r="1442" spans="1:6">
      <c r="A1442" s="410"/>
      <c r="B1442" s="308"/>
      <c r="C1442" s="411"/>
      <c r="D1442" s="412"/>
      <c r="E1442" s="413"/>
      <c r="F1442" s="414"/>
    </row>
    <row r="1443" spans="1:6">
      <c r="A1443" s="410"/>
      <c r="B1443" s="308"/>
      <c r="C1443" s="411"/>
      <c r="D1443" s="412"/>
      <c r="E1443" s="413"/>
      <c r="F1443" s="414"/>
    </row>
    <row r="1444" spans="1:6">
      <c r="A1444" s="410"/>
      <c r="B1444" s="308"/>
      <c r="C1444" s="411"/>
      <c r="D1444" s="412"/>
      <c r="E1444" s="413"/>
      <c r="F1444" s="414"/>
    </row>
    <row r="1445" spans="1:6">
      <c r="A1445" s="410"/>
      <c r="B1445" s="308"/>
      <c r="C1445" s="411"/>
      <c r="D1445" s="412"/>
      <c r="E1445" s="413"/>
      <c r="F1445" s="414"/>
    </row>
    <row r="1446" spans="1:6">
      <c r="A1446" s="410"/>
      <c r="B1446" s="308"/>
      <c r="C1446" s="411"/>
      <c r="D1446" s="412"/>
      <c r="E1446" s="413"/>
      <c r="F1446" s="414"/>
    </row>
    <row r="1447" spans="1:6">
      <c r="A1447" s="410"/>
      <c r="B1447" s="308"/>
      <c r="C1447" s="411"/>
      <c r="D1447" s="412"/>
      <c r="E1447" s="413"/>
      <c r="F1447" s="414"/>
    </row>
    <row r="1448" spans="1:6">
      <c r="A1448" s="410"/>
      <c r="B1448" s="308"/>
      <c r="C1448" s="411"/>
      <c r="D1448" s="412"/>
      <c r="E1448" s="413"/>
      <c r="F1448" s="414"/>
    </row>
    <row r="1449" spans="1:6">
      <c r="A1449" s="410"/>
      <c r="B1449" s="308"/>
      <c r="C1449" s="411"/>
      <c r="D1449" s="412"/>
      <c r="E1449" s="413"/>
      <c r="F1449" s="414"/>
    </row>
    <row r="1450" spans="1:6">
      <c r="A1450" s="410"/>
      <c r="B1450" s="308"/>
      <c r="C1450" s="411"/>
      <c r="D1450" s="412"/>
      <c r="E1450" s="413"/>
      <c r="F1450" s="414"/>
    </row>
    <row r="1451" spans="1:6">
      <c r="A1451" s="410"/>
      <c r="B1451" s="308"/>
      <c r="C1451" s="411"/>
      <c r="D1451" s="412"/>
      <c r="E1451" s="413"/>
      <c r="F1451" s="414"/>
    </row>
    <row r="1452" spans="1:6">
      <c r="A1452" s="410"/>
      <c r="B1452" s="308"/>
      <c r="C1452" s="411"/>
      <c r="D1452" s="412"/>
      <c r="E1452" s="413"/>
      <c r="F1452" s="414"/>
    </row>
    <row r="1453" spans="1:6">
      <c r="A1453" s="410"/>
      <c r="B1453" s="308"/>
      <c r="C1453" s="411"/>
      <c r="D1453" s="412"/>
      <c r="E1453" s="413"/>
      <c r="F1453" s="414"/>
    </row>
    <row r="1454" spans="1:6">
      <c r="A1454" s="410"/>
      <c r="B1454" s="308"/>
      <c r="C1454" s="411"/>
      <c r="D1454" s="412"/>
      <c r="E1454" s="413"/>
      <c r="F1454" s="414"/>
    </row>
    <row r="1455" spans="1:6">
      <c r="A1455" s="410"/>
      <c r="B1455" s="308"/>
      <c r="C1455" s="411"/>
      <c r="D1455" s="412"/>
      <c r="E1455" s="413"/>
      <c r="F1455" s="414"/>
    </row>
    <row r="1456" spans="1:6">
      <c r="A1456" s="410"/>
      <c r="B1456" s="308"/>
      <c r="C1456" s="411"/>
      <c r="D1456" s="412"/>
      <c r="E1456" s="413"/>
      <c r="F1456" s="414"/>
    </row>
    <row r="1457" spans="1:6">
      <c r="A1457" s="410"/>
      <c r="B1457" s="308"/>
      <c r="C1457" s="411"/>
      <c r="D1457" s="412"/>
      <c r="E1457" s="413"/>
      <c r="F1457" s="414"/>
    </row>
    <row r="1458" spans="1:6">
      <c r="A1458" s="410"/>
      <c r="B1458" s="308"/>
      <c r="C1458" s="411"/>
      <c r="D1458" s="412"/>
      <c r="E1458" s="413"/>
      <c r="F1458" s="414"/>
    </row>
    <row r="1459" spans="1:6">
      <c r="A1459" s="410"/>
      <c r="B1459" s="308"/>
      <c r="C1459" s="411"/>
      <c r="D1459" s="412"/>
      <c r="E1459" s="413"/>
      <c r="F1459" s="414"/>
    </row>
    <row r="1460" spans="1:6">
      <c r="A1460" s="410"/>
      <c r="B1460" s="308"/>
      <c r="C1460" s="411"/>
      <c r="D1460" s="412"/>
      <c r="E1460" s="413"/>
      <c r="F1460" s="414"/>
    </row>
    <row r="1461" spans="1:6">
      <c r="A1461" s="410"/>
      <c r="B1461" s="308"/>
      <c r="C1461" s="411"/>
      <c r="D1461" s="412"/>
      <c r="E1461" s="413"/>
      <c r="F1461" s="414"/>
    </row>
    <row r="1462" spans="1:6">
      <c r="A1462" s="410"/>
      <c r="B1462" s="308"/>
      <c r="C1462" s="411"/>
      <c r="D1462" s="412"/>
      <c r="E1462" s="413"/>
      <c r="F1462" s="414"/>
    </row>
    <row r="1463" spans="1:6">
      <c r="A1463" s="410"/>
      <c r="B1463" s="308"/>
      <c r="C1463" s="411"/>
      <c r="D1463" s="412"/>
      <c r="E1463" s="413"/>
      <c r="F1463" s="414"/>
    </row>
    <row r="1464" spans="1:6">
      <c r="A1464" s="410"/>
      <c r="B1464" s="308"/>
      <c r="C1464" s="411"/>
      <c r="D1464" s="412"/>
      <c r="E1464" s="413"/>
      <c r="F1464" s="414"/>
    </row>
    <row r="1465" spans="1:6">
      <c r="A1465" s="410"/>
      <c r="B1465" s="308"/>
      <c r="C1465" s="411"/>
      <c r="D1465" s="412"/>
      <c r="E1465" s="413"/>
      <c r="F1465" s="414"/>
    </row>
    <row r="1466" spans="1:6">
      <c r="A1466" s="410"/>
      <c r="B1466" s="308"/>
      <c r="C1466" s="411"/>
      <c r="D1466" s="412"/>
      <c r="E1466" s="413"/>
      <c r="F1466" s="414"/>
    </row>
    <row r="1467" spans="1:6">
      <c r="A1467" s="410"/>
      <c r="B1467" s="308"/>
      <c r="C1467" s="411"/>
      <c r="D1467" s="412"/>
      <c r="E1467" s="413"/>
      <c r="F1467" s="414"/>
    </row>
    <row r="1468" spans="1:6">
      <c r="A1468" s="410"/>
      <c r="B1468" s="308"/>
      <c r="C1468" s="411"/>
      <c r="D1468" s="412"/>
      <c r="E1468" s="413"/>
      <c r="F1468" s="414"/>
    </row>
    <row r="1469" spans="1:6">
      <c r="A1469" s="410"/>
      <c r="B1469" s="308"/>
      <c r="C1469" s="411"/>
      <c r="D1469" s="412"/>
      <c r="E1469" s="413"/>
      <c r="F1469" s="414"/>
    </row>
    <row r="1470" spans="1:6">
      <c r="A1470" s="410"/>
      <c r="B1470" s="308"/>
      <c r="C1470" s="411"/>
      <c r="D1470" s="412"/>
      <c r="E1470" s="413"/>
      <c r="F1470" s="414"/>
    </row>
    <row r="1471" spans="1:6">
      <c r="A1471" s="410"/>
      <c r="B1471" s="308"/>
      <c r="C1471" s="411"/>
      <c r="D1471" s="412"/>
      <c r="E1471" s="413"/>
      <c r="F1471" s="414"/>
    </row>
    <row r="1472" spans="1:6">
      <c r="A1472" s="410"/>
      <c r="B1472" s="308"/>
      <c r="C1472" s="411"/>
      <c r="D1472" s="412"/>
      <c r="E1472" s="413"/>
      <c r="F1472" s="414"/>
    </row>
    <row r="1473" spans="1:6">
      <c r="A1473" s="410"/>
      <c r="B1473" s="308"/>
      <c r="C1473" s="411"/>
      <c r="D1473" s="412"/>
      <c r="E1473" s="413"/>
      <c r="F1473" s="414"/>
    </row>
    <row r="1474" spans="1:6">
      <c r="A1474" s="410"/>
      <c r="B1474" s="308"/>
      <c r="C1474" s="411"/>
      <c r="D1474" s="412"/>
      <c r="E1474" s="413"/>
      <c r="F1474" s="414"/>
    </row>
    <row r="1475" spans="1:6">
      <c r="A1475" s="410"/>
      <c r="B1475" s="308"/>
      <c r="C1475" s="411"/>
      <c r="D1475" s="412"/>
      <c r="E1475" s="413"/>
      <c r="F1475" s="414"/>
    </row>
    <row r="1476" spans="1:6">
      <c r="A1476" s="410"/>
      <c r="B1476" s="308"/>
      <c r="C1476" s="411"/>
      <c r="D1476" s="412"/>
      <c r="E1476" s="413"/>
      <c r="F1476" s="414"/>
    </row>
    <row r="1477" spans="1:6">
      <c r="A1477" s="410"/>
      <c r="B1477" s="308"/>
      <c r="C1477" s="411"/>
      <c r="D1477" s="412"/>
      <c r="E1477" s="413"/>
      <c r="F1477" s="414"/>
    </row>
    <row r="1478" spans="1:6">
      <c r="A1478" s="410"/>
      <c r="B1478" s="308"/>
      <c r="C1478" s="411"/>
      <c r="D1478" s="412"/>
      <c r="E1478" s="413"/>
      <c r="F1478" s="414"/>
    </row>
    <row r="1479" spans="1:6">
      <c r="A1479" s="410"/>
      <c r="B1479" s="308"/>
      <c r="C1479" s="411"/>
      <c r="D1479" s="412"/>
      <c r="E1479" s="413"/>
      <c r="F1479" s="414"/>
    </row>
    <row r="1480" spans="1:6">
      <c r="A1480" s="410"/>
      <c r="B1480" s="308"/>
      <c r="C1480" s="411"/>
      <c r="D1480" s="412"/>
      <c r="E1480" s="413"/>
      <c r="F1480" s="414"/>
    </row>
    <row r="1481" spans="1:6">
      <c r="A1481" s="410"/>
      <c r="B1481" s="308"/>
      <c r="C1481" s="411"/>
      <c r="D1481" s="412"/>
      <c r="E1481" s="413"/>
      <c r="F1481" s="414"/>
    </row>
    <row r="1482" spans="1:6">
      <c r="A1482" s="410"/>
      <c r="B1482" s="308"/>
      <c r="C1482" s="411"/>
      <c r="D1482" s="412"/>
      <c r="E1482" s="413"/>
      <c r="F1482" s="414"/>
    </row>
    <row r="1483" spans="1:6">
      <c r="A1483" s="410"/>
      <c r="B1483" s="308"/>
      <c r="C1483" s="411"/>
      <c r="D1483" s="412"/>
      <c r="E1483" s="413"/>
      <c r="F1483" s="414"/>
    </row>
    <row r="1484" spans="1:6">
      <c r="A1484" s="410"/>
      <c r="B1484" s="308"/>
      <c r="C1484" s="411"/>
      <c r="D1484" s="412"/>
      <c r="E1484" s="413"/>
      <c r="F1484" s="414"/>
    </row>
    <row r="1485" spans="1:6">
      <c r="A1485" s="410"/>
      <c r="B1485" s="308"/>
      <c r="C1485" s="411"/>
      <c r="D1485" s="412"/>
      <c r="E1485" s="413"/>
      <c r="F1485" s="414"/>
    </row>
    <row r="1486" spans="1:6">
      <c r="A1486" s="410"/>
      <c r="B1486" s="308"/>
      <c r="C1486" s="411"/>
      <c r="D1486" s="412"/>
      <c r="E1486" s="413"/>
      <c r="F1486" s="414"/>
    </row>
    <row r="1487" spans="1:6">
      <c r="A1487" s="410"/>
      <c r="B1487" s="308"/>
      <c r="C1487" s="411"/>
      <c r="D1487" s="412"/>
      <c r="E1487" s="413"/>
      <c r="F1487" s="414"/>
    </row>
    <row r="1488" spans="1:6">
      <c r="A1488" s="410"/>
      <c r="B1488" s="308"/>
      <c r="C1488" s="411"/>
      <c r="D1488" s="412"/>
      <c r="E1488" s="413"/>
      <c r="F1488" s="414"/>
    </row>
    <row r="1489" spans="1:6">
      <c r="A1489" s="410"/>
      <c r="B1489" s="308"/>
      <c r="C1489" s="411"/>
      <c r="D1489" s="412"/>
      <c r="E1489" s="413"/>
      <c r="F1489" s="414"/>
    </row>
    <row r="1490" spans="1:6">
      <c r="A1490" s="410"/>
      <c r="B1490" s="308"/>
      <c r="C1490" s="411"/>
      <c r="D1490" s="412"/>
      <c r="E1490" s="413"/>
      <c r="F1490" s="414"/>
    </row>
    <row r="1491" spans="1:6">
      <c r="A1491" s="410"/>
      <c r="B1491" s="308"/>
      <c r="C1491" s="411"/>
      <c r="D1491" s="412"/>
      <c r="E1491" s="413"/>
      <c r="F1491" s="414"/>
    </row>
    <row r="1492" spans="1:6">
      <c r="A1492" s="410"/>
      <c r="B1492" s="308"/>
      <c r="C1492" s="411"/>
      <c r="D1492" s="412"/>
      <c r="E1492" s="413"/>
      <c r="F1492" s="414"/>
    </row>
    <row r="1493" spans="1:6">
      <c r="A1493" s="410"/>
      <c r="B1493" s="308"/>
      <c r="C1493" s="411"/>
      <c r="D1493" s="412"/>
      <c r="E1493" s="413"/>
      <c r="F1493" s="414"/>
    </row>
    <row r="1494" spans="1:6">
      <c r="A1494" s="410"/>
      <c r="B1494" s="308"/>
      <c r="C1494" s="411"/>
      <c r="D1494" s="412"/>
      <c r="E1494" s="413"/>
      <c r="F1494" s="414"/>
    </row>
    <row r="1495" spans="1:6">
      <c r="A1495" s="410"/>
      <c r="B1495" s="308"/>
      <c r="C1495" s="411"/>
      <c r="D1495" s="412"/>
      <c r="E1495" s="413"/>
      <c r="F1495" s="414"/>
    </row>
    <row r="1496" spans="1:6">
      <c r="A1496" s="410"/>
      <c r="B1496" s="308"/>
      <c r="C1496" s="411"/>
      <c r="D1496" s="412"/>
      <c r="E1496" s="413"/>
      <c r="F1496" s="414"/>
    </row>
    <row r="1497" spans="1:6">
      <c r="A1497" s="410"/>
      <c r="B1497" s="308"/>
      <c r="C1497" s="411"/>
      <c r="D1497" s="412"/>
      <c r="E1497" s="413"/>
      <c r="F1497" s="414"/>
    </row>
    <row r="1498" spans="1:6">
      <c r="A1498" s="410"/>
      <c r="B1498" s="308"/>
      <c r="C1498" s="411"/>
      <c r="D1498" s="412"/>
      <c r="E1498" s="413"/>
      <c r="F1498" s="414"/>
    </row>
    <row r="1499" spans="1:6">
      <c r="A1499" s="410"/>
      <c r="B1499" s="308"/>
      <c r="C1499" s="411"/>
      <c r="D1499" s="412"/>
      <c r="E1499" s="413"/>
      <c r="F1499" s="414"/>
    </row>
    <row r="1500" spans="1:6">
      <c r="A1500" s="410"/>
      <c r="B1500" s="308"/>
      <c r="C1500" s="411"/>
      <c r="D1500" s="412"/>
      <c r="E1500" s="413"/>
      <c r="F1500" s="414"/>
    </row>
    <row r="1501" spans="1:6">
      <c r="A1501" s="410"/>
      <c r="B1501" s="308"/>
      <c r="C1501" s="411"/>
      <c r="D1501" s="412"/>
      <c r="E1501" s="413"/>
      <c r="F1501" s="414"/>
    </row>
    <row r="1502" spans="1:6">
      <c r="A1502" s="410"/>
      <c r="B1502" s="308"/>
      <c r="C1502" s="411"/>
      <c r="D1502" s="412"/>
      <c r="E1502" s="413"/>
      <c r="F1502" s="414"/>
    </row>
    <row r="1503" spans="1:6">
      <c r="A1503" s="410"/>
      <c r="B1503" s="308"/>
      <c r="C1503" s="411"/>
      <c r="D1503" s="412"/>
      <c r="E1503" s="413"/>
      <c r="F1503" s="414"/>
    </row>
    <row r="1504" spans="1:6">
      <c r="A1504" s="410"/>
      <c r="B1504" s="308"/>
      <c r="C1504" s="411"/>
      <c r="D1504" s="412"/>
      <c r="E1504" s="413"/>
      <c r="F1504" s="414"/>
    </row>
    <row r="1505" spans="1:6">
      <c r="A1505" s="410"/>
      <c r="B1505" s="308"/>
      <c r="C1505" s="411"/>
      <c r="D1505" s="412"/>
      <c r="E1505" s="413"/>
      <c r="F1505" s="414"/>
    </row>
    <row r="1506" spans="1:6">
      <c r="A1506" s="410"/>
      <c r="B1506" s="308"/>
      <c r="C1506" s="411"/>
      <c r="D1506" s="412"/>
      <c r="E1506" s="413"/>
      <c r="F1506" s="414"/>
    </row>
    <row r="1507" spans="1:6">
      <c r="A1507" s="410"/>
      <c r="B1507" s="308"/>
      <c r="C1507" s="411"/>
      <c r="D1507" s="412"/>
      <c r="E1507" s="413"/>
      <c r="F1507" s="414"/>
    </row>
    <row r="1508" spans="1:6">
      <c r="A1508" s="410"/>
      <c r="B1508" s="308"/>
      <c r="C1508" s="411"/>
      <c r="D1508" s="412"/>
      <c r="E1508" s="413"/>
      <c r="F1508" s="414"/>
    </row>
    <row r="1509" spans="1:6">
      <c r="A1509" s="410"/>
      <c r="B1509" s="308"/>
      <c r="C1509" s="411"/>
      <c r="D1509" s="412"/>
      <c r="E1509" s="413"/>
      <c r="F1509" s="414"/>
    </row>
    <row r="1510" spans="1:6">
      <c r="A1510" s="410"/>
      <c r="B1510" s="308"/>
      <c r="C1510" s="411"/>
      <c r="D1510" s="412"/>
      <c r="E1510" s="413"/>
      <c r="F1510" s="414"/>
    </row>
    <row r="1511" spans="1:6">
      <c r="A1511" s="410"/>
      <c r="B1511" s="308"/>
      <c r="C1511" s="411"/>
      <c r="D1511" s="412"/>
      <c r="E1511" s="413"/>
      <c r="F1511" s="414"/>
    </row>
    <row r="1512" spans="1:6">
      <c r="A1512" s="410"/>
      <c r="B1512" s="308"/>
      <c r="C1512" s="411"/>
      <c r="D1512" s="412"/>
      <c r="E1512" s="413"/>
      <c r="F1512" s="414"/>
    </row>
    <row r="1513" spans="1:6">
      <c r="A1513" s="410"/>
      <c r="B1513" s="308"/>
      <c r="C1513" s="411"/>
      <c r="D1513" s="412"/>
      <c r="E1513" s="413"/>
      <c r="F1513" s="414"/>
    </row>
    <row r="1514" spans="1:6">
      <c r="A1514" s="410"/>
      <c r="B1514" s="308"/>
      <c r="C1514" s="411"/>
      <c r="D1514" s="412"/>
      <c r="E1514" s="413"/>
      <c r="F1514" s="414"/>
    </row>
    <row r="1515" spans="1:6">
      <c r="A1515" s="410"/>
      <c r="B1515" s="308"/>
      <c r="C1515" s="411"/>
      <c r="D1515" s="412"/>
      <c r="E1515" s="413"/>
      <c r="F1515" s="414"/>
    </row>
    <row r="1516" spans="1:6">
      <c r="A1516" s="410"/>
      <c r="B1516" s="308"/>
      <c r="C1516" s="411"/>
      <c r="D1516" s="412"/>
      <c r="E1516" s="413"/>
      <c r="F1516" s="414"/>
    </row>
    <row r="1517" spans="1:6">
      <c r="A1517" s="410"/>
      <c r="B1517" s="308"/>
      <c r="C1517" s="411"/>
      <c r="D1517" s="412"/>
      <c r="E1517" s="413"/>
      <c r="F1517" s="414"/>
    </row>
    <row r="1518" spans="1:6">
      <c r="A1518" s="410"/>
      <c r="B1518" s="308"/>
      <c r="C1518" s="411"/>
      <c r="D1518" s="412"/>
      <c r="E1518" s="413"/>
      <c r="F1518" s="414"/>
    </row>
    <row r="1519" spans="1:6">
      <c r="A1519" s="410"/>
      <c r="B1519" s="308"/>
      <c r="C1519" s="411"/>
      <c r="D1519" s="412"/>
      <c r="E1519" s="413"/>
      <c r="F1519" s="414"/>
    </row>
    <row r="1520" spans="1:6">
      <c r="A1520" s="410"/>
      <c r="B1520" s="308"/>
      <c r="C1520" s="411"/>
      <c r="D1520" s="412"/>
      <c r="E1520" s="413"/>
      <c r="F1520" s="414"/>
    </row>
    <row r="1521" spans="1:6">
      <c r="A1521" s="410"/>
      <c r="B1521" s="308"/>
      <c r="C1521" s="411"/>
      <c r="D1521" s="412"/>
      <c r="E1521" s="413"/>
      <c r="F1521" s="414"/>
    </row>
    <row r="1522" spans="1:6">
      <c r="A1522" s="410"/>
      <c r="B1522" s="308"/>
      <c r="C1522" s="411"/>
      <c r="D1522" s="412"/>
      <c r="E1522" s="413"/>
      <c r="F1522" s="414"/>
    </row>
    <row r="1523" spans="1:6">
      <c r="A1523" s="410"/>
      <c r="B1523" s="308"/>
      <c r="C1523" s="411"/>
      <c r="D1523" s="412"/>
      <c r="E1523" s="413"/>
      <c r="F1523" s="414"/>
    </row>
    <row r="1524" spans="1:6">
      <c r="A1524" s="410"/>
      <c r="B1524" s="308"/>
      <c r="C1524" s="411"/>
      <c r="D1524" s="412"/>
      <c r="E1524" s="413"/>
      <c r="F1524" s="414"/>
    </row>
    <row r="1525" spans="1:6">
      <c r="A1525" s="410"/>
      <c r="B1525" s="308"/>
      <c r="C1525" s="411"/>
      <c r="D1525" s="412"/>
      <c r="E1525" s="413"/>
      <c r="F1525" s="414"/>
    </row>
    <row r="1526" spans="1:6">
      <c r="A1526" s="410"/>
      <c r="B1526" s="308"/>
      <c r="C1526" s="411"/>
      <c r="D1526" s="412"/>
      <c r="E1526" s="413"/>
      <c r="F1526" s="414"/>
    </row>
    <row r="1527" spans="1:6">
      <c r="A1527" s="410"/>
      <c r="B1527" s="308"/>
      <c r="C1527" s="411"/>
      <c r="D1527" s="412"/>
      <c r="E1527" s="413"/>
      <c r="F1527" s="414"/>
    </row>
    <row r="1528" spans="1:6">
      <c r="A1528" s="410"/>
      <c r="B1528" s="308"/>
      <c r="C1528" s="411"/>
      <c r="D1528" s="412"/>
      <c r="E1528" s="413"/>
      <c r="F1528" s="414"/>
    </row>
    <row r="1529" spans="1:6">
      <c r="A1529" s="410"/>
      <c r="B1529" s="308"/>
      <c r="C1529" s="411"/>
      <c r="D1529" s="412"/>
      <c r="E1529" s="413"/>
      <c r="F1529" s="414"/>
    </row>
    <row r="1530" spans="1:6">
      <c r="A1530" s="410"/>
      <c r="B1530" s="308"/>
      <c r="C1530" s="411"/>
      <c r="D1530" s="412"/>
      <c r="E1530" s="413"/>
      <c r="F1530" s="414"/>
    </row>
    <row r="1531" spans="1:6">
      <c r="A1531" s="410"/>
      <c r="B1531" s="308"/>
      <c r="C1531" s="411"/>
      <c r="D1531" s="412"/>
      <c r="E1531" s="413"/>
      <c r="F1531" s="414"/>
    </row>
    <row r="1532" spans="1:6">
      <c r="A1532" s="410"/>
      <c r="B1532" s="308"/>
      <c r="C1532" s="411"/>
      <c r="D1532" s="412"/>
      <c r="E1532" s="413"/>
      <c r="F1532" s="414"/>
    </row>
    <row r="1533" spans="1:6">
      <c r="A1533" s="410"/>
      <c r="B1533" s="308"/>
      <c r="C1533" s="411"/>
      <c r="D1533" s="412"/>
      <c r="E1533" s="413"/>
      <c r="F1533" s="414"/>
    </row>
    <row r="1534" spans="1:6">
      <c r="A1534" s="410"/>
      <c r="B1534" s="308"/>
      <c r="C1534" s="411"/>
      <c r="D1534" s="412"/>
      <c r="E1534" s="413"/>
      <c r="F1534" s="414"/>
    </row>
    <row r="1535" spans="1:6">
      <c r="A1535" s="410"/>
      <c r="B1535" s="308"/>
      <c r="C1535" s="411"/>
      <c r="D1535" s="412"/>
      <c r="E1535" s="413"/>
      <c r="F1535" s="414"/>
    </row>
    <row r="1536" spans="1:6">
      <c r="A1536" s="410"/>
      <c r="B1536" s="308"/>
      <c r="C1536" s="411"/>
      <c r="D1536" s="412"/>
      <c r="E1536" s="413"/>
      <c r="F1536" s="414"/>
    </row>
    <row r="1537" spans="1:6">
      <c r="A1537" s="410"/>
      <c r="B1537" s="308"/>
      <c r="C1537" s="411"/>
      <c r="D1537" s="412"/>
      <c r="E1537" s="413"/>
      <c r="F1537" s="414"/>
    </row>
    <row r="1538" spans="1:6">
      <c r="A1538" s="410"/>
      <c r="B1538" s="308"/>
      <c r="C1538" s="411"/>
      <c r="D1538" s="412"/>
      <c r="E1538" s="413"/>
      <c r="F1538" s="414"/>
    </row>
    <row r="1539" spans="1:6">
      <c r="A1539" s="410"/>
      <c r="B1539" s="308"/>
      <c r="C1539" s="411"/>
      <c r="D1539" s="412"/>
      <c r="E1539" s="413"/>
      <c r="F1539" s="414"/>
    </row>
    <row r="1540" spans="1:6">
      <c r="A1540" s="410"/>
      <c r="B1540" s="308"/>
      <c r="C1540" s="411"/>
      <c r="D1540" s="412"/>
      <c r="E1540" s="413"/>
      <c r="F1540" s="414"/>
    </row>
    <row r="1541" spans="1:6">
      <c r="A1541" s="410"/>
      <c r="B1541" s="308"/>
      <c r="C1541" s="411"/>
      <c r="D1541" s="412"/>
      <c r="E1541" s="413"/>
      <c r="F1541" s="414"/>
    </row>
    <row r="1542" spans="1:6">
      <c r="A1542" s="410"/>
      <c r="B1542" s="308"/>
      <c r="C1542" s="411"/>
      <c r="D1542" s="412"/>
      <c r="E1542" s="413"/>
      <c r="F1542" s="414"/>
    </row>
    <row r="1543" spans="1:6">
      <c r="A1543" s="410"/>
      <c r="B1543" s="308"/>
      <c r="C1543" s="411"/>
      <c r="D1543" s="412"/>
      <c r="E1543" s="413"/>
      <c r="F1543" s="414"/>
    </row>
    <row r="1544" spans="1:6">
      <c r="A1544" s="410"/>
      <c r="B1544" s="308"/>
      <c r="C1544" s="411"/>
      <c r="D1544" s="412"/>
      <c r="E1544" s="413"/>
      <c r="F1544" s="414"/>
    </row>
    <row r="1545" spans="1:6">
      <c r="A1545" s="410"/>
      <c r="B1545" s="308"/>
      <c r="C1545" s="411"/>
      <c r="D1545" s="412"/>
      <c r="E1545" s="413"/>
      <c r="F1545" s="414"/>
    </row>
    <row r="1546" spans="1:6">
      <c r="A1546" s="410"/>
      <c r="B1546" s="308"/>
      <c r="C1546" s="411"/>
      <c r="D1546" s="412"/>
      <c r="E1546" s="413"/>
      <c r="F1546" s="414"/>
    </row>
    <row r="1547" spans="1:6">
      <c r="A1547" s="410"/>
      <c r="B1547" s="308"/>
      <c r="C1547" s="411"/>
      <c r="D1547" s="412"/>
      <c r="E1547" s="413"/>
      <c r="F1547" s="414"/>
    </row>
    <row r="1548" spans="1:6">
      <c r="A1548" s="410"/>
      <c r="B1548" s="308"/>
      <c r="C1548" s="411"/>
      <c r="D1548" s="412"/>
      <c r="E1548" s="413"/>
      <c r="F1548" s="414"/>
    </row>
    <row r="1549" spans="1:6">
      <c r="A1549" s="410"/>
      <c r="B1549" s="308"/>
      <c r="C1549" s="411"/>
      <c r="D1549" s="412"/>
      <c r="E1549" s="413"/>
      <c r="F1549" s="414"/>
    </row>
    <row r="1550" spans="1:6">
      <c r="A1550" s="410"/>
      <c r="B1550" s="308"/>
      <c r="C1550" s="411"/>
      <c r="D1550" s="412"/>
      <c r="E1550" s="413"/>
      <c r="F1550" s="414"/>
    </row>
    <row r="1551" spans="1:6">
      <c r="A1551" s="410"/>
      <c r="B1551" s="308"/>
      <c r="C1551" s="411"/>
      <c r="D1551" s="412"/>
      <c r="E1551" s="413"/>
      <c r="F1551" s="414"/>
    </row>
    <row r="1552" spans="1:6">
      <c r="A1552" s="410"/>
      <c r="B1552" s="308"/>
      <c r="C1552" s="411"/>
      <c r="D1552" s="412"/>
      <c r="E1552" s="413"/>
      <c r="F1552" s="414"/>
    </row>
    <row r="1553" spans="1:6">
      <c r="A1553" s="410"/>
      <c r="B1553" s="308"/>
      <c r="C1553" s="411"/>
      <c r="D1553" s="412"/>
      <c r="E1553" s="413"/>
      <c r="F1553" s="414"/>
    </row>
    <row r="1554" spans="1:6">
      <c r="A1554" s="410"/>
      <c r="B1554" s="308"/>
      <c r="C1554" s="411"/>
      <c r="D1554" s="412"/>
      <c r="E1554" s="413"/>
      <c r="F1554" s="414"/>
    </row>
    <row r="1555" spans="1:6">
      <c r="A1555" s="410"/>
      <c r="B1555" s="308"/>
      <c r="C1555" s="411"/>
      <c r="D1555" s="412"/>
      <c r="E1555" s="413"/>
      <c r="F1555" s="414"/>
    </row>
    <row r="1556" spans="1:6">
      <c r="A1556" s="410"/>
      <c r="B1556" s="308"/>
      <c r="C1556" s="411"/>
      <c r="D1556" s="412"/>
      <c r="E1556" s="413"/>
      <c r="F1556" s="414"/>
    </row>
    <row r="1557" spans="1:6">
      <c r="A1557" s="410"/>
      <c r="B1557" s="308"/>
      <c r="C1557" s="411"/>
      <c r="D1557" s="412"/>
      <c r="E1557" s="413"/>
      <c r="F1557" s="414"/>
    </row>
    <row r="1558" spans="1:6">
      <c r="A1558" s="410"/>
      <c r="B1558" s="308"/>
      <c r="C1558" s="411"/>
      <c r="D1558" s="412"/>
      <c r="E1558" s="413"/>
      <c r="F1558" s="414"/>
    </row>
    <row r="1559" spans="1:6">
      <c r="A1559" s="410"/>
      <c r="B1559" s="308"/>
      <c r="C1559" s="411"/>
      <c r="D1559" s="412"/>
      <c r="E1559" s="413"/>
      <c r="F1559" s="414"/>
    </row>
    <row r="1560" spans="1:6">
      <c r="A1560" s="410"/>
      <c r="B1560" s="308"/>
      <c r="C1560" s="411"/>
      <c r="D1560" s="412"/>
      <c r="E1560" s="413"/>
      <c r="F1560" s="414"/>
    </row>
    <row r="1561" spans="1:6">
      <c r="A1561" s="410"/>
      <c r="B1561" s="308"/>
      <c r="C1561" s="411"/>
      <c r="D1561" s="412"/>
      <c r="E1561" s="413"/>
      <c r="F1561" s="414"/>
    </row>
    <row r="1562" spans="1:6">
      <c r="A1562" s="410"/>
      <c r="B1562" s="308"/>
      <c r="C1562" s="411"/>
      <c r="D1562" s="412"/>
      <c r="E1562" s="413"/>
      <c r="F1562" s="414"/>
    </row>
    <row r="1563" spans="1:6">
      <c r="A1563" s="410"/>
      <c r="B1563" s="308"/>
      <c r="C1563" s="411"/>
      <c r="D1563" s="412"/>
      <c r="E1563" s="413"/>
      <c r="F1563" s="414"/>
    </row>
    <row r="1564" spans="1:6">
      <c r="A1564" s="410"/>
      <c r="B1564" s="308"/>
      <c r="C1564" s="411"/>
      <c r="D1564" s="412"/>
      <c r="E1564" s="413"/>
      <c r="F1564" s="414"/>
    </row>
    <row r="1565" spans="1:6">
      <c r="A1565" s="410"/>
      <c r="B1565" s="308"/>
      <c r="C1565" s="411"/>
      <c r="D1565" s="412"/>
      <c r="E1565" s="413"/>
      <c r="F1565" s="414"/>
    </row>
    <row r="1566" spans="1:6">
      <c r="A1566" s="410"/>
      <c r="B1566" s="308"/>
      <c r="C1566" s="411"/>
      <c r="D1566" s="412"/>
      <c r="E1566" s="413"/>
      <c r="F1566" s="414"/>
    </row>
    <row r="1567" spans="1:6">
      <c r="A1567" s="410"/>
      <c r="B1567" s="308"/>
      <c r="C1567" s="411"/>
      <c r="D1567" s="412"/>
      <c r="E1567" s="413"/>
      <c r="F1567" s="414"/>
    </row>
    <row r="1568" spans="1:6">
      <c r="A1568" s="410"/>
      <c r="B1568" s="308"/>
      <c r="C1568" s="411"/>
      <c r="D1568" s="412"/>
      <c r="E1568" s="413"/>
      <c r="F1568" s="414"/>
    </row>
    <row r="1569" spans="1:6">
      <c r="A1569" s="410"/>
      <c r="B1569" s="308"/>
      <c r="C1569" s="411"/>
      <c r="D1569" s="412"/>
      <c r="E1569" s="413"/>
      <c r="F1569" s="414"/>
    </row>
    <row r="1570" spans="1:6">
      <c r="A1570" s="410"/>
      <c r="B1570" s="308"/>
      <c r="C1570" s="411"/>
      <c r="D1570" s="412"/>
      <c r="E1570" s="413"/>
      <c r="F1570" s="414"/>
    </row>
    <row r="1571" spans="1:6">
      <c r="A1571" s="410"/>
      <c r="B1571" s="308"/>
      <c r="C1571" s="411"/>
      <c r="D1571" s="412"/>
      <c r="E1571" s="413"/>
      <c r="F1571" s="414"/>
    </row>
    <row r="1572" spans="1:6">
      <c r="A1572" s="410"/>
      <c r="B1572" s="308"/>
      <c r="C1572" s="411"/>
      <c r="D1572" s="412"/>
      <c r="E1572" s="413"/>
      <c r="F1572" s="414"/>
    </row>
    <row r="1573" spans="1:6">
      <c r="A1573" s="410"/>
      <c r="B1573" s="308"/>
      <c r="C1573" s="411"/>
      <c r="D1573" s="412"/>
      <c r="E1573" s="413"/>
      <c r="F1573" s="414"/>
    </row>
    <row r="1574" spans="1:6">
      <c r="A1574" s="410"/>
      <c r="B1574" s="308"/>
      <c r="C1574" s="411"/>
      <c r="D1574" s="412"/>
      <c r="E1574" s="413"/>
      <c r="F1574" s="414"/>
    </row>
    <row r="1575" spans="1:6">
      <c r="A1575" s="410"/>
      <c r="B1575" s="308"/>
      <c r="C1575" s="411"/>
      <c r="D1575" s="412"/>
      <c r="E1575" s="413"/>
      <c r="F1575" s="414"/>
    </row>
    <row r="1576" spans="1:6">
      <c r="A1576" s="410"/>
      <c r="B1576" s="308"/>
      <c r="C1576" s="411"/>
      <c r="D1576" s="412"/>
      <c r="E1576" s="413"/>
      <c r="F1576" s="414"/>
    </row>
    <row r="1577" spans="1:6">
      <c r="A1577" s="410"/>
      <c r="B1577" s="308"/>
      <c r="C1577" s="411"/>
      <c r="D1577" s="412"/>
      <c r="E1577" s="413"/>
      <c r="F1577" s="414"/>
    </row>
    <row r="1578" spans="1:6">
      <c r="A1578" s="410"/>
      <c r="B1578" s="308"/>
      <c r="C1578" s="411"/>
      <c r="D1578" s="412"/>
      <c r="E1578" s="413"/>
      <c r="F1578" s="414"/>
    </row>
    <row r="1579" spans="1:6">
      <c r="A1579" s="410"/>
      <c r="B1579" s="308"/>
      <c r="C1579" s="411"/>
      <c r="D1579" s="412"/>
      <c r="E1579" s="413"/>
      <c r="F1579" s="414"/>
    </row>
    <row r="1580" spans="1:6">
      <c r="A1580" s="410"/>
      <c r="B1580" s="308"/>
      <c r="C1580" s="411"/>
      <c r="D1580" s="412"/>
      <c r="E1580" s="413"/>
      <c r="F1580" s="414"/>
    </row>
    <row r="1581" spans="1:6">
      <c r="A1581" s="410"/>
      <c r="B1581" s="308"/>
      <c r="C1581" s="411"/>
      <c r="D1581" s="412"/>
      <c r="E1581" s="413"/>
      <c r="F1581" s="414"/>
    </row>
    <row r="1582" spans="1:6">
      <c r="A1582" s="410"/>
      <c r="B1582" s="308"/>
      <c r="C1582" s="411"/>
      <c r="D1582" s="412"/>
      <c r="E1582" s="413"/>
      <c r="F1582" s="414"/>
    </row>
    <row r="1583" spans="1:6">
      <c r="A1583" s="410"/>
      <c r="B1583" s="308"/>
      <c r="C1583" s="411"/>
      <c r="D1583" s="412"/>
      <c r="E1583" s="413"/>
      <c r="F1583" s="414"/>
    </row>
    <row r="1584" spans="1:6">
      <c r="A1584" s="410"/>
      <c r="B1584" s="308"/>
      <c r="C1584" s="411"/>
      <c r="D1584" s="412"/>
      <c r="E1584" s="413"/>
      <c r="F1584" s="414"/>
    </row>
    <row r="1585" spans="1:6">
      <c r="A1585" s="410"/>
      <c r="B1585" s="308"/>
      <c r="C1585" s="411"/>
      <c r="D1585" s="412"/>
      <c r="E1585" s="413"/>
      <c r="F1585" s="414"/>
    </row>
    <row r="1586" spans="1:6">
      <c r="A1586" s="410"/>
      <c r="B1586" s="308"/>
      <c r="C1586" s="411"/>
      <c r="D1586" s="412"/>
      <c r="E1586" s="413"/>
      <c r="F1586" s="414"/>
    </row>
    <row r="1587" spans="1:6">
      <c r="A1587" s="410"/>
      <c r="B1587" s="308"/>
      <c r="C1587" s="411"/>
      <c r="D1587" s="412"/>
      <c r="E1587" s="413"/>
      <c r="F1587" s="414"/>
    </row>
    <row r="1588" spans="1:6">
      <c r="A1588" s="410"/>
      <c r="B1588" s="308"/>
      <c r="C1588" s="411"/>
      <c r="D1588" s="412"/>
      <c r="E1588" s="413"/>
      <c r="F1588" s="414"/>
    </row>
    <row r="1589" spans="1:6">
      <c r="A1589" s="410"/>
      <c r="B1589" s="308"/>
      <c r="C1589" s="411"/>
      <c r="D1589" s="412"/>
      <c r="E1589" s="413"/>
      <c r="F1589" s="414"/>
    </row>
    <row r="1590" spans="1:6">
      <c r="A1590" s="410"/>
      <c r="B1590" s="308"/>
      <c r="C1590" s="411"/>
      <c r="D1590" s="412"/>
      <c r="E1590" s="413"/>
      <c r="F1590" s="414"/>
    </row>
    <row r="1591" spans="1:6">
      <c r="A1591" s="410"/>
      <c r="B1591" s="308"/>
      <c r="C1591" s="411"/>
      <c r="D1591" s="412"/>
      <c r="E1591" s="413"/>
      <c r="F1591" s="414"/>
    </row>
    <row r="1592" spans="1:6">
      <c r="A1592" s="410"/>
      <c r="B1592" s="308"/>
      <c r="C1592" s="411"/>
      <c r="D1592" s="412"/>
      <c r="E1592" s="413"/>
      <c r="F1592" s="414"/>
    </row>
    <row r="1593" spans="1:6">
      <c r="A1593" s="410"/>
      <c r="B1593" s="308"/>
      <c r="C1593" s="411"/>
      <c r="D1593" s="412"/>
      <c r="E1593" s="413"/>
      <c r="F1593" s="414"/>
    </row>
    <row r="1594" spans="1:6">
      <c r="A1594" s="410"/>
      <c r="B1594" s="308"/>
      <c r="C1594" s="411"/>
      <c r="D1594" s="412"/>
      <c r="E1594" s="413"/>
      <c r="F1594" s="414"/>
    </row>
    <row r="1595" spans="1:6">
      <c r="A1595" s="410"/>
      <c r="B1595" s="308"/>
      <c r="C1595" s="411"/>
      <c r="D1595" s="412"/>
      <c r="E1595" s="413"/>
      <c r="F1595" s="414"/>
    </row>
    <row r="1596" spans="1:6">
      <c r="A1596" s="410"/>
      <c r="B1596" s="308"/>
      <c r="C1596" s="411"/>
      <c r="D1596" s="412"/>
      <c r="E1596" s="413"/>
      <c r="F1596" s="414"/>
    </row>
    <row r="1597" spans="1:6">
      <c r="A1597" s="410"/>
      <c r="B1597" s="308"/>
      <c r="C1597" s="411"/>
      <c r="D1597" s="412"/>
      <c r="E1597" s="413"/>
      <c r="F1597" s="414"/>
    </row>
    <row r="1598" spans="1:6">
      <c r="A1598" s="410"/>
      <c r="B1598" s="308"/>
      <c r="C1598" s="411"/>
      <c r="D1598" s="412"/>
      <c r="E1598" s="413"/>
      <c r="F1598" s="414"/>
    </row>
    <row r="1599" spans="1:6">
      <c r="A1599" s="410"/>
      <c r="B1599" s="308"/>
      <c r="C1599" s="411"/>
      <c r="D1599" s="412"/>
      <c r="E1599" s="413"/>
      <c r="F1599" s="414"/>
    </row>
    <row r="1600" spans="1:6">
      <c r="A1600" s="410"/>
      <c r="B1600" s="308"/>
      <c r="C1600" s="411"/>
      <c r="D1600" s="412"/>
      <c r="E1600" s="413"/>
      <c r="F1600" s="414"/>
    </row>
    <row r="1601" spans="1:6">
      <c r="A1601" s="410"/>
      <c r="B1601" s="308"/>
      <c r="C1601" s="411"/>
      <c r="D1601" s="412"/>
      <c r="E1601" s="413"/>
      <c r="F1601" s="414"/>
    </row>
    <row r="1602" spans="1:6">
      <c r="A1602" s="410"/>
      <c r="B1602" s="308"/>
      <c r="C1602" s="411"/>
      <c r="D1602" s="412"/>
      <c r="E1602" s="413"/>
      <c r="F1602" s="414"/>
    </row>
    <row r="1603" spans="1:6">
      <c r="A1603" s="410"/>
      <c r="B1603" s="308"/>
      <c r="C1603" s="411"/>
      <c r="D1603" s="412"/>
      <c r="E1603" s="413"/>
      <c r="F1603" s="414"/>
    </row>
    <row r="1604" spans="1:6">
      <c r="A1604" s="410"/>
      <c r="B1604" s="308"/>
      <c r="C1604" s="411"/>
      <c r="D1604" s="412"/>
      <c r="E1604" s="413"/>
      <c r="F1604" s="414"/>
    </row>
    <row r="1605" spans="1:6">
      <c r="A1605" s="410"/>
      <c r="B1605" s="308"/>
      <c r="C1605" s="411"/>
      <c r="D1605" s="412"/>
      <c r="E1605" s="413"/>
      <c r="F1605" s="414"/>
    </row>
    <row r="1606" spans="1:6">
      <c r="A1606" s="410"/>
      <c r="B1606" s="308"/>
      <c r="C1606" s="411"/>
      <c r="D1606" s="412"/>
      <c r="E1606" s="413"/>
      <c r="F1606" s="414"/>
    </row>
    <row r="1607" spans="1:6">
      <c r="A1607" s="410"/>
      <c r="B1607" s="308"/>
      <c r="C1607" s="411"/>
      <c r="D1607" s="412"/>
      <c r="E1607" s="413"/>
      <c r="F1607" s="414"/>
    </row>
    <row r="1608" spans="1:6">
      <c r="A1608" s="410"/>
      <c r="B1608" s="308"/>
      <c r="C1608" s="411"/>
      <c r="D1608" s="412"/>
      <c r="E1608" s="413"/>
      <c r="F1608" s="414"/>
    </row>
    <row r="1609" spans="1:6">
      <c r="A1609" s="410"/>
      <c r="B1609" s="308"/>
      <c r="C1609" s="411"/>
      <c r="D1609" s="412"/>
      <c r="E1609" s="413"/>
      <c r="F1609" s="414"/>
    </row>
    <row r="1610" spans="1:6">
      <c r="A1610" s="410"/>
      <c r="B1610" s="308"/>
      <c r="C1610" s="411"/>
      <c r="D1610" s="412"/>
      <c r="E1610" s="413"/>
      <c r="F1610" s="414"/>
    </row>
    <row r="1611" spans="1:6">
      <c r="A1611" s="410"/>
      <c r="B1611" s="308"/>
      <c r="C1611" s="411"/>
      <c r="D1611" s="412"/>
      <c r="E1611" s="413"/>
      <c r="F1611" s="414"/>
    </row>
    <row r="1612" spans="1:6">
      <c r="A1612" s="410"/>
      <c r="B1612" s="308"/>
      <c r="C1612" s="411"/>
      <c r="D1612" s="412"/>
      <c r="E1612" s="413"/>
      <c r="F1612" s="414"/>
    </row>
    <row r="1613" spans="1:6">
      <c r="A1613" s="410"/>
      <c r="B1613" s="308"/>
      <c r="C1613" s="411"/>
      <c r="D1613" s="412"/>
      <c r="E1613" s="413"/>
      <c r="F1613" s="414"/>
    </row>
    <row r="1614" spans="1:6">
      <c r="A1614" s="410"/>
      <c r="B1614" s="308"/>
      <c r="C1614" s="411"/>
      <c r="D1614" s="412"/>
      <c r="E1614" s="413"/>
      <c r="F1614" s="414"/>
    </row>
    <row r="1615" spans="1:6">
      <c r="A1615" s="410"/>
      <c r="B1615" s="308"/>
      <c r="C1615" s="411"/>
      <c r="D1615" s="412"/>
      <c r="E1615" s="413"/>
      <c r="F1615" s="414"/>
    </row>
    <row r="1616" spans="1:6">
      <c r="A1616" s="410"/>
      <c r="B1616" s="308"/>
      <c r="C1616" s="411"/>
      <c r="D1616" s="412"/>
      <c r="E1616" s="413"/>
      <c r="F1616" s="414"/>
    </row>
    <row r="1617" spans="1:6">
      <c r="A1617" s="410"/>
      <c r="B1617" s="308"/>
      <c r="C1617" s="411"/>
      <c r="D1617" s="412"/>
      <c r="E1617" s="413"/>
      <c r="F1617" s="414"/>
    </row>
    <row r="1618" spans="1:6">
      <c r="A1618" s="410"/>
      <c r="B1618" s="308"/>
      <c r="C1618" s="411"/>
      <c r="D1618" s="412"/>
      <c r="E1618" s="413"/>
      <c r="F1618" s="414"/>
    </row>
    <row r="1619" spans="1:6">
      <c r="A1619" s="410"/>
      <c r="B1619" s="308"/>
      <c r="C1619" s="411"/>
      <c r="D1619" s="412"/>
      <c r="E1619" s="413"/>
      <c r="F1619" s="414"/>
    </row>
    <row r="1620" spans="1:6">
      <c r="A1620" s="410"/>
      <c r="B1620" s="308"/>
      <c r="C1620" s="411"/>
      <c r="D1620" s="412"/>
      <c r="E1620" s="413"/>
      <c r="F1620" s="414"/>
    </row>
    <row r="1621" spans="1:6">
      <c r="A1621" s="410"/>
      <c r="B1621" s="308"/>
      <c r="C1621" s="411"/>
      <c r="D1621" s="412"/>
      <c r="E1621" s="413"/>
      <c r="F1621" s="414"/>
    </row>
    <row r="1622" spans="1:6">
      <c r="A1622" s="410"/>
      <c r="B1622" s="308"/>
      <c r="C1622" s="411"/>
      <c r="D1622" s="412"/>
      <c r="E1622" s="413"/>
      <c r="F1622" s="414"/>
    </row>
    <row r="1623" spans="1:6">
      <c r="A1623" s="410"/>
      <c r="B1623" s="308"/>
      <c r="C1623" s="411"/>
      <c r="D1623" s="412"/>
      <c r="E1623" s="413"/>
      <c r="F1623" s="414"/>
    </row>
    <row r="1624" spans="1:6">
      <c r="A1624" s="410"/>
      <c r="B1624" s="308"/>
      <c r="C1624" s="411"/>
      <c r="D1624" s="412"/>
      <c r="E1624" s="413"/>
      <c r="F1624" s="414"/>
    </row>
    <row r="1625" spans="1:6">
      <c r="A1625" s="410"/>
      <c r="B1625" s="308"/>
      <c r="C1625" s="411"/>
      <c r="D1625" s="412"/>
      <c r="E1625" s="413"/>
      <c r="F1625" s="414"/>
    </row>
    <row r="1626" spans="1:6">
      <c r="A1626" s="410"/>
      <c r="B1626" s="308"/>
      <c r="C1626" s="411"/>
      <c r="D1626" s="412"/>
      <c r="E1626" s="413"/>
      <c r="F1626" s="414"/>
    </row>
    <row r="1627" spans="1:6">
      <c r="A1627" s="410"/>
      <c r="B1627" s="308"/>
      <c r="C1627" s="411"/>
      <c r="D1627" s="412"/>
      <c r="E1627" s="413"/>
      <c r="F1627" s="414"/>
    </row>
    <row r="1628" spans="1:6">
      <c r="A1628" s="410"/>
      <c r="B1628" s="308"/>
      <c r="C1628" s="411"/>
      <c r="D1628" s="412"/>
      <c r="E1628" s="413"/>
      <c r="F1628" s="414"/>
    </row>
    <row r="1629" spans="1:6">
      <c r="A1629" s="410"/>
      <c r="B1629" s="308"/>
      <c r="C1629" s="411"/>
      <c r="D1629" s="412"/>
      <c r="E1629" s="413"/>
      <c r="F1629" s="414"/>
    </row>
    <row r="1630" spans="1:6">
      <c r="A1630" s="410"/>
      <c r="B1630" s="308"/>
      <c r="C1630" s="411"/>
      <c r="D1630" s="412"/>
      <c r="E1630" s="413"/>
      <c r="F1630" s="414"/>
    </row>
    <row r="1631" spans="1:6">
      <c r="A1631" s="410"/>
      <c r="B1631" s="308"/>
      <c r="C1631" s="411"/>
      <c r="D1631" s="412"/>
      <c r="E1631" s="413"/>
      <c r="F1631" s="414"/>
    </row>
    <row r="1632" spans="1:6">
      <c r="A1632" s="410"/>
      <c r="B1632" s="308"/>
      <c r="C1632" s="411"/>
      <c r="D1632" s="412"/>
      <c r="E1632" s="413"/>
      <c r="F1632" s="414"/>
    </row>
    <row r="1633" spans="1:6">
      <c r="A1633" s="410"/>
      <c r="B1633" s="308"/>
      <c r="C1633" s="411"/>
      <c r="D1633" s="412"/>
      <c r="E1633" s="413"/>
      <c r="F1633" s="414"/>
    </row>
    <row r="1634" spans="1:6">
      <c r="A1634" s="410"/>
      <c r="B1634" s="308"/>
      <c r="C1634" s="411"/>
      <c r="D1634" s="412"/>
      <c r="E1634" s="413"/>
      <c r="F1634" s="414"/>
    </row>
    <row r="1635" spans="1:6">
      <c r="A1635" s="410"/>
      <c r="B1635" s="308"/>
      <c r="C1635" s="411"/>
      <c r="D1635" s="412"/>
      <c r="E1635" s="413"/>
      <c r="F1635" s="414"/>
    </row>
    <row r="1636" spans="1:6">
      <c r="A1636" s="410"/>
      <c r="B1636" s="308"/>
      <c r="C1636" s="411"/>
      <c r="D1636" s="412"/>
      <c r="E1636" s="413"/>
      <c r="F1636" s="414"/>
    </row>
    <row r="1637" spans="1:6">
      <c r="A1637" s="410"/>
      <c r="B1637" s="308"/>
      <c r="C1637" s="411"/>
      <c r="D1637" s="412"/>
      <c r="E1637" s="413"/>
      <c r="F1637" s="414"/>
    </row>
    <row r="1638" spans="1:6">
      <c r="A1638" s="410"/>
      <c r="B1638" s="308"/>
      <c r="C1638" s="411"/>
      <c r="D1638" s="412"/>
      <c r="E1638" s="413"/>
      <c r="F1638" s="414"/>
    </row>
    <row r="1639" spans="1:6">
      <c r="A1639" s="410"/>
      <c r="B1639" s="308"/>
      <c r="C1639" s="411"/>
      <c r="D1639" s="412"/>
      <c r="E1639" s="413"/>
      <c r="F1639" s="414"/>
    </row>
    <row r="1640" spans="1:6">
      <c r="A1640" s="410"/>
      <c r="B1640" s="308"/>
      <c r="C1640" s="411"/>
      <c r="D1640" s="412"/>
      <c r="E1640" s="413"/>
      <c r="F1640" s="414"/>
    </row>
    <row r="1641" spans="1:6">
      <c r="A1641" s="410"/>
      <c r="B1641" s="308"/>
      <c r="C1641" s="411"/>
      <c r="D1641" s="412"/>
      <c r="E1641" s="413"/>
      <c r="F1641" s="414"/>
    </row>
    <row r="1642" spans="1:6">
      <c r="A1642" s="410"/>
      <c r="B1642" s="308"/>
      <c r="C1642" s="411"/>
      <c r="D1642" s="412"/>
      <c r="E1642" s="413"/>
      <c r="F1642" s="414"/>
    </row>
    <row r="1643" spans="1:6">
      <c r="A1643" s="410"/>
      <c r="B1643" s="308"/>
      <c r="C1643" s="411"/>
      <c r="D1643" s="412"/>
      <c r="E1643" s="413"/>
      <c r="F1643" s="414"/>
    </row>
    <row r="1644" spans="1:6">
      <c r="A1644" s="410"/>
      <c r="B1644" s="308"/>
      <c r="C1644" s="411"/>
      <c r="D1644" s="412"/>
      <c r="E1644" s="413"/>
      <c r="F1644" s="414"/>
    </row>
    <row r="1645" spans="1:6">
      <c r="A1645" s="410"/>
      <c r="B1645" s="308"/>
      <c r="C1645" s="411"/>
      <c r="D1645" s="412"/>
      <c r="E1645" s="413"/>
      <c r="F1645" s="414"/>
    </row>
    <row r="1646" spans="1:6">
      <c r="A1646" s="410"/>
      <c r="B1646" s="308"/>
      <c r="C1646" s="411"/>
      <c r="D1646" s="412"/>
      <c r="E1646" s="413"/>
      <c r="F1646" s="414"/>
    </row>
    <row r="1647" spans="1:6">
      <c r="A1647" s="410"/>
      <c r="B1647" s="308"/>
      <c r="C1647" s="411"/>
      <c r="D1647" s="412"/>
      <c r="E1647" s="413"/>
      <c r="F1647" s="414"/>
    </row>
    <row r="1648" spans="1:6">
      <c r="A1648" s="410"/>
      <c r="B1648" s="308"/>
      <c r="C1648" s="411"/>
      <c r="D1648" s="412"/>
      <c r="E1648" s="413"/>
      <c r="F1648" s="414"/>
    </row>
    <row r="1649" spans="1:6">
      <c r="A1649" s="410"/>
      <c r="B1649" s="308"/>
      <c r="C1649" s="411"/>
      <c r="D1649" s="412"/>
      <c r="E1649" s="413"/>
      <c r="F1649" s="414"/>
    </row>
    <row r="1650" spans="1:6">
      <c r="A1650" s="410"/>
      <c r="B1650" s="308"/>
      <c r="C1650" s="411"/>
      <c r="D1650" s="412"/>
      <c r="E1650" s="413"/>
      <c r="F1650" s="414"/>
    </row>
    <row r="1651" spans="1:6">
      <c r="A1651" s="410"/>
      <c r="B1651" s="308"/>
      <c r="C1651" s="411"/>
      <c r="D1651" s="412"/>
      <c r="E1651" s="413"/>
      <c r="F1651" s="414"/>
    </row>
    <row r="1652" spans="1:6">
      <c r="A1652" s="410"/>
      <c r="B1652" s="308"/>
      <c r="C1652" s="411"/>
      <c r="D1652" s="412"/>
      <c r="E1652" s="413"/>
      <c r="F1652" s="414"/>
    </row>
    <row r="1653" spans="1:6">
      <c r="A1653" s="410"/>
      <c r="B1653" s="308"/>
      <c r="C1653" s="411"/>
      <c r="D1653" s="412"/>
      <c r="E1653" s="413"/>
      <c r="F1653" s="414"/>
    </row>
    <row r="1654" spans="1:6">
      <c r="A1654" s="410"/>
      <c r="B1654" s="308"/>
      <c r="C1654" s="411"/>
      <c r="D1654" s="412"/>
      <c r="E1654" s="413"/>
      <c r="F1654" s="414"/>
    </row>
    <row r="1655" spans="1:6">
      <c r="A1655" s="410"/>
      <c r="B1655" s="308"/>
      <c r="C1655" s="411"/>
      <c r="D1655" s="412"/>
      <c r="E1655" s="413"/>
      <c r="F1655" s="414"/>
    </row>
    <row r="1656" spans="1:6">
      <c r="A1656" s="410"/>
      <c r="B1656" s="308"/>
      <c r="C1656" s="411"/>
      <c r="D1656" s="412"/>
      <c r="E1656" s="413"/>
      <c r="F1656" s="414"/>
    </row>
    <row r="1657" spans="1:6">
      <c r="A1657" s="410"/>
      <c r="B1657" s="308"/>
      <c r="C1657" s="411"/>
      <c r="D1657" s="412"/>
      <c r="E1657" s="413"/>
      <c r="F1657" s="414"/>
    </row>
    <row r="1658" spans="1:6">
      <c r="A1658" s="410"/>
      <c r="B1658" s="308"/>
      <c r="C1658" s="411"/>
      <c r="D1658" s="412"/>
      <c r="E1658" s="413"/>
      <c r="F1658" s="414"/>
    </row>
    <row r="1659" spans="1:6">
      <c r="A1659" s="410"/>
      <c r="B1659" s="308"/>
      <c r="C1659" s="411"/>
      <c r="D1659" s="412"/>
      <c r="E1659" s="413"/>
      <c r="F1659" s="414"/>
    </row>
    <row r="1660" spans="1:6">
      <c r="A1660" s="410"/>
      <c r="B1660" s="308"/>
      <c r="C1660" s="411"/>
      <c r="D1660" s="412"/>
      <c r="E1660" s="413"/>
      <c r="F1660" s="414"/>
    </row>
    <row r="1661" spans="1:6">
      <c r="A1661" s="410"/>
      <c r="B1661" s="308"/>
      <c r="C1661" s="411"/>
      <c r="D1661" s="412"/>
      <c r="E1661" s="413"/>
      <c r="F1661" s="414"/>
    </row>
    <row r="1662" spans="1:6">
      <c r="A1662" s="410"/>
      <c r="B1662" s="308"/>
      <c r="C1662" s="411"/>
      <c r="D1662" s="412"/>
      <c r="E1662" s="413"/>
      <c r="F1662" s="414"/>
    </row>
    <row r="1663" spans="1:6">
      <c r="A1663" s="410"/>
      <c r="B1663" s="308"/>
      <c r="C1663" s="411"/>
      <c r="D1663" s="412"/>
      <c r="E1663" s="413"/>
      <c r="F1663" s="414"/>
    </row>
    <row r="1664" spans="1:6">
      <c r="A1664" s="410"/>
      <c r="B1664" s="308"/>
      <c r="C1664" s="411"/>
      <c r="D1664" s="412"/>
      <c r="E1664" s="413"/>
      <c r="F1664" s="414"/>
    </row>
    <row r="1665" spans="1:6">
      <c r="A1665" s="410"/>
      <c r="B1665" s="308"/>
      <c r="C1665" s="411"/>
      <c r="D1665" s="412"/>
      <c r="E1665" s="413"/>
      <c r="F1665" s="414"/>
    </row>
    <row r="1666" spans="1:6">
      <c r="A1666" s="410"/>
      <c r="B1666" s="308"/>
      <c r="C1666" s="411"/>
      <c r="D1666" s="412"/>
      <c r="E1666" s="413"/>
      <c r="F1666" s="414"/>
    </row>
    <row r="1667" spans="1:6">
      <c r="A1667" s="410"/>
      <c r="B1667" s="308"/>
      <c r="C1667" s="411"/>
      <c r="D1667" s="412"/>
      <c r="E1667" s="413"/>
      <c r="F1667" s="414"/>
    </row>
    <row r="1668" spans="1:6">
      <c r="A1668" s="410"/>
      <c r="B1668" s="308"/>
      <c r="C1668" s="411"/>
      <c r="D1668" s="412"/>
      <c r="E1668" s="413"/>
      <c r="F1668" s="414"/>
    </row>
    <row r="1669" spans="1:6">
      <c r="A1669" s="410"/>
      <c r="B1669" s="308"/>
      <c r="C1669" s="411"/>
      <c r="D1669" s="412"/>
      <c r="E1669" s="413"/>
      <c r="F1669" s="414"/>
    </row>
    <row r="1670" spans="1:6">
      <c r="A1670" s="410"/>
      <c r="B1670" s="308"/>
      <c r="C1670" s="411"/>
      <c r="D1670" s="412"/>
      <c r="E1670" s="413"/>
      <c r="F1670" s="414"/>
    </row>
    <row r="1671" spans="1:6">
      <c r="A1671" s="410"/>
      <c r="B1671" s="308"/>
      <c r="C1671" s="411"/>
      <c r="D1671" s="412"/>
      <c r="E1671" s="413"/>
      <c r="F1671" s="414"/>
    </row>
    <row r="1672" spans="1:6">
      <c r="A1672" s="410"/>
      <c r="B1672" s="308"/>
      <c r="C1672" s="411"/>
      <c r="D1672" s="412"/>
      <c r="E1672" s="413"/>
      <c r="F1672" s="414"/>
    </row>
    <row r="1673" spans="1:6">
      <c r="A1673" s="410"/>
      <c r="B1673" s="308"/>
      <c r="C1673" s="411"/>
      <c r="D1673" s="412"/>
      <c r="E1673" s="413"/>
      <c r="F1673" s="414"/>
    </row>
    <row r="1674" spans="1:6">
      <c r="A1674" s="410"/>
      <c r="B1674" s="308"/>
      <c r="C1674" s="411"/>
      <c r="D1674" s="412"/>
      <c r="E1674" s="413"/>
      <c r="F1674" s="414"/>
    </row>
    <row r="1675" spans="1:6">
      <c r="A1675" s="410"/>
      <c r="B1675" s="308"/>
      <c r="C1675" s="411"/>
      <c r="D1675" s="412"/>
      <c r="E1675" s="413"/>
      <c r="F1675" s="414"/>
    </row>
    <row r="1676" spans="1:6">
      <c r="A1676" s="410"/>
      <c r="B1676" s="308"/>
      <c r="C1676" s="411"/>
      <c r="D1676" s="412"/>
      <c r="E1676" s="413"/>
      <c r="F1676" s="414"/>
    </row>
    <row r="1677" spans="1:6">
      <c r="A1677" s="410"/>
      <c r="B1677" s="308"/>
      <c r="C1677" s="411"/>
      <c r="D1677" s="412"/>
      <c r="E1677" s="413"/>
      <c r="F1677" s="414"/>
    </row>
    <row r="1678" spans="1:6">
      <c r="A1678" s="410"/>
      <c r="B1678" s="308"/>
      <c r="C1678" s="411"/>
      <c r="D1678" s="412"/>
      <c r="E1678" s="413"/>
      <c r="F1678" s="414"/>
    </row>
    <row r="1679" spans="1:6">
      <c r="A1679" s="410"/>
      <c r="B1679" s="308"/>
      <c r="C1679" s="411"/>
      <c r="D1679" s="412"/>
      <c r="E1679" s="413"/>
      <c r="F1679" s="414"/>
    </row>
    <row r="1680" spans="1:6">
      <c r="A1680" s="410"/>
      <c r="B1680" s="308"/>
      <c r="C1680" s="411"/>
      <c r="D1680" s="412"/>
      <c r="E1680" s="413"/>
      <c r="F1680" s="414"/>
    </row>
    <row r="1681" spans="1:6">
      <c r="A1681" s="410"/>
      <c r="B1681" s="308"/>
      <c r="C1681" s="411"/>
      <c r="D1681" s="412"/>
      <c r="E1681" s="413"/>
      <c r="F1681" s="414"/>
    </row>
    <row r="1682" spans="1:6">
      <c r="A1682" s="410"/>
      <c r="B1682" s="308"/>
      <c r="C1682" s="411"/>
      <c r="D1682" s="412"/>
      <c r="E1682" s="413"/>
      <c r="F1682" s="414"/>
    </row>
    <row r="1683" spans="1:6">
      <c r="A1683" s="410"/>
      <c r="B1683" s="308"/>
      <c r="C1683" s="411"/>
      <c r="D1683" s="412"/>
      <c r="E1683" s="413"/>
      <c r="F1683" s="414"/>
    </row>
    <row r="1684" spans="1:6">
      <c r="A1684" s="410"/>
      <c r="B1684" s="308"/>
      <c r="C1684" s="411"/>
      <c r="D1684" s="412"/>
      <c r="E1684" s="413"/>
      <c r="F1684" s="414"/>
    </row>
    <row r="1685" spans="1:6">
      <c r="A1685" s="410"/>
      <c r="B1685" s="308"/>
      <c r="C1685" s="411"/>
      <c r="D1685" s="412"/>
      <c r="E1685" s="413"/>
      <c r="F1685" s="414"/>
    </row>
    <row r="1686" spans="1:6">
      <c r="A1686" s="410"/>
      <c r="B1686" s="308"/>
      <c r="C1686" s="411"/>
      <c r="D1686" s="412"/>
      <c r="E1686" s="413"/>
      <c r="F1686" s="414"/>
    </row>
    <row r="1687" spans="1:6">
      <c r="A1687" s="410"/>
      <c r="B1687" s="308"/>
      <c r="C1687" s="411"/>
      <c r="D1687" s="412"/>
      <c r="E1687" s="413"/>
      <c r="F1687" s="414"/>
    </row>
    <row r="1688" spans="1:6">
      <c r="A1688" s="410"/>
      <c r="B1688" s="308"/>
      <c r="C1688" s="411"/>
      <c r="D1688" s="412"/>
      <c r="E1688" s="413"/>
      <c r="F1688" s="414"/>
    </row>
    <row r="1689" spans="1:6">
      <c r="A1689" s="410"/>
      <c r="B1689" s="308"/>
      <c r="C1689" s="411"/>
      <c r="D1689" s="412"/>
      <c r="E1689" s="413"/>
      <c r="F1689" s="414"/>
    </row>
    <row r="1690" spans="1:6">
      <c r="A1690" s="410"/>
      <c r="B1690" s="308"/>
      <c r="C1690" s="411"/>
      <c r="D1690" s="412"/>
      <c r="E1690" s="413"/>
      <c r="F1690" s="414"/>
    </row>
    <row r="1691" spans="1:6">
      <c r="A1691" s="410"/>
      <c r="B1691" s="308"/>
      <c r="C1691" s="411"/>
      <c r="D1691" s="412"/>
      <c r="E1691" s="413"/>
      <c r="F1691" s="414"/>
    </row>
    <row r="1692" spans="1:6">
      <c r="A1692" s="410"/>
      <c r="B1692" s="308"/>
      <c r="C1692" s="411"/>
      <c r="D1692" s="412"/>
      <c r="E1692" s="413"/>
      <c r="F1692" s="414"/>
    </row>
    <row r="1693" spans="1:6">
      <c r="A1693" s="410"/>
      <c r="B1693" s="308"/>
      <c r="C1693" s="411"/>
      <c r="D1693" s="412"/>
      <c r="E1693" s="413"/>
      <c r="F1693" s="414"/>
    </row>
    <row r="1694" spans="1:6">
      <c r="A1694" s="410"/>
      <c r="B1694" s="308"/>
      <c r="C1694" s="411"/>
      <c r="D1694" s="412"/>
      <c r="E1694" s="413"/>
      <c r="F1694" s="414"/>
    </row>
    <row r="1695" spans="1:6">
      <c r="A1695" s="410"/>
      <c r="B1695" s="308"/>
      <c r="C1695" s="411"/>
      <c r="D1695" s="412"/>
      <c r="E1695" s="413"/>
      <c r="F1695" s="414"/>
    </row>
    <row r="1696" spans="1:6">
      <c r="A1696" s="410"/>
      <c r="B1696" s="308"/>
      <c r="C1696" s="411"/>
      <c r="D1696" s="412"/>
      <c r="E1696" s="413"/>
      <c r="F1696" s="414"/>
    </row>
    <row r="1697" spans="1:6">
      <c r="A1697" s="410"/>
      <c r="B1697" s="308"/>
      <c r="C1697" s="411"/>
      <c r="D1697" s="412"/>
      <c r="E1697" s="413"/>
      <c r="F1697" s="414"/>
    </row>
    <row r="1698" spans="1:6">
      <c r="A1698" s="410"/>
      <c r="B1698" s="308"/>
      <c r="C1698" s="411"/>
      <c r="D1698" s="412"/>
      <c r="E1698" s="413"/>
      <c r="F1698" s="414"/>
    </row>
    <row r="1699" spans="1:6">
      <c r="A1699" s="410"/>
      <c r="B1699" s="308"/>
      <c r="C1699" s="411"/>
      <c r="D1699" s="412"/>
      <c r="E1699" s="413"/>
      <c r="F1699" s="414"/>
    </row>
    <row r="1700" spans="1:6">
      <c r="A1700" s="410"/>
      <c r="B1700" s="308"/>
      <c r="C1700" s="411"/>
      <c r="D1700" s="412"/>
      <c r="E1700" s="413"/>
      <c r="F1700" s="414"/>
    </row>
    <row r="1701" spans="1:6">
      <c r="A1701" s="410"/>
      <c r="B1701" s="308"/>
      <c r="C1701" s="411"/>
      <c r="D1701" s="412"/>
      <c r="E1701" s="413"/>
      <c r="F1701" s="414"/>
    </row>
    <row r="1702" spans="1:6">
      <c r="A1702" s="410"/>
      <c r="B1702" s="308"/>
      <c r="C1702" s="411"/>
      <c r="D1702" s="412"/>
      <c r="E1702" s="413"/>
      <c r="F1702" s="414"/>
    </row>
    <row r="1703" spans="1:6">
      <c r="A1703" s="410"/>
      <c r="B1703" s="308"/>
      <c r="C1703" s="411"/>
      <c r="D1703" s="412"/>
      <c r="E1703" s="413"/>
      <c r="F1703" s="414"/>
    </row>
    <row r="1704" spans="1:6">
      <c r="A1704" s="410"/>
      <c r="B1704" s="308"/>
      <c r="C1704" s="411"/>
      <c r="D1704" s="412"/>
      <c r="E1704" s="413"/>
      <c r="F1704" s="414"/>
    </row>
    <row r="1705" spans="1:6">
      <c r="A1705" s="410"/>
      <c r="B1705" s="308"/>
      <c r="C1705" s="411"/>
      <c r="D1705" s="412"/>
      <c r="E1705" s="413"/>
      <c r="F1705" s="414"/>
    </row>
    <row r="1706" spans="1:6">
      <c r="A1706" s="410"/>
      <c r="B1706" s="308"/>
      <c r="C1706" s="411"/>
      <c r="D1706" s="412"/>
      <c r="E1706" s="413"/>
      <c r="F1706" s="414"/>
    </row>
    <row r="1707" spans="1:6">
      <c r="A1707" s="410"/>
      <c r="B1707" s="308"/>
      <c r="C1707" s="411"/>
      <c r="D1707" s="412"/>
      <c r="E1707" s="413"/>
      <c r="F1707" s="414"/>
    </row>
    <row r="1708" spans="1:6">
      <c r="A1708" s="410"/>
      <c r="B1708" s="308"/>
      <c r="C1708" s="411"/>
      <c r="D1708" s="412"/>
      <c r="E1708" s="413"/>
      <c r="F1708" s="414"/>
    </row>
    <row r="1709" spans="1:6">
      <c r="A1709" s="410"/>
      <c r="B1709" s="308"/>
      <c r="C1709" s="411"/>
      <c r="D1709" s="412"/>
      <c r="E1709" s="413"/>
      <c r="F1709" s="414"/>
    </row>
    <row r="1710" spans="1:6">
      <c r="A1710" s="410"/>
      <c r="B1710" s="308"/>
      <c r="C1710" s="411"/>
      <c r="D1710" s="412"/>
      <c r="E1710" s="413"/>
      <c r="F1710" s="414"/>
    </row>
    <row r="1711" spans="1:6">
      <c r="A1711" s="410"/>
      <c r="B1711" s="308"/>
      <c r="C1711" s="411"/>
      <c r="D1711" s="412"/>
      <c r="E1711" s="413"/>
      <c r="F1711" s="414"/>
    </row>
    <row r="1712" spans="1:6">
      <c r="A1712" s="410"/>
      <c r="B1712" s="308"/>
      <c r="C1712" s="411"/>
      <c r="D1712" s="412"/>
      <c r="E1712" s="413"/>
      <c r="F1712" s="414"/>
    </row>
    <row r="1713" spans="1:6">
      <c r="A1713" s="410"/>
      <c r="B1713" s="308"/>
      <c r="C1713" s="411"/>
      <c r="D1713" s="412"/>
      <c r="E1713" s="413"/>
      <c r="F1713" s="414"/>
    </row>
    <row r="1714" spans="1:6">
      <c r="A1714" s="410"/>
      <c r="B1714" s="308"/>
      <c r="C1714" s="411"/>
      <c r="D1714" s="412"/>
      <c r="E1714" s="413"/>
      <c r="F1714" s="414"/>
    </row>
    <row r="1715" spans="1:6">
      <c r="A1715" s="410"/>
      <c r="B1715" s="308"/>
      <c r="C1715" s="411"/>
      <c r="D1715" s="412"/>
      <c r="E1715" s="413"/>
      <c r="F1715" s="414"/>
    </row>
    <row r="1716" spans="1:6">
      <c r="A1716" s="410"/>
      <c r="B1716" s="308"/>
      <c r="C1716" s="411"/>
      <c r="D1716" s="412"/>
      <c r="E1716" s="413"/>
      <c r="F1716" s="414"/>
    </row>
    <row r="1717" spans="1:6">
      <c r="A1717" s="410"/>
      <c r="B1717" s="308"/>
      <c r="C1717" s="411"/>
      <c r="D1717" s="412"/>
      <c r="E1717" s="413"/>
      <c r="F1717" s="414"/>
    </row>
    <row r="1718" spans="1:6">
      <c r="A1718" s="410"/>
      <c r="B1718" s="308"/>
      <c r="C1718" s="411"/>
      <c r="D1718" s="412"/>
      <c r="E1718" s="413"/>
      <c r="F1718" s="414"/>
    </row>
    <row r="1719" spans="1:6">
      <c r="A1719" s="410"/>
      <c r="B1719" s="308"/>
      <c r="C1719" s="411"/>
      <c r="D1719" s="412"/>
      <c r="E1719" s="413"/>
      <c r="F1719" s="414"/>
    </row>
    <row r="1720" spans="1:6">
      <c r="A1720" s="410"/>
      <c r="B1720" s="308"/>
      <c r="C1720" s="411"/>
      <c r="D1720" s="412"/>
      <c r="E1720" s="413"/>
      <c r="F1720" s="414"/>
    </row>
    <row r="1721" spans="1:6">
      <c r="A1721" s="410"/>
      <c r="B1721" s="308"/>
      <c r="C1721" s="411"/>
      <c r="D1721" s="412"/>
      <c r="E1721" s="413"/>
      <c r="F1721" s="414"/>
    </row>
    <row r="1722" spans="1:6">
      <c r="A1722" s="410"/>
      <c r="B1722" s="308"/>
      <c r="C1722" s="411"/>
      <c r="D1722" s="412"/>
      <c r="E1722" s="413"/>
      <c r="F1722" s="414"/>
    </row>
    <row r="1723" spans="1:6">
      <c r="A1723" s="410"/>
      <c r="B1723" s="308"/>
      <c r="C1723" s="411"/>
      <c r="D1723" s="412"/>
      <c r="E1723" s="413"/>
      <c r="F1723" s="414"/>
    </row>
    <row r="1724" spans="1:6">
      <c r="A1724" s="410"/>
      <c r="B1724" s="308"/>
      <c r="C1724" s="411"/>
      <c r="D1724" s="412"/>
      <c r="E1724" s="413"/>
      <c r="F1724" s="414"/>
    </row>
    <row r="1725" spans="1:6">
      <c r="A1725" s="410"/>
      <c r="B1725" s="308"/>
      <c r="C1725" s="411"/>
      <c r="D1725" s="412"/>
      <c r="E1725" s="413"/>
      <c r="F1725" s="414"/>
    </row>
    <row r="1726" spans="1:6">
      <c r="A1726" s="410"/>
      <c r="B1726" s="308"/>
      <c r="C1726" s="411"/>
      <c r="D1726" s="412"/>
      <c r="E1726" s="413"/>
      <c r="F1726" s="414"/>
    </row>
    <row r="1727" spans="1:6">
      <c r="A1727" s="410"/>
      <c r="B1727" s="308"/>
      <c r="C1727" s="411"/>
      <c r="D1727" s="412"/>
      <c r="E1727" s="413"/>
      <c r="F1727" s="414"/>
    </row>
    <row r="1728" spans="1:6">
      <c r="A1728" s="410"/>
      <c r="B1728" s="308"/>
      <c r="C1728" s="411"/>
      <c r="D1728" s="412"/>
      <c r="E1728" s="413"/>
      <c r="F1728" s="414"/>
    </row>
    <row r="1729" spans="1:6">
      <c r="A1729" s="410"/>
      <c r="B1729" s="308"/>
      <c r="C1729" s="411"/>
      <c r="D1729" s="412"/>
      <c r="E1729" s="413"/>
      <c r="F1729" s="414"/>
    </row>
    <row r="1730" spans="1:6">
      <c r="A1730" s="410"/>
      <c r="B1730" s="308"/>
      <c r="C1730" s="411"/>
      <c r="D1730" s="412"/>
      <c r="E1730" s="413"/>
      <c r="F1730" s="414"/>
    </row>
    <row r="1731" spans="1:6">
      <c r="A1731" s="410"/>
      <c r="B1731" s="308"/>
      <c r="C1731" s="411"/>
      <c r="D1731" s="412"/>
      <c r="E1731" s="413"/>
      <c r="F1731" s="414"/>
    </row>
    <row r="1732" spans="1:6">
      <c r="A1732" s="410"/>
      <c r="B1732" s="308"/>
      <c r="C1732" s="411"/>
      <c r="D1732" s="412"/>
      <c r="E1732" s="413"/>
      <c r="F1732" s="414"/>
    </row>
    <row r="1733" spans="1:6">
      <c r="A1733" s="410"/>
      <c r="B1733" s="308"/>
      <c r="C1733" s="411"/>
      <c r="D1733" s="412"/>
      <c r="E1733" s="413"/>
      <c r="F1733" s="414"/>
    </row>
    <row r="1734" spans="1:6">
      <c r="A1734" s="410"/>
      <c r="B1734" s="308"/>
      <c r="C1734" s="411"/>
      <c r="D1734" s="412"/>
      <c r="E1734" s="413"/>
      <c r="F1734" s="414"/>
    </row>
    <row r="1735" spans="1:6">
      <c r="A1735" s="410"/>
      <c r="B1735" s="308"/>
      <c r="C1735" s="411"/>
      <c r="D1735" s="412"/>
      <c r="E1735" s="413"/>
      <c r="F1735" s="414"/>
    </row>
    <row r="1736" spans="1:6">
      <c r="A1736" s="410"/>
      <c r="B1736" s="308"/>
      <c r="C1736" s="411"/>
      <c r="D1736" s="412"/>
      <c r="E1736" s="413"/>
      <c r="F1736" s="414"/>
    </row>
    <row r="1737" spans="1:6">
      <c r="A1737" s="410"/>
      <c r="B1737" s="308"/>
      <c r="C1737" s="411"/>
      <c r="D1737" s="412"/>
      <c r="E1737" s="413"/>
      <c r="F1737" s="414"/>
    </row>
    <row r="1738" spans="1:6">
      <c r="A1738" s="410"/>
      <c r="B1738" s="308"/>
      <c r="C1738" s="411"/>
      <c r="D1738" s="412"/>
      <c r="E1738" s="413"/>
      <c r="F1738" s="414"/>
    </row>
    <row r="1739" spans="1:6">
      <c r="A1739" s="410"/>
      <c r="B1739" s="308"/>
      <c r="C1739" s="411"/>
      <c r="D1739" s="412"/>
      <c r="E1739" s="413"/>
      <c r="F1739" s="414"/>
    </row>
    <row r="1740" spans="1:6">
      <c r="A1740" s="410"/>
      <c r="B1740" s="308"/>
      <c r="C1740" s="411"/>
      <c r="D1740" s="412"/>
      <c r="E1740" s="413"/>
      <c r="F1740" s="414"/>
    </row>
    <row r="1741" spans="1:6">
      <c r="A1741" s="410"/>
      <c r="B1741" s="308"/>
      <c r="C1741" s="411"/>
      <c r="D1741" s="412"/>
      <c r="E1741" s="413"/>
      <c r="F1741" s="414"/>
    </row>
    <row r="1742" spans="1:6">
      <c r="A1742" s="410"/>
      <c r="B1742" s="308"/>
      <c r="C1742" s="411"/>
      <c r="D1742" s="412"/>
      <c r="E1742" s="413"/>
      <c r="F1742" s="414"/>
    </row>
    <row r="1743" spans="1:6">
      <c r="A1743" s="410"/>
      <c r="B1743" s="308"/>
      <c r="C1743" s="411"/>
      <c r="D1743" s="412"/>
      <c r="E1743" s="413"/>
      <c r="F1743" s="414"/>
    </row>
    <row r="1744" spans="1:6">
      <c r="A1744" s="410"/>
      <c r="B1744" s="308"/>
      <c r="C1744" s="411"/>
      <c r="D1744" s="412"/>
      <c r="E1744" s="413"/>
      <c r="F1744" s="414"/>
    </row>
    <row r="1745" spans="1:6">
      <c r="A1745" s="410"/>
      <c r="B1745" s="308"/>
      <c r="C1745" s="411"/>
      <c r="D1745" s="412"/>
      <c r="E1745" s="413"/>
      <c r="F1745" s="414"/>
    </row>
    <row r="1746" spans="1:6">
      <c r="A1746" s="410"/>
      <c r="B1746" s="308"/>
      <c r="C1746" s="411"/>
      <c r="D1746" s="412"/>
      <c r="E1746" s="413"/>
      <c r="F1746" s="414"/>
    </row>
    <row r="1747" spans="1:6">
      <c r="A1747" s="410"/>
      <c r="B1747" s="308"/>
      <c r="C1747" s="411"/>
      <c r="D1747" s="412"/>
      <c r="E1747" s="413"/>
      <c r="F1747" s="414"/>
    </row>
    <row r="1748" spans="1:6">
      <c r="A1748" s="410"/>
      <c r="B1748" s="308"/>
      <c r="C1748" s="411"/>
      <c r="D1748" s="412"/>
      <c r="E1748" s="413"/>
      <c r="F1748" s="414"/>
    </row>
    <row r="1749" spans="1:6">
      <c r="A1749" s="410"/>
      <c r="B1749" s="308"/>
      <c r="C1749" s="411"/>
      <c r="D1749" s="412"/>
      <c r="E1749" s="413"/>
      <c r="F1749" s="414"/>
    </row>
    <row r="1750" spans="1:6">
      <c r="A1750" s="410"/>
      <c r="B1750" s="308"/>
      <c r="C1750" s="411"/>
      <c r="D1750" s="412"/>
      <c r="E1750" s="413"/>
      <c r="F1750" s="414"/>
    </row>
    <row r="1751" spans="1:6">
      <c r="A1751" s="410"/>
      <c r="B1751" s="308"/>
      <c r="C1751" s="411"/>
      <c r="D1751" s="412"/>
      <c r="E1751" s="413"/>
      <c r="F1751" s="414"/>
    </row>
    <row r="1752" spans="1:6">
      <c r="A1752" s="410"/>
      <c r="B1752" s="308"/>
      <c r="C1752" s="411"/>
      <c r="D1752" s="412"/>
      <c r="E1752" s="413"/>
      <c r="F1752" s="414"/>
    </row>
    <row r="1753" spans="1:6">
      <c r="A1753" s="410"/>
      <c r="B1753" s="308"/>
      <c r="C1753" s="411"/>
      <c r="D1753" s="412"/>
      <c r="E1753" s="413"/>
      <c r="F1753" s="414"/>
    </row>
    <row r="1754" spans="1:6">
      <c r="A1754" s="410"/>
      <c r="B1754" s="308"/>
      <c r="C1754" s="411"/>
      <c r="D1754" s="412"/>
      <c r="E1754" s="413"/>
      <c r="F1754" s="414"/>
    </row>
    <row r="1755" spans="1:6">
      <c r="A1755" s="410"/>
      <c r="B1755" s="308"/>
      <c r="C1755" s="411"/>
      <c r="D1755" s="412"/>
      <c r="E1755" s="413"/>
      <c r="F1755" s="414"/>
    </row>
    <row r="1756" spans="1:6">
      <c r="A1756" s="410"/>
      <c r="B1756" s="308"/>
      <c r="C1756" s="411"/>
      <c r="D1756" s="412"/>
      <c r="E1756" s="413"/>
      <c r="F1756" s="414"/>
    </row>
    <row r="1757" spans="1:6">
      <c r="A1757" s="410"/>
      <c r="B1757" s="308"/>
      <c r="C1757" s="411"/>
      <c r="D1757" s="412"/>
      <c r="E1757" s="413"/>
      <c r="F1757" s="414"/>
    </row>
    <row r="1758" spans="1:6">
      <c r="A1758" s="410"/>
      <c r="B1758" s="308"/>
      <c r="C1758" s="411"/>
      <c r="D1758" s="412"/>
      <c r="E1758" s="413"/>
      <c r="F1758" s="414"/>
    </row>
    <row r="1759" spans="1:6">
      <c r="A1759" s="410"/>
      <c r="B1759" s="308"/>
      <c r="C1759" s="411"/>
      <c r="D1759" s="412"/>
      <c r="E1759" s="413"/>
      <c r="F1759" s="414"/>
    </row>
    <row r="1760" spans="1:6">
      <c r="A1760" s="410"/>
      <c r="B1760" s="308"/>
      <c r="C1760" s="411"/>
      <c r="D1760" s="412"/>
      <c r="E1760" s="413"/>
      <c r="F1760" s="414"/>
    </row>
    <row r="1761" spans="1:6">
      <c r="A1761" s="410"/>
      <c r="B1761" s="308"/>
      <c r="C1761" s="411"/>
      <c r="D1761" s="412"/>
      <c r="E1761" s="413"/>
      <c r="F1761" s="414"/>
    </row>
    <row r="1762" spans="1:6">
      <c r="A1762" s="410"/>
      <c r="B1762" s="308"/>
      <c r="C1762" s="411"/>
      <c r="D1762" s="412"/>
      <c r="E1762" s="413"/>
      <c r="F1762" s="414"/>
    </row>
    <row r="1763" spans="1:6">
      <c r="A1763" s="410"/>
      <c r="B1763" s="308"/>
      <c r="C1763" s="411"/>
      <c r="D1763" s="412"/>
      <c r="E1763" s="413"/>
      <c r="F1763" s="414"/>
    </row>
    <row r="1764" spans="1:6">
      <c r="A1764" s="410"/>
      <c r="B1764" s="308"/>
      <c r="C1764" s="411"/>
      <c r="D1764" s="412"/>
      <c r="E1764" s="413"/>
      <c r="F1764" s="414"/>
    </row>
    <row r="1765" spans="1:6">
      <c r="A1765" s="410"/>
      <c r="B1765" s="308"/>
      <c r="C1765" s="411"/>
      <c r="D1765" s="412"/>
      <c r="E1765" s="413"/>
      <c r="F1765" s="414"/>
    </row>
    <row r="1766" spans="1:6">
      <c r="A1766" s="410"/>
      <c r="B1766" s="308"/>
      <c r="C1766" s="411"/>
      <c r="D1766" s="412"/>
      <c r="E1766" s="413"/>
      <c r="F1766" s="414"/>
    </row>
    <row r="1767" spans="1:6">
      <c r="A1767" s="410"/>
      <c r="B1767" s="308"/>
      <c r="C1767" s="411"/>
      <c r="D1767" s="412"/>
      <c r="E1767" s="413"/>
      <c r="F1767" s="414"/>
    </row>
    <row r="1768" spans="1:6">
      <c r="A1768" s="410"/>
      <c r="B1768" s="308"/>
      <c r="C1768" s="411"/>
      <c r="D1768" s="412"/>
      <c r="E1768" s="413"/>
      <c r="F1768" s="414"/>
    </row>
    <row r="1769" spans="1:6">
      <c r="A1769" s="410"/>
      <c r="B1769" s="308"/>
      <c r="C1769" s="411"/>
      <c r="D1769" s="412"/>
      <c r="E1769" s="413"/>
      <c r="F1769" s="414"/>
    </row>
    <row r="1770" spans="1:6">
      <c r="A1770" s="410"/>
      <c r="B1770" s="308"/>
      <c r="C1770" s="411"/>
      <c r="D1770" s="412"/>
      <c r="E1770" s="413"/>
      <c r="F1770" s="414"/>
    </row>
    <row r="1771" spans="1:6">
      <c r="A1771" s="410"/>
      <c r="B1771" s="308"/>
      <c r="C1771" s="411"/>
      <c r="D1771" s="412"/>
      <c r="E1771" s="413"/>
      <c r="F1771" s="414"/>
    </row>
    <row r="1772" spans="1:6">
      <c r="A1772" s="410"/>
      <c r="B1772" s="308"/>
      <c r="C1772" s="411"/>
      <c r="D1772" s="412"/>
      <c r="E1772" s="413"/>
      <c r="F1772" s="414"/>
    </row>
    <row r="1773" spans="1:6">
      <c r="A1773" s="410"/>
      <c r="B1773" s="308"/>
      <c r="C1773" s="411"/>
      <c r="D1773" s="412"/>
      <c r="E1773" s="413"/>
      <c r="F1773" s="414"/>
    </row>
    <row r="1774" spans="1:6">
      <c r="A1774" s="410"/>
      <c r="B1774" s="308"/>
      <c r="C1774" s="411"/>
      <c r="D1774" s="412"/>
      <c r="E1774" s="413"/>
      <c r="F1774" s="414"/>
    </row>
    <row r="1775" spans="1:6">
      <c r="A1775" s="410"/>
      <c r="B1775" s="308"/>
      <c r="C1775" s="411"/>
      <c r="D1775" s="412"/>
      <c r="E1775" s="413"/>
      <c r="F1775" s="414"/>
    </row>
    <row r="1776" spans="1:6">
      <c r="A1776" s="410"/>
      <c r="B1776" s="308"/>
      <c r="C1776" s="411"/>
      <c r="D1776" s="412"/>
      <c r="E1776" s="413"/>
      <c r="F1776" s="414"/>
    </row>
    <row r="1777" spans="1:6">
      <c r="A1777" s="410"/>
      <c r="B1777" s="308"/>
      <c r="C1777" s="411"/>
      <c r="D1777" s="412"/>
      <c r="E1777" s="413"/>
      <c r="F1777" s="414"/>
    </row>
    <row r="1778" spans="1:6">
      <c r="A1778" s="410"/>
      <c r="B1778" s="308"/>
      <c r="C1778" s="411"/>
      <c r="D1778" s="412"/>
      <c r="E1778" s="413"/>
      <c r="F1778" s="414"/>
    </row>
    <row r="1779" spans="1:6">
      <c r="A1779" s="410"/>
      <c r="B1779" s="308"/>
      <c r="C1779" s="411"/>
      <c r="D1779" s="412"/>
      <c r="E1779" s="413"/>
      <c r="F1779" s="414"/>
    </row>
    <row r="1780" spans="1:6">
      <c r="A1780" s="410"/>
      <c r="B1780" s="308"/>
      <c r="C1780" s="411"/>
      <c r="D1780" s="412"/>
      <c r="E1780" s="413"/>
      <c r="F1780" s="414"/>
    </row>
    <row r="1781" spans="1:6">
      <c r="A1781" s="410"/>
      <c r="B1781" s="308"/>
      <c r="C1781" s="411"/>
      <c r="D1781" s="412"/>
      <c r="E1781" s="413"/>
      <c r="F1781" s="414"/>
    </row>
    <row r="1782" spans="1:6">
      <c r="A1782" s="410"/>
      <c r="B1782" s="308"/>
      <c r="C1782" s="411"/>
      <c r="D1782" s="412"/>
      <c r="E1782" s="413"/>
      <c r="F1782" s="414"/>
    </row>
    <row r="1783" spans="1:6">
      <c r="A1783" s="410"/>
      <c r="B1783" s="308"/>
      <c r="C1783" s="411"/>
      <c r="D1783" s="412"/>
      <c r="E1783" s="413"/>
      <c r="F1783" s="414"/>
    </row>
    <row r="1784" spans="1:6">
      <c r="A1784" s="410"/>
      <c r="B1784" s="308"/>
      <c r="C1784" s="411"/>
      <c r="D1784" s="412"/>
      <c r="E1784" s="413"/>
      <c r="F1784" s="414"/>
    </row>
    <row r="1785" spans="1:6">
      <c r="A1785" s="410"/>
      <c r="B1785" s="308"/>
      <c r="C1785" s="411"/>
      <c r="D1785" s="412"/>
      <c r="E1785" s="413"/>
      <c r="F1785" s="414"/>
    </row>
    <row r="1786" spans="1:6">
      <c r="A1786" s="410"/>
      <c r="B1786" s="308"/>
      <c r="C1786" s="411"/>
      <c r="D1786" s="412"/>
      <c r="E1786" s="413"/>
      <c r="F1786" s="414"/>
    </row>
    <row r="1787" spans="1:6">
      <c r="A1787" s="410"/>
      <c r="B1787" s="308"/>
      <c r="C1787" s="411"/>
      <c r="D1787" s="412"/>
      <c r="E1787" s="413"/>
      <c r="F1787" s="414"/>
    </row>
    <row r="1788" spans="1:6">
      <c r="A1788" s="410"/>
      <c r="B1788" s="308"/>
      <c r="C1788" s="411"/>
      <c r="D1788" s="412"/>
      <c r="E1788" s="413"/>
      <c r="F1788" s="414"/>
    </row>
    <row r="1789" spans="1:6">
      <c r="A1789" s="410"/>
      <c r="B1789" s="308"/>
      <c r="C1789" s="411"/>
      <c r="D1789" s="412"/>
      <c r="E1789" s="413"/>
      <c r="F1789" s="414"/>
    </row>
    <row r="1790" spans="1:6">
      <c r="A1790" s="410"/>
      <c r="B1790" s="308"/>
      <c r="C1790" s="411"/>
      <c r="D1790" s="412"/>
      <c r="E1790" s="413"/>
      <c r="F1790" s="414"/>
    </row>
    <row r="1791" spans="1:6">
      <c r="A1791" s="410"/>
      <c r="B1791" s="308"/>
      <c r="C1791" s="411"/>
      <c r="D1791" s="412"/>
      <c r="E1791" s="413"/>
      <c r="F1791" s="414"/>
    </row>
    <row r="1792" spans="1:6">
      <c r="A1792" s="410"/>
      <c r="B1792" s="308"/>
      <c r="C1792" s="411"/>
      <c r="D1792" s="412"/>
      <c r="E1792" s="413"/>
      <c r="F1792" s="414"/>
    </row>
    <row r="1793" spans="1:6">
      <c r="A1793" s="410"/>
      <c r="B1793" s="308"/>
      <c r="C1793" s="411"/>
      <c r="D1793" s="412"/>
      <c r="E1793" s="413"/>
      <c r="F1793" s="414"/>
    </row>
    <row r="1794" spans="1:6">
      <c r="A1794" s="410"/>
      <c r="B1794" s="308"/>
      <c r="C1794" s="411"/>
      <c r="D1794" s="412"/>
      <c r="E1794" s="413"/>
      <c r="F1794" s="414"/>
    </row>
    <row r="1795" spans="1:6">
      <c r="A1795" s="410"/>
      <c r="B1795" s="308"/>
      <c r="C1795" s="411"/>
      <c r="D1795" s="412"/>
      <c r="E1795" s="413"/>
      <c r="F1795" s="414"/>
    </row>
    <row r="1796" spans="1:6">
      <c r="A1796" s="410"/>
      <c r="B1796" s="308"/>
      <c r="C1796" s="411"/>
      <c r="D1796" s="412"/>
      <c r="E1796" s="413"/>
      <c r="F1796" s="414"/>
    </row>
    <row r="1797" spans="1:6">
      <c r="A1797" s="410"/>
      <c r="B1797" s="308"/>
      <c r="C1797" s="411"/>
      <c r="D1797" s="412"/>
      <c r="E1797" s="413"/>
      <c r="F1797" s="414"/>
    </row>
    <row r="1798" spans="1:6">
      <c r="A1798" s="410"/>
      <c r="B1798" s="308"/>
      <c r="C1798" s="411"/>
      <c r="D1798" s="412"/>
      <c r="E1798" s="413"/>
      <c r="F1798" s="414"/>
    </row>
    <row r="1799" spans="1:6">
      <c r="A1799" s="410"/>
      <c r="B1799" s="308"/>
      <c r="C1799" s="411"/>
      <c r="D1799" s="412"/>
      <c r="E1799" s="413"/>
      <c r="F1799" s="414"/>
    </row>
    <row r="1800" spans="1:6">
      <c r="A1800" s="410"/>
      <c r="B1800" s="308"/>
      <c r="C1800" s="411"/>
      <c r="D1800" s="412"/>
      <c r="E1800" s="413"/>
      <c r="F1800" s="414"/>
    </row>
    <row r="1801" spans="1:6">
      <c r="A1801" s="410"/>
      <c r="B1801" s="308"/>
      <c r="C1801" s="411"/>
      <c r="D1801" s="412"/>
      <c r="E1801" s="413"/>
      <c r="F1801" s="414"/>
    </row>
    <row r="1802" spans="1:6">
      <c r="A1802" s="410"/>
      <c r="B1802" s="308"/>
      <c r="C1802" s="411"/>
      <c r="D1802" s="412"/>
      <c r="E1802" s="413"/>
      <c r="F1802" s="414"/>
    </row>
    <row r="1803" spans="1:6">
      <c r="A1803" s="410"/>
      <c r="B1803" s="308"/>
      <c r="C1803" s="411"/>
      <c r="D1803" s="412"/>
      <c r="E1803" s="413"/>
      <c r="F1803" s="414"/>
    </row>
    <row r="1804" spans="1:6">
      <c r="A1804" s="410"/>
      <c r="B1804" s="308"/>
      <c r="C1804" s="411"/>
      <c r="D1804" s="412"/>
      <c r="E1804" s="413"/>
      <c r="F1804" s="414"/>
    </row>
    <row r="1805" spans="1:6">
      <c r="A1805" s="410"/>
      <c r="B1805" s="308"/>
      <c r="C1805" s="411"/>
      <c r="D1805" s="412"/>
      <c r="E1805" s="413"/>
      <c r="F1805" s="414"/>
    </row>
    <row r="1806" spans="1:6">
      <c r="A1806" s="410"/>
      <c r="B1806" s="308"/>
      <c r="C1806" s="411"/>
      <c r="D1806" s="412"/>
      <c r="E1806" s="413"/>
      <c r="F1806" s="414"/>
    </row>
    <row r="1807" spans="1:6">
      <c r="A1807" s="410"/>
      <c r="B1807" s="308"/>
      <c r="C1807" s="411"/>
      <c r="D1807" s="412"/>
      <c r="E1807" s="413"/>
      <c r="F1807" s="414"/>
    </row>
    <row r="1808" spans="1:6">
      <c r="A1808" s="410"/>
      <c r="B1808" s="308"/>
      <c r="C1808" s="411"/>
      <c r="D1808" s="412"/>
      <c r="E1808" s="413"/>
      <c r="F1808" s="414"/>
    </row>
    <row r="1809" spans="1:6">
      <c r="A1809" s="410"/>
      <c r="B1809" s="308"/>
      <c r="C1809" s="411"/>
      <c r="D1809" s="412"/>
      <c r="E1809" s="413"/>
      <c r="F1809" s="414"/>
    </row>
    <row r="1810" spans="1:6">
      <c r="A1810" s="410"/>
      <c r="B1810" s="308"/>
      <c r="C1810" s="411"/>
      <c r="D1810" s="412"/>
      <c r="E1810" s="413"/>
      <c r="F1810" s="414"/>
    </row>
    <row r="1811" spans="1:6">
      <c r="A1811" s="410"/>
      <c r="B1811" s="308"/>
      <c r="C1811" s="411"/>
      <c r="D1811" s="412"/>
      <c r="E1811" s="413"/>
      <c r="F1811" s="414"/>
    </row>
    <row r="1812" spans="1:6">
      <c r="A1812" s="410"/>
      <c r="B1812" s="308"/>
      <c r="C1812" s="411"/>
      <c r="D1812" s="412"/>
      <c r="E1812" s="413"/>
      <c r="F1812" s="414"/>
    </row>
    <row r="1813" spans="1:6">
      <c r="A1813" s="410"/>
      <c r="B1813" s="308"/>
      <c r="C1813" s="411"/>
      <c r="D1813" s="412"/>
      <c r="E1813" s="413"/>
      <c r="F1813" s="414"/>
    </row>
    <row r="1814" spans="1:6">
      <c r="A1814" s="410"/>
      <c r="B1814" s="308"/>
      <c r="C1814" s="411"/>
      <c r="D1814" s="412"/>
      <c r="E1814" s="413"/>
      <c r="F1814" s="414"/>
    </row>
    <row r="1815" spans="1:6">
      <c r="A1815" s="410"/>
      <c r="B1815" s="308"/>
      <c r="C1815" s="411"/>
      <c r="D1815" s="412"/>
      <c r="E1815" s="413"/>
      <c r="F1815" s="414"/>
    </row>
    <row r="1816" spans="1:6">
      <c r="A1816" s="410"/>
      <c r="B1816" s="308"/>
      <c r="C1816" s="411"/>
      <c r="D1816" s="412"/>
      <c r="E1816" s="413"/>
      <c r="F1816" s="414"/>
    </row>
    <row r="1817" spans="1:6">
      <c r="A1817" s="410"/>
      <c r="B1817" s="308"/>
      <c r="C1817" s="411"/>
      <c r="D1817" s="412"/>
      <c r="E1817" s="413"/>
      <c r="F1817" s="414"/>
    </row>
    <row r="1818" spans="1:6">
      <c r="A1818" s="410"/>
      <c r="B1818" s="308"/>
      <c r="C1818" s="411"/>
      <c r="D1818" s="412"/>
      <c r="E1818" s="413"/>
      <c r="F1818" s="414"/>
    </row>
    <row r="1819" spans="1:6">
      <c r="A1819" s="410"/>
      <c r="B1819" s="308"/>
      <c r="C1819" s="411"/>
      <c r="D1819" s="412"/>
      <c r="E1819" s="413"/>
      <c r="F1819" s="414"/>
    </row>
    <row r="1820" spans="1:6">
      <c r="A1820" s="410"/>
      <c r="B1820" s="308"/>
      <c r="C1820" s="411"/>
      <c r="D1820" s="412"/>
      <c r="E1820" s="413"/>
      <c r="F1820" s="414"/>
    </row>
    <row r="1821" spans="1:6">
      <c r="A1821" s="410"/>
      <c r="B1821" s="308"/>
      <c r="C1821" s="411"/>
      <c r="D1821" s="412"/>
      <c r="E1821" s="413"/>
      <c r="F1821" s="414"/>
    </row>
    <row r="1822" spans="1:6">
      <c r="A1822" s="410"/>
      <c r="B1822" s="308"/>
      <c r="C1822" s="411"/>
      <c r="D1822" s="412"/>
      <c r="E1822" s="413"/>
      <c r="F1822" s="414"/>
    </row>
    <row r="1823" spans="1:6">
      <c r="A1823" s="410"/>
      <c r="B1823" s="308"/>
      <c r="C1823" s="411"/>
      <c r="D1823" s="412"/>
      <c r="E1823" s="413"/>
      <c r="F1823" s="414"/>
    </row>
    <row r="1824" spans="1:6">
      <c r="A1824" s="410"/>
      <c r="B1824" s="308"/>
      <c r="C1824" s="411"/>
      <c r="D1824" s="412"/>
      <c r="E1824" s="413"/>
      <c r="F1824" s="414"/>
    </row>
    <row r="1825" spans="1:6">
      <c r="A1825" s="410"/>
      <c r="B1825" s="308"/>
      <c r="C1825" s="411"/>
      <c r="D1825" s="412"/>
      <c r="E1825" s="413"/>
      <c r="F1825" s="414"/>
    </row>
    <row r="1826" spans="1:6">
      <c r="A1826" s="410"/>
      <c r="B1826" s="308"/>
      <c r="C1826" s="411"/>
      <c r="D1826" s="412"/>
      <c r="E1826" s="413"/>
      <c r="F1826" s="414"/>
    </row>
    <row r="1827" spans="1:6">
      <c r="A1827" s="410"/>
      <c r="B1827" s="308"/>
      <c r="C1827" s="411"/>
      <c r="D1827" s="412"/>
      <c r="E1827" s="413"/>
      <c r="F1827" s="414"/>
    </row>
    <row r="1828" spans="1:6">
      <c r="A1828" s="410"/>
      <c r="B1828" s="308"/>
      <c r="C1828" s="411"/>
      <c r="D1828" s="412"/>
      <c r="E1828" s="413"/>
      <c r="F1828" s="414"/>
    </row>
    <row r="1829" spans="1:6">
      <c r="A1829" s="410"/>
      <c r="B1829" s="308"/>
      <c r="C1829" s="411"/>
      <c r="D1829" s="412"/>
      <c r="E1829" s="413"/>
      <c r="F1829" s="414"/>
    </row>
    <row r="1830" spans="1:6">
      <c r="A1830" s="410"/>
      <c r="B1830" s="308"/>
      <c r="C1830" s="411"/>
      <c r="D1830" s="412"/>
      <c r="E1830" s="413"/>
      <c r="F1830" s="414"/>
    </row>
    <row r="1831" spans="1:6">
      <c r="A1831" s="410"/>
      <c r="B1831" s="308"/>
      <c r="C1831" s="411"/>
      <c r="D1831" s="412"/>
      <c r="E1831" s="413"/>
      <c r="F1831" s="414"/>
    </row>
    <row r="1832" spans="1:6">
      <c r="A1832" s="410"/>
      <c r="B1832" s="308"/>
      <c r="C1832" s="411"/>
      <c r="D1832" s="412"/>
      <c r="E1832" s="413"/>
      <c r="F1832" s="414"/>
    </row>
    <row r="1833" spans="1:6">
      <c r="A1833" s="410"/>
      <c r="B1833" s="308"/>
      <c r="C1833" s="411"/>
      <c r="D1833" s="412"/>
      <c r="E1833" s="413"/>
      <c r="F1833" s="414"/>
    </row>
    <row r="1834" spans="1:6">
      <c r="A1834" s="410"/>
      <c r="B1834" s="308"/>
      <c r="C1834" s="411"/>
      <c r="D1834" s="412"/>
      <c r="E1834" s="413"/>
      <c r="F1834" s="414"/>
    </row>
    <row r="1835" spans="1:6">
      <c r="A1835" s="410"/>
      <c r="B1835" s="308"/>
      <c r="C1835" s="411"/>
      <c r="D1835" s="412"/>
      <c r="E1835" s="413"/>
      <c r="F1835" s="414"/>
    </row>
    <row r="1836" spans="1:6">
      <c r="A1836" s="410"/>
      <c r="B1836" s="308"/>
      <c r="C1836" s="411"/>
      <c r="D1836" s="412"/>
      <c r="E1836" s="413"/>
      <c r="F1836" s="414"/>
    </row>
    <row r="1837" spans="1:6">
      <c r="A1837" s="410"/>
      <c r="B1837" s="308"/>
      <c r="C1837" s="411"/>
      <c r="D1837" s="412"/>
      <c r="E1837" s="413"/>
      <c r="F1837" s="414"/>
    </row>
    <row r="1838" spans="1:6">
      <c r="A1838" s="410"/>
      <c r="B1838" s="308"/>
      <c r="C1838" s="411"/>
      <c r="D1838" s="412"/>
      <c r="E1838" s="413"/>
      <c r="F1838" s="414"/>
    </row>
    <row r="1839" spans="1:6">
      <c r="A1839" s="410"/>
      <c r="B1839" s="308"/>
      <c r="C1839" s="411"/>
      <c r="D1839" s="412"/>
      <c r="E1839" s="413"/>
      <c r="F1839" s="414"/>
    </row>
    <row r="1840" spans="1:6">
      <c r="A1840" s="410"/>
      <c r="B1840" s="308"/>
      <c r="C1840" s="411"/>
      <c r="D1840" s="412"/>
      <c r="E1840" s="413"/>
      <c r="F1840" s="414"/>
    </row>
    <row r="1841" spans="1:6">
      <c r="A1841" s="410"/>
      <c r="B1841" s="308"/>
      <c r="C1841" s="411"/>
      <c r="D1841" s="412"/>
      <c r="E1841" s="413"/>
      <c r="F1841" s="414"/>
    </row>
    <row r="1842" spans="1:6">
      <c r="A1842" s="410"/>
      <c r="B1842" s="308"/>
      <c r="C1842" s="411"/>
      <c r="D1842" s="412"/>
      <c r="E1842" s="413"/>
      <c r="F1842" s="414"/>
    </row>
    <row r="1843" spans="1:6">
      <c r="A1843" s="410"/>
      <c r="B1843" s="308"/>
      <c r="C1843" s="411"/>
      <c r="D1843" s="412"/>
      <c r="E1843" s="413"/>
      <c r="F1843" s="414"/>
    </row>
    <row r="1844" spans="1:6">
      <c r="A1844" s="410"/>
      <c r="B1844" s="308"/>
      <c r="C1844" s="411"/>
      <c r="D1844" s="412"/>
      <c r="E1844" s="413"/>
      <c r="F1844" s="414"/>
    </row>
    <row r="1845" spans="1:6">
      <c r="A1845" s="410"/>
      <c r="B1845" s="308"/>
      <c r="C1845" s="411"/>
      <c r="D1845" s="412"/>
      <c r="E1845" s="413"/>
      <c r="F1845" s="414"/>
    </row>
    <row r="1846" spans="1:6">
      <c r="A1846" s="410"/>
      <c r="B1846" s="308"/>
      <c r="C1846" s="411"/>
      <c r="D1846" s="412"/>
      <c r="E1846" s="413"/>
      <c r="F1846" s="414"/>
    </row>
    <row r="1847" spans="1:6">
      <c r="A1847" s="410"/>
      <c r="B1847" s="308"/>
      <c r="C1847" s="411"/>
      <c r="D1847" s="412"/>
      <c r="E1847" s="413"/>
      <c r="F1847" s="414"/>
    </row>
    <row r="1848" spans="1:6">
      <c r="A1848" s="410"/>
      <c r="B1848" s="308"/>
      <c r="C1848" s="411"/>
      <c r="D1848" s="412"/>
      <c r="E1848" s="413"/>
      <c r="F1848" s="414"/>
    </row>
    <row r="1849" spans="1:6">
      <c r="A1849" s="410"/>
      <c r="B1849" s="308"/>
      <c r="C1849" s="411"/>
      <c r="D1849" s="412"/>
      <c r="E1849" s="413"/>
      <c r="F1849" s="414"/>
    </row>
    <row r="1850" spans="1:6">
      <c r="A1850" s="410"/>
      <c r="B1850" s="308"/>
      <c r="C1850" s="411"/>
      <c r="D1850" s="412"/>
      <c r="E1850" s="413"/>
      <c r="F1850" s="414"/>
    </row>
    <row r="1851" spans="1:6">
      <c r="A1851" s="410"/>
      <c r="B1851" s="308"/>
      <c r="C1851" s="411"/>
      <c r="D1851" s="412"/>
      <c r="E1851" s="413"/>
      <c r="F1851" s="414"/>
    </row>
    <row r="1852" spans="1:6">
      <c r="A1852" s="410"/>
      <c r="B1852" s="308"/>
      <c r="C1852" s="411"/>
      <c r="D1852" s="412"/>
      <c r="E1852" s="413"/>
      <c r="F1852" s="414"/>
    </row>
    <row r="1853" spans="1:6">
      <c r="A1853" s="410"/>
      <c r="B1853" s="308"/>
      <c r="C1853" s="411"/>
      <c r="D1853" s="412"/>
      <c r="E1853" s="413"/>
      <c r="F1853" s="414"/>
    </row>
    <row r="1854" spans="1:6">
      <c r="A1854" s="410"/>
      <c r="B1854" s="308"/>
      <c r="C1854" s="411"/>
      <c r="D1854" s="412"/>
      <c r="E1854" s="413"/>
      <c r="F1854" s="414"/>
    </row>
    <row r="1855" spans="1:6">
      <c r="A1855" s="410"/>
      <c r="B1855" s="308"/>
      <c r="C1855" s="411"/>
      <c r="D1855" s="412"/>
      <c r="E1855" s="413"/>
      <c r="F1855" s="414"/>
    </row>
    <row r="1856" spans="1:6">
      <c r="A1856" s="410"/>
      <c r="B1856" s="308"/>
      <c r="C1856" s="411"/>
      <c r="D1856" s="412"/>
      <c r="E1856" s="413"/>
      <c r="F1856" s="414"/>
    </row>
    <row r="1857" spans="1:6">
      <c r="A1857" s="410"/>
      <c r="B1857" s="308"/>
      <c r="C1857" s="411"/>
      <c r="D1857" s="412"/>
      <c r="E1857" s="413"/>
      <c r="F1857" s="414"/>
    </row>
    <row r="1858" spans="1:6">
      <c r="A1858" s="410"/>
      <c r="B1858" s="308"/>
      <c r="C1858" s="411"/>
      <c r="D1858" s="412"/>
      <c r="E1858" s="413"/>
      <c r="F1858" s="414"/>
    </row>
    <row r="1859" spans="1:6">
      <c r="A1859" s="410"/>
      <c r="B1859" s="308"/>
      <c r="C1859" s="411"/>
      <c r="D1859" s="412"/>
      <c r="E1859" s="413"/>
      <c r="F1859" s="414"/>
    </row>
    <row r="1860" spans="1:6">
      <c r="A1860" s="410"/>
      <c r="B1860" s="308"/>
      <c r="C1860" s="411"/>
      <c r="D1860" s="412"/>
      <c r="E1860" s="413"/>
      <c r="F1860" s="414"/>
    </row>
    <row r="1861" spans="1:6">
      <c r="A1861" s="410"/>
      <c r="B1861" s="308"/>
      <c r="C1861" s="411"/>
      <c r="D1861" s="412"/>
      <c r="E1861" s="413"/>
      <c r="F1861" s="414"/>
    </row>
    <row r="1862" spans="1:6">
      <c r="A1862" s="410"/>
      <c r="B1862" s="308"/>
      <c r="C1862" s="411"/>
      <c r="D1862" s="412"/>
      <c r="E1862" s="413"/>
      <c r="F1862" s="414"/>
    </row>
    <row r="1863" spans="1:6">
      <c r="A1863" s="410"/>
      <c r="B1863" s="308"/>
      <c r="C1863" s="411"/>
      <c r="D1863" s="412"/>
      <c r="E1863" s="413"/>
      <c r="F1863" s="414"/>
    </row>
    <row r="1864" spans="1:6">
      <c r="A1864" s="410"/>
      <c r="B1864" s="308"/>
      <c r="C1864" s="411"/>
      <c r="D1864" s="412"/>
      <c r="E1864" s="413"/>
      <c r="F1864" s="414"/>
    </row>
    <row r="1865" spans="1:6">
      <c r="A1865" s="410"/>
      <c r="B1865" s="308"/>
      <c r="C1865" s="411"/>
      <c r="D1865" s="412"/>
      <c r="E1865" s="413"/>
      <c r="F1865" s="414"/>
    </row>
    <row r="1866" spans="1:6">
      <c r="A1866" s="410"/>
      <c r="B1866" s="308"/>
      <c r="C1866" s="411"/>
      <c r="D1866" s="412"/>
      <c r="E1866" s="413"/>
      <c r="F1866" s="414"/>
    </row>
    <row r="1867" spans="1:6">
      <c r="A1867" s="410"/>
      <c r="B1867" s="308"/>
      <c r="C1867" s="411"/>
      <c r="D1867" s="412"/>
      <c r="E1867" s="413"/>
      <c r="F1867" s="414"/>
    </row>
    <row r="1868" spans="1:6">
      <c r="A1868" s="410"/>
      <c r="B1868" s="308"/>
      <c r="C1868" s="411"/>
      <c r="D1868" s="412"/>
      <c r="E1868" s="413"/>
      <c r="F1868" s="414"/>
    </row>
    <row r="1869" spans="1:6">
      <c r="A1869" s="410"/>
      <c r="B1869" s="308"/>
      <c r="C1869" s="411"/>
      <c r="D1869" s="412"/>
      <c r="E1869" s="413"/>
      <c r="F1869" s="414"/>
    </row>
    <row r="1870" spans="1:6">
      <c r="A1870" s="410"/>
      <c r="B1870" s="308"/>
      <c r="C1870" s="411"/>
      <c r="D1870" s="412"/>
      <c r="E1870" s="413"/>
      <c r="F1870" s="414"/>
    </row>
    <row r="1871" spans="1:6">
      <c r="A1871" s="410"/>
      <c r="B1871" s="308"/>
      <c r="C1871" s="411"/>
      <c r="D1871" s="412"/>
      <c r="E1871" s="413"/>
      <c r="F1871" s="414"/>
    </row>
    <row r="1872" spans="1:6">
      <c r="A1872" s="410"/>
      <c r="B1872" s="308"/>
      <c r="C1872" s="411"/>
      <c r="D1872" s="412"/>
      <c r="E1872" s="413"/>
      <c r="F1872" s="414"/>
    </row>
    <row r="1873" spans="1:6">
      <c r="A1873" s="410"/>
      <c r="B1873" s="308"/>
      <c r="C1873" s="411"/>
      <c r="D1873" s="412"/>
      <c r="E1873" s="413"/>
      <c r="F1873" s="414"/>
    </row>
    <row r="1874" spans="1:6">
      <c r="A1874" s="410"/>
      <c r="B1874" s="308"/>
      <c r="C1874" s="411"/>
      <c r="D1874" s="412"/>
      <c r="E1874" s="413"/>
      <c r="F1874" s="414"/>
    </row>
    <row r="1875" spans="1:6">
      <c r="A1875" s="410"/>
      <c r="B1875" s="308"/>
      <c r="C1875" s="411"/>
      <c r="D1875" s="412"/>
      <c r="E1875" s="413"/>
      <c r="F1875" s="414"/>
    </row>
    <row r="1876" spans="1:6">
      <c r="A1876" s="410"/>
      <c r="B1876" s="308"/>
      <c r="C1876" s="411"/>
      <c r="D1876" s="412"/>
      <c r="E1876" s="413"/>
      <c r="F1876" s="414"/>
    </row>
    <row r="1877" spans="1:6">
      <c r="A1877" s="410"/>
      <c r="B1877" s="308"/>
      <c r="C1877" s="411"/>
      <c r="D1877" s="412"/>
      <c r="E1877" s="413"/>
      <c r="F1877" s="414"/>
    </row>
    <row r="1878" spans="1:6">
      <c r="A1878" s="410"/>
      <c r="B1878" s="308"/>
      <c r="C1878" s="411"/>
      <c r="D1878" s="412"/>
      <c r="E1878" s="413"/>
      <c r="F1878" s="414"/>
    </row>
    <row r="1879" spans="1:6">
      <c r="A1879" s="410"/>
      <c r="B1879" s="308"/>
      <c r="C1879" s="411"/>
      <c r="D1879" s="412"/>
      <c r="E1879" s="413"/>
      <c r="F1879" s="414"/>
    </row>
    <row r="1880" spans="1:6">
      <c r="A1880" s="410"/>
      <c r="B1880" s="308"/>
      <c r="C1880" s="411"/>
      <c r="D1880" s="412"/>
      <c r="E1880" s="413"/>
      <c r="F1880" s="414"/>
    </row>
    <row r="1881" spans="1:6">
      <c r="A1881" s="410"/>
      <c r="B1881" s="308"/>
      <c r="C1881" s="411"/>
      <c r="D1881" s="412"/>
      <c r="E1881" s="413"/>
      <c r="F1881" s="414"/>
    </row>
    <row r="1882" spans="1:6">
      <c r="A1882" s="410"/>
      <c r="B1882" s="308"/>
      <c r="C1882" s="411"/>
      <c r="D1882" s="412"/>
      <c r="E1882" s="413"/>
      <c r="F1882" s="414"/>
    </row>
    <row r="1883" spans="1:6">
      <c r="A1883" s="410"/>
      <c r="B1883" s="308"/>
      <c r="C1883" s="411"/>
      <c r="D1883" s="412"/>
      <c r="E1883" s="413"/>
      <c r="F1883" s="414"/>
    </row>
    <row r="1884" spans="1:6">
      <c r="A1884" s="410"/>
      <c r="B1884" s="308"/>
      <c r="C1884" s="411"/>
      <c r="D1884" s="412"/>
      <c r="E1884" s="413"/>
      <c r="F1884" s="414"/>
    </row>
    <row r="1885" spans="1:6">
      <c r="A1885" s="410"/>
      <c r="B1885" s="308"/>
      <c r="C1885" s="411"/>
      <c r="D1885" s="412"/>
      <c r="E1885" s="413"/>
      <c r="F1885" s="414"/>
    </row>
    <row r="1886" spans="1:6">
      <c r="A1886" s="410"/>
      <c r="B1886" s="308"/>
      <c r="C1886" s="411"/>
      <c r="D1886" s="412"/>
      <c r="E1886" s="413"/>
      <c r="F1886" s="414"/>
    </row>
    <row r="1887" spans="1:6">
      <c r="A1887" s="410"/>
      <c r="B1887" s="308"/>
      <c r="C1887" s="411"/>
      <c r="D1887" s="412"/>
      <c r="E1887" s="413"/>
      <c r="F1887" s="414"/>
    </row>
    <row r="1888" spans="1:6">
      <c r="A1888" s="410"/>
      <c r="B1888" s="308"/>
      <c r="C1888" s="411"/>
      <c r="D1888" s="412"/>
      <c r="E1888" s="413"/>
      <c r="F1888" s="414"/>
    </row>
    <row r="1889" spans="1:6">
      <c r="A1889" s="410"/>
      <c r="B1889" s="308"/>
      <c r="C1889" s="411"/>
      <c r="D1889" s="412"/>
      <c r="E1889" s="413"/>
      <c r="F1889" s="414"/>
    </row>
    <row r="1890" spans="1:6">
      <c r="A1890" s="410"/>
      <c r="B1890" s="308"/>
      <c r="C1890" s="411"/>
      <c r="D1890" s="412"/>
      <c r="E1890" s="413"/>
      <c r="F1890" s="414"/>
    </row>
    <row r="1891" spans="1:6">
      <c r="A1891" s="410"/>
      <c r="B1891" s="308"/>
      <c r="C1891" s="411"/>
      <c r="D1891" s="412"/>
      <c r="E1891" s="413"/>
      <c r="F1891" s="414"/>
    </row>
    <row r="1892" spans="1:6">
      <c r="A1892" s="410"/>
      <c r="B1892" s="308"/>
      <c r="C1892" s="411"/>
      <c r="D1892" s="412"/>
      <c r="E1892" s="413"/>
      <c r="F1892" s="414"/>
    </row>
    <row r="1893" spans="1:6">
      <c r="A1893" s="410"/>
      <c r="B1893" s="308"/>
      <c r="C1893" s="411"/>
      <c r="D1893" s="412"/>
      <c r="E1893" s="413"/>
      <c r="F1893" s="414"/>
    </row>
    <row r="1894" spans="1:6">
      <c r="A1894" s="410"/>
      <c r="B1894" s="308"/>
      <c r="C1894" s="411"/>
      <c r="D1894" s="412"/>
      <c r="E1894" s="413"/>
      <c r="F1894" s="414"/>
    </row>
    <row r="1895" spans="1:6">
      <c r="A1895" s="410"/>
      <c r="B1895" s="308"/>
      <c r="C1895" s="411"/>
      <c r="D1895" s="412"/>
      <c r="E1895" s="413"/>
      <c r="F1895" s="414"/>
    </row>
    <row r="1896" spans="1:6">
      <c r="A1896" s="410"/>
      <c r="B1896" s="308"/>
      <c r="C1896" s="411"/>
      <c r="D1896" s="412"/>
      <c r="E1896" s="413"/>
      <c r="F1896" s="414"/>
    </row>
    <row r="1897" spans="1:6">
      <c r="A1897" s="410"/>
      <c r="B1897" s="308"/>
      <c r="C1897" s="411"/>
      <c r="D1897" s="412"/>
      <c r="E1897" s="413"/>
      <c r="F1897" s="414"/>
    </row>
    <row r="1898" spans="1:6">
      <c r="A1898" s="410"/>
      <c r="B1898" s="308"/>
      <c r="C1898" s="411"/>
      <c r="D1898" s="412"/>
      <c r="E1898" s="413"/>
      <c r="F1898" s="414"/>
    </row>
    <row r="1899" spans="1:6">
      <c r="A1899" s="410"/>
      <c r="B1899" s="308"/>
      <c r="C1899" s="411"/>
      <c r="D1899" s="412"/>
      <c r="E1899" s="413"/>
      <c r="F1899" s="414"/>
    </row>
    <row r="1900" spans="1:6">
      <c r="A1900" s="410"/>
      <c r="B1900" s="308"/>
      <c r="C1900" s="411"/>
      <c r="D1900" s="412"/>
      <c r="E1900" s="413"/>
      <c r="F1900" s="414"/>
    </row>
    <row r="1901" spans="1:6">
      <c r="A1901" s="410"/>
      <c r="B1901" s="308"/>
      <c r="C1901" s="411"/>
      <c r="D1901" s="412"/>
      <c r="E1901" s="413"/>
      <c r="F1901" s="414"/>
    </row>
    <row r="1902" spans="1:6">
      <c r="A1902" s="410"/>
      <c r="B1902" s="308"/>
      <c r="C1902" s="411"/>
      <c r="D1902" s="412"/>
      <c r="E1902" s="413"/>
      <c r="F1902" s="414"/>
    </row>
    <row r="1903" spans="1:6">
      <c r="A1903" s="410"/>
      <c r="B1903" s="308"/>
      <c r="C1903" s="411"/>
      <c r="D1903" s="412"/>
      <c r="E1903" s="413"/>
      <c r="F1903" s="414"/>
    </row>
    <row r="1904" spans="1:6">
      <c r="A1904" s="410"/>
      <c r="B1904" s="308"/>
      <c r="C1904" s="411"/>
      <c r="D1904" s="412"/>
      <c r="E1904" s="413"/>
      <c r="F1904" s="414"/>
    </row>
    <row r="1905" spans="1:6">
      <c r="A1905" s="410"/>
      <c r="B1905" s="308"/>
      <c r="C1905" s="411"/>
      <c r="D1905" s="412"/>
      <c r="E1905" s="413"/>
      <c r="F1905" s="414"/>
    </row>
    <row r="1906" spans="1:6">
      <c r="A1906" s="410"/>
      <c r="B1906" s="308"/>
      <c r="C1906" s="411"/>
      <c r="D1906" s="412"/>
      <c r="E1906" s="413"/>
      <c r="F1906" s="414"/>
    </row>
    <row r="1907" spans="1:6">
      <c r="A1907" s="410"/>
      <c r="B1907" s="308"/>
      <c r="C1907" s="411"/>
      <c r="D1907" s="412"/>
      <c r="E1907" s="413"/>
      <c r="F1907" s="414"/>
    </row>
    <row r="1908" spans="1:6">
      <c r="A1908" s="410"/>
      <c r="B1908" s="308"/>
      <c r="C1908" s="411"/>
      <c r="D1908" s="412"/>
      <c r="E1908" s="413"/>
      <c r="F1908" s="414"/>
    </row>
    <row r="1909" spans="1:6">
      <c r="A1909" s="410"/>
      <c r="B1909" s="308"/>
      <c r="C1909" s="411"/>
      <c r="D1909" s="412"/>
      <c r="E1909" s="413"/>
      <c r="F1909" s="414"/>
    </row>
    <row r="1910" spans="1:6">
      <c r="A1910" s="410"/>
      <c r="B1910" s="308"/>
      <c r="C1910" s="411"/>
      <c r="D1910" s="412"/>
      <c r="E1910" s="413"/>
      <c r="F1910" s="414"/>
    </row>
    <row r="1911" spans="1:6">
      <c r="A1911" s="410"/>
      <c r="B1911" s="308"/>
      <c r="C1911" s="411"/>
      <c r="D1911" s="412"/>
      <c r="E1911" s="413"/>
      <c r="F1911" s="414"/>
    </row>
    <row r="1912" spans="1:6">
      <c r="A1912" s="410"/>
      <c r="B1912" s="308"/>
      <c r="C1912" s="411"/>
      <c r="D1912" s="412"/>
      <c r="E1912" s="413"/>
      <c r="F1912" s="414"/>
    </row>
    <row r="1913" spans="1:6">
      <c r="A1913" s="410"/>
      <c r="B1913" s="308"/>
      <c r="C1913" s="411"/>
      <c r="D1913" s="412"/>
      <c r="E1913" s="413"/>
      <c r="F1913" s="414"/>
    </row>
    <row r="1914" spans="1:6">
      <c r="A1914" s="410"/>
      <c r="B1914" s="308"/>
      <c r="C1914" s="411"/>
      <c r="D1914" s="412"/>
      <c r="E1914" s="413"/>
      <c r="F1914" s="414"/>
    </row>
    <row r="1915" spans="1:6">
      <c r="A1915" s="410"/>
      <c r="B1915" s="308"/>
      <c r="C1915" s="411"/>
      <c r="D1915" s="412"/>
      <c r="E1915" s="413"/>
      <c r="F1915" s="414"/>
    </row>
    <row r="1916" spans="1:6">
      <c r="A1916" s="410"/>
      <c r="B1916" s="308"/>
      <c r="C1916" s="411"/>
      <c r="D1916" s="412"/>
      <c r="E1916" s="413"/>
      <c r="F1916" s="414"/>
    </row>
    <row r="1917" spans="1:6">
      <c r="A1917" s="410"/>
      <c r="B1917" s="308"/>
      <c r="C1917" s="411"/>
      <c r="D1917" s="412"/>
      <c r="E1917" s="413"/>
      <c r="F1917" s="414"/>
    </row>
    <row r="1918" spans="1:6">
      <c r="A1918" s="410"/>
      <c r="B1918" s="308"/>
      <c r="C1918" s="411"/>
      <c r="D1918" s="412"/>
      <c r="E1918" s="413"/>
      <c r="F1918" s="414"/>
    </row>
    <row r="1919" spans="1:6">
      <c r="A1919" s="410"/>
      <c r="B1919" s="308"/>
      <c r="C1919" s="411"/>
      <c r="D1919" s="412"/>
      <c r="E1919" s="413"/>
      <c r="F1919" s="414"/>
    </row>
    <row r="1920" spans="1:6">
      <c r="A1920" s="410"/>
      <c r="B1920" s="308"/>
      <c r="C1920" s="411"/>
      <c r="D1920" s="412"/>
      <c r="E1920" s="413"/>
      <c r="F1920" s="414"/>
    </row>
    <row r="1921" spans="1:6">
      <c r="A1921" s="410"/>
      <c r="B1921" s="308"/>
      <c r="C1921" s="411"/>
      <c r="D1921" s="412"/>
      <c r="E1921" s="413"/>
      <c r="F1921" s="414"/>
    </row>
    <row r="1922" spans="1:6">
      <c r="A1922" s="410"/>
      <c r="B1922" s="308"/>
      <c r="C1922" s="411"/>
      <c r="D1922" s="412"/>
      <c r="E1922" s="413"/>
      <c r="F1922" s="414"/>
    </row>
    <row r="1923" spans="1:6">
      <c r="A1923" s="410"/>
      <c r="B1923" s="308"/>
      <c r="C1923" s="411"/>
      <c r="D1923" s="412"/>
      <c r="E1923" s="413"/>
      <c r="F1923" s="414"/>
    </row>
    <row r="1924" spans="1:6">
      <c r="A1924" s="410"/>
      <c r="B1924" s="308"/>
      <c r="C1924" s="411"/>
      <c r="D1924" s="412"/>
      <c r="E1924" s="413"/>
      <c r="F1924" s="414"/>
    </row>
    <row r="1925" spans="1:6">
      <c r="A1925" s="410"/>
      <c r="B1925" s="308"/>
      <c r="C1925" s="411"/>
      <c r="D1925" s="412"/>
      <c r="E1925" s="413"/>
      <c r="F1925" s="414"/>
    </row>
    <row r="1926" spans="1:6">
      <c r="A1926" s="410"/>
      <c r="B1926" s="308"/>
      <c r="C1926" s="411"/>
      <c r="D1926" s="412"/>
      <c r="E1926" s="413"/>
      <c r="F1926" s="414"/>
    </row>
    <row r="1927" spans="1:6">
      <c r="A1927" s="410"/>
      <c r="B1927" s="308"/>
      <c r="C1927" s="411"/>
      <c r="D1927" s="412"/>
      <c r="E1927" s="413"/>
      <c r="F1927" s="414"/>
    </row>
    <row r="1928" spans="1:6">
      <c r="A1928" s="410"/>
      <c r="B1928" s="308"/>
      <c r="C1928" s="411"/>
      <c r="D1928" s="412"/>
      <c r="E1928" s="413"/>
      <c r="F1928" s="414"/>
    </row>
    <row r="1929" spans="1:6">
      <c r="A1929" s="410"/>
      <c r="B1929" s="308"/>
      <c r="C1929" s="411"/>
      <c r="D1929" s="412"/>
      <c r="E1929" s="413"/>
      <c r="F1929" s="414"/>
    </row>
    <row r="1930" spans="1:6">
      <c r="A1930" s="410"/>
      <c r="B1930" s="308"/>
      <c r="C1930" s="411"/>
      <c r="D1930" s="412"/>
      <c r="E1930" s="413"/>
      <c r="F1930" s="414"/>
    </row>
    <row r="1931" spans="1:6">
      <c r="A1931" s="410"/>
      <c r="B1931" s="308"/>
      <c r="C1931" s="411"/>
      <c r="D1931" s="412"/>
      <c r="E1931" s="413"/>
      <c r="F1931" s="414"/>
    </row>
    <row r="1932" spans="1:6">
      <c r="A1932" s="410"/>
      <c r="B1932" s="308"/>
      <c r="C1932" s="411"/>
      <c r="D1932" s="412"/>
      <c r="E1932" s="413"/>
      <c r="F1932" s="414"/>
    </row>
    <row r="1933" spans="1:6">
      <c r="A1933" s="410"/>
      <c r="B1933" s="308"/>
      <c r="C1933" s="411"/>
      <c r="D1933" s="412"/>
      <c r="E1933" s="413"/>
      <c r="F1933" s="414"/>
    </row>
    <row r="1934" spans="1:6">
      <c r="A1934" s="410"/>
      <c r="B1934" s="308"/>
      <c r="C1934" s="411"/>
      <c r="D1934" s="412"/>
      <c r="E1934" s="413"/>
      <c r="F1934" s="414"/>
    </row>
    <row r="1935" spans="1:6">
      <c r="A1935" s="410"/>
      <c r="B1935" s="308"/>
      <c r="C1935" s="411"/>
      <c r="D1935" s="412"/>
      <c r="E1935" s="413"/>
      <c r="F1935" s="414"/>
    </row>
    <row r="1936" spans="1:6">
      <c r="A1936" s="410"/>
      <c r="B1936" s="308"/>
      <c r="C1936" s="411"/>
      <c r="D1936" s="412"/>
      <c r="E1936" s="413"/>
      <c r="F1936" s="414"/>
    </row>
    <row r="1937" spans="1:6">
      <c r="A1937" s="410"/>
      <c r="B1937" s="308"/>
      <c r="C1937" s="411"/>
      <c r="D1937" s="412"/>
      <c r="E1937" s="413"/>
      <c r="F1937" s="414"/>
    </row>
    <row r="1938" spans="1:6">
      <c r="A1938" s="410"/>
      <c r="B1938" s="308"/>
      <c r="C1938" s="411"/>
      <c r="D1938" s="412"/>
      <c r="E1938" s="413"/>
      <c r="F1938" s="414"/>
    </row>
    <row r="1939" spans="1:6">
      <c r="A1939" s="410"/>
      <c r="B1939" s="308"/>
      <c r="C1939" s="411"/>
      <c r="D1939" s="412"/>
      <c r="E1939" s="413"/>
      <c r="F1939" s="414"/>
    </row>
    <row r="1940" spans="1:6">
      <c r="A1940" s="410"/>
      <c r="B1940" s="308"/>
      <c r="C1940" s="411"/>
      <c r="D1940" s="412"/>
      <c r="E1940" s="413"/>
      <c r="F1940" s="414"/>
    </row>
    <row r="1941" spans="1:6">
      <c r="A1941" s="410"/>
      <c r="B1941" s="308"/>
      <c r="C1941" s="411"/>
      <c r="D1941" s="412"/>
      <c r="E1941" s="413"/>
      <c r="F1941" s="414"/>
    </row>
    <row r="1942" spans="1:6">
      <c r="A1942" s="410"/>
      <c r="B1942" s="308"/>
      <c r="C1942" s="411"/>
      <c r="D1942" s="412"/>
      <c r="E1942" s="413"/>
      <c r="F1942" s="414"/>
    </row>
    <row r="1943" spans="1:6">
      <c r="A1943" s="410"/>
      <c r="B1943" s="308"/>
      <c r="C1943" s="411"/>
      <c r="D1943" s="412"/>
      <c r="E1943" s="413"/>
      <c r="F1943" s="414"/>
    </row>
  </sheetData>
  <sheetProtection algorithmName="SHA-512" hashValue="O9Qluu0MN8WSdxiUxPzexP1yWd2iCjMKlWTDCX6EGkc3xQWgIvKBwK8vRes4tyva8RJ3y4r7TyBu91Tr1dd0BA==" saltValue="RMq45wyy+7GSP6JFjeFEZQ==" spinCount="100000" sheet="1" objects="1" scenarios="1"/>
  <mergeCells count="7">
    <mergeCell ref="A115:E115"/>
    <mergeCell ref="A117:F117"/>
    <mergeCell ref="A118:E118"/>
    <mergeCell ref="A11:B11"/>
    <mergeCell ref="A44:E44"/>
    <mergeCell ref="A74:E74"/>
    <mergeCell ref="A112:E112"/>
  </mergeCells>
  <dataValidations count="1">
    <dataValidation type="custom" showInputMessage="1" showErrorMessage="1" errorTitle="Nepravilen vnos cene" error="Cena mora biti nenegativno število z največ dvema decimalkama!" sqref="E7:E10">
      <formula1>AND(ISNUMBER(E7),E7&gt;=0,ROUND(E7*100,6)-INT(E7*100)=0,NOT(ISBLANK(E7)))</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H1967"/>
  <sheetViews>
    <sheetView view="pageLayout" topLeftCell="A28" zoomScale="85" zoomScaleNormal="130" zoomScaleSheetLayoutView="145" zoomScalePageLayoutView="85" workbookViewId="0">
      <selection activeCell="E30" sqref="E30"/>
    </sheetView>
  </sheetViews>
  <sheetFormatPr defaultRowHeight="12.75"/>
  <cols>
    <col min="1" max="1" width="9.42578125" style="150" customWidth="1"/>
    <col min="2" max="2" width="78" style="131" customWidth="1"/>
    <col min="3" max="3" width="9.140625" style="132"/>
    <col min="4" max="4" width="11.42578125" style="133" customWidth="1"/>
    <col min="5" max="5" width="12.7109375" style="134" customWidth="1"/>
    <col min="6" max="6" width="13.5703125" style="135" customWidth="1"/>
    <col min="7" max="16384" width="9.140625" style="107"/>
  </cols>
  <sheetData>
    <row r="1" spans="1:8">
      <c r="A1" s="109"/>
      <c r="B1" s="107"/>
      <c r="C1" s="121"/>
      <c r="D1" s="110"/>
      <c r="E1" s="111"/>
      <c r="F1" s="112"/>
    </row>
    <row r="2" spans="1:8">
      <c r="A2" s="109"/>
      <c r="B2" s="107"/>
      <c r="C2" s="121"/>
      <c r="D2" s="110"/>
      <c r="E2" s="111"/>
      <c r="F2" s="112"/>
    </row>
    <row r="3" spans="1:8" ht="13.5" thickBot="1">
      <c r="A3" s="109"/>
      <c r="B3" s="107"/>
      <c r="C3" s="121"/>
      <c r="D3" s="110"/>
      <c r="E3" s="111"/>
      <c r="F3" s="112"/>
    </row>
    <row r="4" spans="1:8" ht="32.25" customHeight="1">
      <c r="A4" s="92" t="s">
        <v>7</v>
      </c>
      <c r="B4" s="93" t="s">
        <v>12</v>
      </c>
      <c r="C4" s="94" t="s">
        <v>8</v>
      </c>
      <c r="D4" s="95" t="s">
        <v>9</v>
      </c>
      <c r="E4" s="96" t="s">
        <v>10</v>
      </c>
      <c r="F4" s="97" t="s">
        <v>11</v>
      </c>
    </row>
    <row r="5" spans="1:8" ht="15">
      <c r="A5" s="362" t="s">
        <v>143</v>
      </c>
      <c r="B5" s="422" t="s">
        <v>1064</v>
      </c>
      <c r="C5" s="423"/>
      <c r="D5" s="424"/>
      <c r="E5" s="425"/>
      <c r="F5" s="426"/>
      <c r="G5" s="281"/>
      <c r="H5" s="144"/>
    </row>
    <row r="6" spans="1:8" ht="15">
      <c r="A6" s="429"/>
      <c r="B6" s="428"/>
      <c r="C6" s="394"/>
      <c r="D6" s="395"/>
      <c r="E6" s="396"/>
      <c r="F6" s="397"/>
      <c r="G6" s="281"/>
      <c r="H6" s="144"/>
    </row>
    <row r="7" spans="1:8" ht="15">
      <c r="A7" s="464" t="s">
        <v>144</v>
      </c>
      <c r="B7" s="422" t="s">
        <v>16</v>
      </c>
      <c r="C7" s="394"/>
      <c r="D7" s="395"/>
      <c r="E7" s="396"/>
      <c r="F7" s="397"/>
    </row>
    <row r="8" spans="1:8" ht="22.5">
      <c r="A8" s="464"/>
      <c r="B8" s="431" t="s">
        <v>1068</v>
      </c>
      <c r="C8" s="394"/>
      <c r="D8" s="395"/>
      <c r="E8" s="396"/>
      <c r="F8" s="397"/>
    </row>
    <row r="9" spans="1:8" ht="22.5">
      <c r="A9" s="464"/>
      <c r="B9" s="431" t="s">
        <v>344</v>
      </c>
      <c r="C9" s="394"/>
      <c r="D9" s="395"/>
      <c r="E9" s="396"/>
      <c r="F9" s="397"/>
    </row>
    <row r="10" spans="1:8" ht="45">
      <c r="A10" s="464"/>
      <c r="B10" s="431" t="s">
        <v>168</v>
      </c>
      <c r="C10" s="394"/>
      <c r="D10" s="395"/>
      <c r="E10" s="396"/>
      <c r="F10" s="397"/>
    </row>
    <row r="11" spans="1:8" ht="22.5">
      <c r="A11" s="464" t="s">
        <v>1069</v>
      </c>
      <c r="B11" s="431" t="s">
        <v>386</v>
      </c>
      <c r="C11" s="365" t="s">
        <v>24</v>
      </c>
      <c r="D11" s="366">
        <f>1000*1.3</f>
        <v>1300</v>
      </c>
      <c r="E11" s="367"/>
      <c r="F11" s="368">
        <f>ROUND(D11*E11,2)</f>
        <v>0</v>
      </c>
    </row>
    <row r="12" spans="1:8" ht="39" customHeight="1">
      <c r="A12" s="464" t="s">
        <v>1070</v>
      </c>
      <c r="B12" s="431" t="s">
        <v>461</v>
      </c>
      <c r="C12" s="365" t="s">
        <v>18</v>
      </c>
      <c r="D12" s="366">
        <f>D14*0.3*1*1.3-7</f>
        <v>500</v>
      </c>
      <c r="E12" s="367"/>
      <c r="F12" s="368">
        <f>ROUND(D12*E12,2)</f>
        <v>0</v>
      </c>
    </row>
    <row r="13" spans="1:8" ht="33.75">
      <c r="A13" s="464" t="s">
        <v>1071</v>
      </c>
      <c r="B13" s="431" t="s">
        <v>978</v>
      </c>
      <c r="C13" s="365" t="s">
        <v>18</v>
      </c>
      <c r="D13" s="366">
        <f>300*0.3*1.3+3</f>
        <v>120</v>
      </c>
      <c r="E13" s="367"/>
      <c r="F13" s="368">
        <f t="shared" ref="F13:F21" si="0">ROUND(D13*E13,2)</f>
        <v>0</v>
      </c>
    </row>
    <row r="14" spans="1:8">
      <c r="A14" s="464" t="s">
        <v>1072</v>
      </c>
      <c r="B14" s="431" t="s">
        <v>393</v>
      </c>
      <c r="C14" s="365" t="s">
        <v>24</v>
      </c>
      <c r="D14" s="366">
        <f>800+500</f>
        <v>1300</v>
      </c>
      <c r="E14" s="367"/>
      <c r="F14" s="368">
        <f t="shared" si="0"/>
        <v>0</v>
      </c>
    </row>
    <row r="15" spans="1:8" ht="71.25" customHeight="1">
      <c r="A15" s="464" t="s">
        <v>1073</v>
      </c>
      <c r="B15" s="136" t="s">
        <v>1143</v>
      </c>
      <c r="C15" s="394"/>
      <c r="D15" s="395"/>
      <c r="E15" s="396"/>
      <c r="F15" s="397"/>
    </row>
    <row r="16" spans="1:8" ht="33.75">
      <c r="A16" s="464"/>
      <c r="B16" s="136" t="s">
        <v>639</v>
      </c>
      <c r="C16" s="365" t="s">
        <v>18</v>
      </c>
      <c r="D16" s="366">
        <f>D11*0.3</f>
        <v>390</v>
      </c>
      <c r="E16" s="367"/>
      <c r="F16" s="368">
        <f>ROUND(D16*E16,2)</f>
        <v>0</v>
      </c>
    </row>
    <row r="17" spans="1:8" ht="22.5">
      <c r="A17" s="464"/>
      <c r="B17" s="136" t="s">
        <v>464</v>
      </c>
      <c r="C17" s="365" t="s">
        <v>18</v>
      </c>
      <c r="D17" s="366">
        <f>D11*0.1</f>
        <v>130</v>
      </c>
      <c r="E17" s="367"/>
      <c r="F17" s="368">
        <f>ROUND(D17*E17,2)</f>
        <v>0</v>
      </c>
    </row>
    <row r="18" spans="1:8" s="155" customFormat="1" ht="45">
      <c r="A18" s="464" t="s">
        <v>1074</v>
      </c>
      <c r="B18" s="180" t="s">
        <v>488</v>
      </c>
      <c r="C18" s="166" t="s">
        <v>24</v>
      </c>
      <c r="D18" s="172">
        <f>D14*1.3+10</f>
        <v>1700</v>
      </c>
      <c r="E18" s="340"/>
      <c r="F18" s="164">
        <f>ROUND(D18*E18,2)</f>
        <v>0</v>
      </c>
    </row>
    <row r="19" spans="1:8">
      <c r="A19" s="464" t="s">
        <v>1075</v>
      </c>
      <c r="B19" s="431" t="s">
        <v>361</v>
      </c>
      <c r="C19" s="365" t="s">
        <v>18</v>
      </c>
      <c r="D19" s="366">
        <f>D20</f>
        <v>90</v>
      </c>
      <c r="E19" s="367"/>
      <c r="F19" s="368">
        <f t="shared" si="0"/>
        <v>0</v>
      </c>
    </row>
    <row r="20" spans="1:8" ht="22.5">
      <c r="A20" s="464" t="s">
        <v>1076</v>
      </c>
      <c r="B20" s="431" t="s">
        <v>387</v>
      </c>
      <c r="C20" s="365" t="s">
        <v>18</v>
      </c>
      <c r="D20" s="366">
        <f>300*0.3</f>
        <v>90</v>
      </c>
      <c r="E20" s="367"/>
      <c r="F20" s="368">
        <f t="shared" si="0"/>
        <v>0</v>
      </c>
    </row>
    <row r="21" spans="1:8" ht="13.5" thickBot="1">
      <c r="A21" s="464" t="s">
        <v>1088</v>
      </c>
      <c r="B21" s="431" t="s">
        <v>149</v>
      </c>
      <c r="C21" s="365" t="s">
        <v>58</v>
      </c>
      <c r="D21" s="366">
        <v>35</v>
      </c>
      <c r="E21" s="367"/>
      <c r="F21" s="368">
        <f t="shared" si="0"/>
        <v>0</v>
      </c>
    </row>
    <row r="22" spans="1:8" ht="13.5" customHeight="1" thickBot="1">
      <c r="A22" s="704" t="s">
        <v>27</v>
      </c>
      <c r="B22" s="718"/>
      <c r="C22" s="325"/>
      <c r="D22" s="325"/>
      <c r="E22" s="325"/>
      <c r="F22" s="326">
        <f>SUM(F11:F21)</f>
        <v>0</v>
      </c>
    </row>
    <row r="23" spans="1:8" ht="15">
      <c r="A23" s="429"/>
      <c r="B23" s="428"/>
      <c r="C23" s="365"/>
      <c r="D23" s="366"/>
      <c r="E23" s="396"/>
      <c r="F23" s="397"/>
      <c r="G23" s="281"/>
      <c r="H23" s="144"/>
    </row>
    <row r="24" spans="1:8" ht="15">
      <c r="A24" s="464" t="s">
        <v>145</v>
      </c>
      <c r="B24" s="422" t="s">
        <v>224</v>
      </c>
      <c r="C24" s="365"/>
      <c r="D24" s="366"/>
      <c r="E24" s="396"/>
      <c r="F24" s="397"/>
    </row>
    <row r="25" spans="1:8" ht="45">
      <c r="A25" s="464" t="s">
        <v>1077</v>
      </c>
      <c r="B25" s="431" t="s">
        <v>831</v>
      </c>
      <c r="C25" s="365"/>
      <c r="D25" s="366"/>
      <c r="E25" s="396"/>
      <c r="F25" s="368"/>
    </row>
    <row r="26" spans="1:8">
      <c r="A26" s="464"/>
      <c r="B26" s="431" t="s">
        <v>388</v>
      </c>
      <c r="C26" s="365" t="s">
        <v>48</v>
      </c>
      <c r="D26" s="366">
        <v>50</v>
      </c>
      <c r="E26" s="367"/>
      <c r="F26" s="368">
        <f t="shared" ref="F26:F31" si="1">ROUND(D26*E26,2)</f>
        <v>0</v>
      </c>
    </row>
    <row r="27" spans="1:8">
      <c r="A27" s="464"/>
      <c r="B27" s="431" t="s">
        <v>389</v>
      </c>
      <c r="C27" s="365" t="s">
        <v>48</v>
      </c>
      <c r="D27" s="366">
        <v>10</v>
      </c>
      <c r="E27" s="367"/>
      <c r="F27" s="368">
        <f t="shared" si="1"/>
        <v>0</v>
      </c>
    </row>
    <row r="28" spans="1:8" ht="22.5">
      <c r="A28" s="464" t="s">
        <v>1078</v>
      </c>
      <c r="B28" s="431" t="s">
        <v>1090</v>
      </c>
      <c r="C28" s="365" t="s">
        <v>24</v>
      </c>
      <c r="D28" s="366">
        <f>1300</f>
        <v>1300</v>
      </c>
      <c r="E28" s="367"/>
      <c r="F28" s="368">
        <f t="shared" si="1"/>
        <v>0</v>
      </c>
    </row>
    <row r="29" spans="1:8" ht="22.5">
      <c r="A29" s="464" t="s">
        <v>1079</v>
      </c>
      <c r="B29" s="431" t="s">
        <v>463</v>
      </c>
      <c r="C29" s="365" t="s">
        <v>24</v>
      </c>
      <c r="D29" s="366">
        <f>D28</f>
        <v>1300</v>
      </c>
      <c r="E29" s="367"/>
      <c r="F29" s="368">
        <f t="shared" si="1"/>
        <v>0</v>
      </c>
    </row>
    <row r="30" spans="1:8">
      <c r="A30" s="464" t="s">
        <v>1080</v>
      </c>
      <c r="B30" s="431" t="s">
        <v>385</v>
      </c>
      <c r="C30" s="365" t="s">
        <v>48</v>
      </c>
      <c r="D30" s="366">
        <v>50</v>
      </c>
      <c r="E30" s="367"/>
      <c r="F30" s="368">
        <f t="shared" si="1"/>
        <v>0</v>
      </c>
    </row>
    <row r="31" spans="1:8" ht="23.25" thickBot="1">
      <c r="A31" s="464" t="s">
        <v>1081</v>
      </c>
      <c r="B31" s="431" t="s">
        <v>384</v>
      </c>
      <c r="C31" s="365" t="s">
        <v>48</v>
      </c>
      <c r="D31" s="366">
        <v>30</v>
      </c>
      <c r="E31" s="367"/>
      <c r="F31" s="368">
        <f t="shared" si="1"/>
        <v>0</v>
      </c>
    </row>
    <row r="32" spans="1:8" ht="13.5" customHeight="1" thickBot="1">
      <c r="A32" s="704" t="s">
        <v>1067</v>
      </c>
      <c r="B32" s="718"/>
      <c r="C32" s="325"/>
      <c r="D32" s="325"/>
      <c r="E32" s="325"/>
      <c r="F32" s="326">
        <f>SUM(F26:F31)</f>
        <v>0</v>
      </c>
    </row>
    <row r="33" spans="1:6" ht="13.5" customHeight="1">
      <c r="A33" s="464"/>
      <c r="B33" s="431"/>
      <c r="C33" s="365"/>
      <c r="D33" s="366"/>
      <c r="E33" s="396"/>
      <c r="F33" s="397"/>
    </row>
    <row r="34" spans="1:6" ht="13.5" customHeight="1">
      <c r="A34" s="464" t="s">
        <v>147</v>
      </c>
      <c r="B34" s="422" t="s">
        <v>532</v>
      </c>
      <c r="C34" s="365"/>
      <c r="D34" s="366"/>
      <c r="E34" s="396"/>
      <c r="F34" s="397"/>
    </row>
    <row r="35" spans="1:6" ht="15">
      <c r="A35" s="464" t="s">
        <v>1082</v>
      </c>
      <c r="B35" s="431" t="s">
        <v>534</v>
      </c>
      <c r="C35" s="365"/>
      <c r="D35" s="366"/>
      <c r="E35" s="396"/>
      <c r="F35" s="368"/>
    </row>
    <row r="36" spans="1:6">
      <c r="A36" s="464"/>
      <c r="B36" s="431" t="s">
        <v>640</v>
      </c>
      <c r="C36" s="365" t="s">
        <v>24</v>
      </c>
      <c r="D36" s="366">
        <v>45</v>
      </c>
      <c r="E36" s="367"/>
      <c r="F36" s="368">
        <f>ROUND(D36*E36,2)</f>
        <v>0</v>
      </c>
    </row>
    <row r="37" spans="1:6">
      <c r="A37" s="464"/>
      <c r="B37" s="136" t="s">
        <v>1127</v>
      </c>
      <c r="C37" s="365" t="s">
        <v>18</v>
      </c>
      <c r="D37" s="366">
        <f>D36*0.1+1.5</f>
        <v>6</v>
      </c>
      <c r="E37" s="367"/>
      <c r="F37" s="368">
        <f>ROUND(D37*E37,2)</f>
        <v>0</v>
      </c>
    </row>
    <row r="38" spans="1:6" ht="13.5" thickBot="1">
      <c r="A38" s="464"/>
      <c r="B38" s="431" t="s">
        <v>533</v>
      </c>
      <c r="C38" s="365" t="s">
        <v>18</v>
      </c>
      <c r="D38" s="366">
        <f>D36*0.3+1.5</f>
        <v>15</v>
      </c>
      <c r="E38" s="367"/>
      <c r="F38" s="368">
        <f>ROUND(D38*E38,2)</f>
        <v>0</v>
      </c>
    </row>
    <row r="39" spans="1:6" ht="13.5" thickBot="1">
      <c r="A39" s="704" t="s">
        <v>1066</v>
      </c>
      <c r="B39" s="718"/>
      <c r="C39" s="325"/>
      <c r="D39" s="325"/>
      <c r="E39" s="325"/>
      <c r="F39" s="326">
        <f>SUM(F36:F38)</f>
        <v>0</v>
      </c>
    </row>
    <row r="40" spans="1:6" ht="13.5" customHeight="1">
      <c r="A40" s="464"/>
      <c r="B40" s="431"/>
      <c r="C40" s="365"/>
      <c r="D40" s="366"/>
      <c r="E40" s="396"/>
      <c r="F40" s="397"/>
    </row>
    <row r="41" spans="1:6" ht="13.5" customHeight="1">
      <c r="A41" s="464" t="s">
        <v>148</v>
      </c>
      <c r="B41" s="422" t="s">
        <v>1091</v>
      </c>
      <c r="C41" s="365"/>
      <c r="D41" s="366"/>
      <c r="E41" s="396"/>
      <c r="F41" s="397"/>
    </row>
    <row r="42" spans="1:6" s="308" customFormat="1">
      <c r="A42" s="364" t="s">
        <v>1083</v>
      </c>
      <c r="B42" s="432" t="s">
        <v>456</v>
      </c>
      <c r="C42" s="365" t="s">
        <v>18</v>
      </c>
      <c r="D42" s="366">
        <f>150*0.3*1.2+6</f>
        <v>60</v>
      </c>
      <c r="E42" s="367"/>
      <c r="F42" s="368">
        <f>ROUND(D42*E42,2)</f>
        <v>0</v>
      </c>
    </row>
    <row r="43" spans="1:6" s="308" customFormat="1">
      <c r="A43" s="364" t="s">
        <v>1084</v>
      </c>
      <c r="B43" s="431" t="s">
        <v>146</v>
      </c>
      <c r="C43" s="365" t="s">
        <v>24</v>
      </c>
      <c r="D43" s="366">
        <v>400</v>
      </c>
      <c r="E43" s="367"/>
      <c r="F43" s="368">
        <f>ROUND(D43*E43,2)</f>
        <v>0</v>
      </c>
    </row>
    <row r="44" spans="1:6" s="308" customFormat="1" ht="22.5">
      <c r="A44" s="364" t="s">
        <v>1085</v>
      </c>
      <c r="B44" s="431" t="s">
        <v>457</v>
      </c>
      <c r="C44" s="365" t="s">
        <v>18</v>
      </c>
      <c r="D44" s="366">
        <f>200*0.3</f>
        <v>60</v>
      </c>
      <c r="E44" s="367"/>
      <c r="F44" s="368">
        <f>ROUND(D44*E44,2)</f>
        <v>0</v>
      </c>
    </row>
    <row r="45" spans="1:6" s="308" customFormat="1" ht="22.5">
      <c r="A45" s="364" t="s">
        <v>1086</v>
      </c>
      <c r="B45" s="431" t="s">
        <v>637</v>
      </c>
      <c r="C45" s="365" t="s">
        <v>18</v>
      </c>
      <c r="D45" s="366">
        <f>D44*0.3*1.2+0.4+3</f>
        <v>24.999999999999996</v>
      </c>
      <c r="E45" s="367"/>
      <c r="F45" s="368">
        <f>ROUND(D45*E45,2)</f>
        <v>0</v>
      </c>
    </row>
    <row r="46" spans="1:6" s="308" customFormat="1" ht="22.5">
      <c r="A46" s="364" t="s">
        <v>1087</v>
      </c>
      <c r="B46" s="431" t="s">
        <v>1093</v>
      </c>
      <c r="C46" s="365" t="s">
        <v>24</v>
      </c>
      <c r="D46" s="366">
        <f>D43</f>
        <v>400</v>
      </c>
      <c r="E46" s="367"/>
      <c r="F46" s="368">
        <f>ROUND(D46*E46,2)</f>
        <v>0</v>
      </c>
    </row>
    <row r="47" spans="1:6" s="308" customFormat="1" ht="15">
      <c r="A47" s="364"/>
      <c r="B47" s="632" t="s">
        <v>761</v>
      </c>
      <c r="C47" s="365"/>
      <c r="D47" s="366"/>
      <c r="E47" s="396"/>
      <c r="F47" s="397"/>
    </row>
    <row r="48" spans="1:6" s="430" customFormat="1" ht="13.5" customHeight="1">
      <c r="A48" s="364" t="s">
        <v>1174</v>
      </c>
      <c r="B48" s="431" t="s">
        <v>894</v>
      </c>
      <c r="C48" s="365" t="s">
        <v>58</v>
      </c>
      <c r="D48" s="366">
        <v>10</v>
      </c>
      <c r="E48" s="367"/>
      <c r="F48" s="368">
        <f>ROUND(D48*E48,2)</f>
        <v>0</v>
      </c>
    </row>
    <row r="49" spans="1:6" s="308" customFormat="1" ht="23.25" thickBot="1">
      <c r="A49" s="364" t="s">
        <v>1175</v>
      </c>
      <c r="B49" s="431" t="s">
        <v>636</v>
      </c>
      <c r="C49" s="365" t="s">
        <v>370</v>
      </c>
      <c r="D49" s="366">
        <v>30</v>
      </c>
      <c r="E49" s="367"/>
      <c r="F49" s="368">
        <f>ROUND(D49*E49,2)</f>
        <v>0</v>
      </c>
    </row>
    <row r="50" spans="1:6" ht="13.5" thickBot="1">
      <c r="A50" s="704" t="s">
        <v>1092</v>
      </c>
      <c r="B50" s="718"/>
      <c r="C50" s="325"/>
      <c r="D50" s="325"/>
      <c r="E50" s="325"/>
      <c r="F50" s="326">
        <f>SUM(F42:F49)</f>
        <v>0</v>
      </c>
    </row>
    <row r="51" spans="1:6" ht="15.75" thickBot="1">
      <c r="A51" s="464"/>
      <c r="B51" s="431"/>
      <c r="C51" s="365"/>
      <c r="D51" s="366"/>
      <c r="E51" s="396"/>
      <c r="F51" s="397"/>
    </row>
    <row r="52" spans="1:6" ht="13.5" thickBot="1">
      <c r="A52" s="719" t="s">
        <v>357</v>
      </c>
      <c r="B52" s="720"/>
      <c r="C52" s="409"/>
      <c r="D52" s="409"/>
      <c r="E52" s="409"/>
      <c r="F52" s="326">
        <f>F22+F32+F39+F50</f>
        <v>0</v>
      </c>
    </row>
    <row r="53" spans="1:6">
      <c r="A53" s="145"/>
      <c r="B53" s="113"/>
      <c r="C53" s="114"/>
      <c r="D53" s="110"/>
      <c r="E53" s="111"/>
      <c r="F53" s="112"/>
    </row>
    <row r="54" spans="1:6">
      <c r="A54" s="145"/>
      <c r="B54" s="113"/>
      <c r="C54" s="109"/>
      <c r="D54" s="110"/>
      <c r="E54" s="111"/>
      <c r="F54" s="112"/>
    </row>
    <row r="55" spans="1:6">
      <c r="A55" s="145"/>
      <c r="B55" s="113"/>
      <c r="C55" s="109"/>
      <c r="D55" s="110"/>
      <c r="E55" s="111"/>
      <c r="F55" s="112"/>
    </row>
    <row r="56" spans="1:6" ht="18.75" customHeight="1">
      <c r="A56" s="145"/>
      <c r="B56" s="115"/>
      <c r="C56" s="109"/>
      <c r="D56" s="110"/>
      <c r="E56" s="111"/>
      <c r="F56" s="112"/>
    </row>
    <row r="57" spans="1:6">
      <c r="A57" s="145"/>
      <c r="B57" s="113"/>
      <c r="C57" s="114"/>
      <c r="D57" s="110"/>
      <c r="E57" s="111"/>
      <c r="F57" s="112"/>
    </row>
    <row r="58" spans="1:6">
      <c r="A58" s="145"/>
      <c r="B58" s="118"/>
      <c r="C58" s="109"/>
      <c r="D58" s="110"/>
      <c r="E58" s="111"/>
      <c r="F58" s="112"/>
    </row>
    <row r="59" spans="1:6">
      <c r="A59" s="145"/>
      <c r="B59" s="113"/>
      <c r="C59" s="109"/>
      <c r="D59" s="110"/>
      <c r="E59" s="111"/>
      <c r="F59" s="112"/>
    </row>
    <row r="60" spans="1:6">
      <c r="A60" s="145"/>
      <c r="B60" s="115"/>
      <c r="C60" s="109"/>
      <c r="D60" s="110"/>
      <c r="E60" s="111"/>
      <c r="F60" s="112"/>
    </row>
    <row r="61" spans="1:6">
      <c r="A61" s="145"/>
      <c r="B61" s="115"/>
      <c r="C61" s="109"/>
      <c r="D61" s="110"/>
      <c r="E61" s="111"/>
      <c r="F61" s="112"/>
    </row>
    <row r="62" spans="1:6">
      <c r="A62" s="145"/>
      <c r="B62" s="115"/>
      <c r="C62" s="109"/>
      <c r="D62" s="110"/>
      <c r="E62" s="111"/>
      <c r="F62" s="112"/>
    </row>
    <row r="63" spans="1:6">
      <c r="A63" s="145"/>
      <c r="B63" s="113"/>
      <c r="C63" s="114"/>
      <c r="D63" s="110"/>
      <c r="E63" s="111"/>
      <c r="F63" s="112"/>
    </row>
    <row r="64" spans="1:6">
      <c r="A64" s="145"/>
      <c r="B64" s="113"/>
      <c r="C64" s="109"/>
      <c r="D64" s="110"/>
      <c r="E64" s="111"/>
      <c r="F64" s="112"/>
    </row>
    <row r="65" spans="1:6">
      <c r="A65" s="145"/>
      <c r="B65" s="116"/>
      <c r="C65" s="109"/>
      <c r="D65" s="110"/>
      <c r="E65" s="111"/>
      <c r="F65" s="112"/>
    </row>
    <row r="66" spans="1:6">
      <c r="A66" s="145"/>
      <c r="B66" s="113"/>
      <c r="C66" s="109"/>
      <c r="D66" s="110"/>
      <c r="E66" s="111"/>
      <c r="F66" s="112"/>
    </row>
    <row r="67" spans="1:6">
      <c r="A67" s="145"/>
      <c r="B67" s="113"/>
      <c r="C67" s="109"/>
      <c r="D67" s="110"/>
      <c r="E67" s="111"/>
      <c r="F67" s="112"/>
    </row>
    <row r="68" spans="1:6" ht="18">
      <c r="A68" s="722"/>
      <c r="B68" s="722"/>
      <c r="C68" s="722"/>
      <c r="D68" s="722"/>
      <c r="E68" s="722"/>
      <c r="F68" s="119"/>
    </row>
    <row r="69" spans="1:6">
      <c r="A69" s="145"/>
      <c r="B69" s="113"/>
      <c r="C69" s="114"/>
      <c r="D69" s="110"/>
      <c r="E69" s="111"/>
      <c r="F69" s="112"/>
    </row>
    <row r="70" spans="1:6">
      <c r="A70" s="146"/>
      <c r="B70" s="120"/>
      <c r="C70" s="114"/>
      <c r="D70" s="110"/>
      <c r="E70" s="111"/>
      <c r="F70" s="112"/>
    </row>
    <row r="71" spans="1:6">
      <c r="A71" s="145"/>
      <c r="B71" s="113"/>
      <c r="C71" s="114"/>
      <c r="D71" s="110"/>
      <c r="E71" s="111"/>
      <c r="F71" s="112"/>
    </row>
    <row r="72" spans="1:6">
      <c r="A72" s="145"/>
      <c r="B72" s="115"/>
      <c r="C72" s="114"/>
      <c r="D72" s="110"/>
      <c r="E72" s="111"/>
      <c r="F72" s="112"/>
    </row>
    <row r="73" spans="1:6">
      <c r="A73" s="145"/>
      <c r="B73" s="116"/>
      <c r="C73" s="114"/>
      <c r="D73" s="110"/>
      <c r="E73" s="111"/>
      <c r="F73" s="112"/>
    </row>
    <row r="74" spans="1:6">
      <c r="A74" s="145"/>
      <c r="B74" s="108"/>
      <c r="C74" s="114"/>
      <c r="D74" s="110"/>
      <c r="E74" s="111"/>
      <c r="F74" s="112"/>
    </row>
    <row r="75" spans="1:6">
      <c r="A75" s="145"/>
      <c r="B75" s="108"/>
      <c r="C75" s="114"/>
      <c r="D75" s="110"/>
      <c r="E75" s="111"/>
      <c r="F75" s="112"/>
    </row>
    <row r="76" spans="1:6">
      <c r="A76" s="145"/>
      <c r="B76" s="117"/>
      <c r="C76" s="114"/>
      <c r="D76" s="110"/>
      <c r="E76" s="111"/>
      <c r="F76" s="112"/>
    </row>
    <row r="77" spans="1:6">
      <c r="A77" s="145"/>
      <c r="B77" s="117"/>
      <c r="C77" s="114"/>
      <c r="D77" s="110"/>
      <c r="E77" s="111"/>
      <c r="F77" s="112"/>
    </row>
    <row r="78" spans="1:6">
      <c r="A78" s="145"/>
      <c r="B78" s="117"/>
      <c r="C78" s="114"/>
      <c r="D78" s="110"/>
      <c r="E78" s="111"/>
      <c r="F78" s="112"/>
    </row>
    <row r="79" spans="1:6">
      <c r="A79" s="145"/>
      <c r="B79" s="117"/>
      <c r="C79" s="114"/>
      <c r="D79" s="110"/>
      <c r="E79" s="111"/>
      <c r="F79" s="112"/>
    </row>
    <row r="80" spans="1:6">
      <c r="A80" s="145"/>
      <c r="B80" s="113"/>
      <c r="C80" s="114"/>
      <c r="D80" s="110"/>
      <c r="E80" s="111"/>
      <c r="F80" s="112"/>
    </row>
    <row r="81" spans="1:6">
      <c r="A81" s="145"/>
      <c r="B81" s="113"/>
      <c r="C81" s="114"/>
      <c r="D81" s="110"/>
      <c r="E81" s="111"/>
      <c r="F81" s="112"/>
    </row>
    <row r="82" spans="1:6">
      <c r="A82" s="145"/>
      <c r="B82" s="115"/>
      <c r="C82" s="114"/>
      <c r="D82" s="110"/>
      <c r="E82" s="111"/>
      <c r="F82" s="112"/>
    </row>
    <row r="83" spans="1:6">
      <c r="A83" s="145"/>
      <c r="B83" s="117"/>
      <c r="C83" s="114"/>
      <c r="D83" s="110"/>
      <c r="E83" s="111"/>
      <c r="F83" s="112"/>
    </row>
    <row r="84" spans="1:6">
      <c r="A84" s="145"/>
      <c r="B84" s="113"/>
      <c r="C84" s="114"/>
      <c r="D84" s="110"/>
      <c r="E84" s="111"/>
      <c r="F84" s="112"/>
    </row>
    <row r="85" spans="1:6">
      <c r="A85" s="145"/>
      <c r="B85" s="116"/>
      <c r="C85" s="114"/>
      <c r="D85" s="110"/>
      <c r="E85" s="111"/>
      <c r="F85" s="112"/>
    </row>
    <row r="86" spans="1:6" ht="18.75" customHeight="1">
      <c r="A86" s="147"/>
      <c r="B86" s="118"/>
      <c r="C86" s="121"/>
      <c r="D86" s="110"/>
      <c r="E86" s="111"/>
      <c r="F86" s="112"/>
    </row>
    <row r="87" spans="1:6">
      <c r="A87" s="147"/>
      <c r="B87" s="118"/>
      <c r="C87" s="121"/>
      <c r="D87" s="110"/>
      <c r="E87" s="111"/>
      <c r="F87" s="112"/>
    </row>
    <row r="88" spans="1:6">
      <c r="A88" s="147"/>
      <c r="B88" s="118"/>
      <c r="C88" s="121"/>
      <c r="D88" s="110"/>
      <c r="E88" s="111"/>
      <c r="F88" s="112"/>
    </row>
    <row r="89" spans="1:6">
      <c r="A89" s="147"/>
      <c r="B89" s="118"/>
      <c r="C89" s="121"/>
      <c r="D89" s="110"/>
      <c r="E89" s="111"/>
      <c r="F89" s="112"/>
    </row>
    <row r="90" spans="1:6">
      <c r="A90" s="147"/>
      <c r="B90" s="118"/>
      <c r="C90" s="121"/>
      <c r="D90" s="110"/>
      <c r="E90" s="111"/>
      <c r="F90" s="112"/>
    </row>
    <row r="91" spans="1:6">
      <c r="A91" s="145"/>
      <c r="B91" s="113"/>
      <c r="C91" s="114"/>
      <c r="D91" s="110"/>
      <c r="E91" s="111"/>
      <c r="F91" s="112"/>
    </row>
    <row r="92" spans="1:6">
      <c r="A92" s="145"/>
      <c r="B92" s="115"/>
      <c r="C92" s="114"/>
      <c r="D92" s="110"/>
      <c r="E92" s="111"/>
      <c r="F92" s="112"/>
    </row>
    <row r="93" spans="1:6">
      <c r="A93" s="145"/>
      <c r="B93" s="116"/>
      <c r="C93" s="114"/>
      <c r="D93" s="110"/>
      <c r="E93" s="111"/>
      <c r="F93" s="112"/>
    </row>
    <row r="94" spans="1:6">
      <c r="A94" s="145"/>
      <c r="B94" s="113"/>
      <c r="C94" s="114"/>
      <c r="D94" s="110"/>
      <c r="E94" s="111"/>
      <c r="F94" s="112"/>
    </row>
    <row r="95" spans="1:6">
      <c r="A95" s="145"/>
      <c r="B95" s="113"/>
      <c r="C95" s="114"/>
      <c r="D95" s="110"/>
      <c r="E95" s="111"/>
      <c r="F95" s="112"/>
    </row>
    <row r="96" spans="1:6">
      <c r="A96" s="145"/>
      <c r="B96" s="115"/>
      <c r="C96" s="114"/>
      <c r="D96" s="110"/>
      <c r="E96" s="111"/>
      <c r="F96" s="112"/>
    </row>
    <row r="97" spans="1:6">
      <c r="A97" s="145"/>
      <c r="B97" s="113"/>
      <c r="C97" s="114"/>
      <c r="D97" s="110"/>
      <c r="E97" s="111"/>
      <c r="F97" s="112"/>
    </row>
    <row r="98" spans="1:6" ht="18">
      <c r="A98" s="722"/>
      <c r="B98" s="722"/>
      <c r="C98" s="722"/>
      <c r="D98" s="722"/>
      <c r="E98" s="722"/>
      <c r="F98" s="119"/>
    </row>
    <row r="99" spans="1:6">
      <c r="A99" s="145"/>
      <c r="B99" s="113"/>
      <c r="C99" s="114"/>
      <c r="D99" s="110"/>
      <c r="E99" s="111"/>
      <c r="F99" s="112"/>
    </row>
    <row r="100" spans="1:6">
      <c r="A100" s="146"/>
      <c r="B100" s="120"/>
      <c r="C100" s="114"/>
      <c r="D100" s="110"/>
      <c r="E100" s="111"/>
      <c r="F100" s="112"/>
    </row>
    <row r="101" spans="1:6">
      <c r="A101" s="145"/>
      <c r="B101" s="113"/>
      <c r="C101" s="114"/>
      <c r="D101" s="110"/>
      <c r="E101" s="111"/>
      <c r="F101" s="112"/>
    </row>
    <row r="102" spans="1:6">
      <c r="A102" s="145"/>
      <c r="B102" s="108"/>
      <c r="C102" s="122"/>
      <c r="D102" s="110"/>
      <c r="E102" s="111"/>
      <c r="F102" s="112"/>
    </row>
    <row r="103" spans="1:6">
      <c r="A103" s="145"/>
      <c r="B103" s="108"/>
      <c r="C103" s="122"/>
      <c r="D103" s="110"/>
      <c r="E103" s="111"/>
      <c r="F103" s="112"/>
    </row>
    <row r="104" spans="1:6">
      <c r="A104" s="145"/>
      <c r="B104" s="108"/>
      <c r="C104" s="122"/>
      <c r="D104" s="110"/>
      <c r="E104" s="111"/>
      <c r="F104" s="112"/>
    </row>
    <row r="105" spans="1:6">
      <c r="A105" s="145"/>
      <c r="B105" s="108"/>
      <c r="C105" s="122"/>
      <c r="D105" s="110"/>
      <c r="E105" s="111"/>
      <c r="F105" s="112"/>
    </row>
    <row r="106" spans="1:6">
      <c r="A106" s="148"/>
      <c r="B106" s="113"/>
      <c r="C106" s="122"/>
      <c r="D106" s="110"/>
      <c r="E106" s="111"/>
      <c r="F106" s="112"/>
    </row>
    <row r="107" spans="1:6">
      <c r="A107" s="145"/>
      <c r="B107" s="113"/>
      <c r="C107" s="114"/>
      <c r="D107" s="110"/>
      <c r="E107" s="111"/>
      <c r="F107" s="112"/>
    </row>
    <row r="108" spans="1:6">
      <c r="A108" s="148"/>
      <c r="B108" s="123"/>
      <c r="C108" s="122"/>
      <c r="D108" s="110"/>
      <c r="E108" s="111"/>
      <c r="F108" s="112"/>
    </row>
    <row r="109" spans="1:6">
      <c r="A109" s="148"/>
      <c r="B109" s="116"/>
      <c r="C109" s="122"/>
      <c r="D109" s="110"/>
      <c r="E109" s="111"/>
      <c r="F109" s="112"/>
    </row>
    <row r="110" spans="1:6" ht="14.25">
      <c r="A110" s="145"/>
      <c r="B110" s="124"/>
      <c r="C110" s="125"/>
      <c r="D110" s="110"/>
      <c r="E110" s="111"/>
      <c r="F110" s="112"/>
    </row>
    <row r="111" spans="1:6" ht="14.25">
      <c r="A111" s="145"/>
      <c r="B111" s="124"/>
      <c r="C111" s="125"/>
      <c r="D111" s="110"/>
      <c r="E111" s="111"/>
      <c r="F111" s="112"/>
    </row>
    <row r="112" spans="1:6" ht="14.25">
      <c r="A112" s="148"/>
      <c r="B112" s="124"/>
      <c r="C112" s="125"/>
      <c r="D112" s="110"/>
      <c r="E112" s="111"/>
      <c r="F112" s="112"/>
    </row>
    <row r="113" spans="1:6">
      <c r="A113" s="145"/>
      <c r="B113" s="113"/>
      <c r="C113" s="114"/>
      <c r="D113" s="110"/>
      <c r="E113" s="111"/>
      <c r="F113" s="112"/>
    </row>
    <row r="114" spans="1:6">
      <c r="A114" s="148"/>
      <c r="B114" s="123"/>
      <c r="C114" s="114"/>
      <c r="D114" s="110"/>
      <c r="E114" s="111"/>
      <c r="F114" s="112"/>
    </row>
    <row r="115" spans="1:6">
      <c r="A115" s="145"/>
      <c r="B115" s="113"/>
      <c r="C115" s="114"/>
      <c r="D115" s="110"/>
      <c r="E115" s="111"/>
      <c r="F115" s="112"/>
    </row>
    <row r="116" spans="1:6" ht="14.25">
      <c r="A116" s="148"/>
      <c r="B116" s="124"/>
      <c r="C116" s="126"/>
      <c r="D116" s="110"/>
      <c r="E116" s="111"/>
      <c r="F116" s="112"/>
    </row>
    <row r="117" spans="1:6" ht="14.25">
      <c r="A117" s="148"/>
      <c r="B117" s="124"/>
      <c r="C117" s="126"/>
      <c r="D117" s="110"/>
      <c r="E117" s="111"/>
      <c r="F117" s="112"/>
    </row>
    <row r="118" spans="1:6" ht="14.25">
      <c r="A118" s="148"/>
      <c r="B118" s="124"/>
      <c r="C118" s="125"/>
      <c r="D118" s="110"/>
      <c r="E118" s="111"/>
      <c r="F118" s="112"/>
    </row>
    <row r="119" spans="1:6" ht="14.25">
      <c r="A119" s="148"/>
      <c r="B119" s="124"/>
      <c r="C119" s="125"/>
      <c r="D119" s="110"/>
      <c r="E119" s="111"/>
      <c r="F119" s="112"/>
    </row>
    <row r="120" spans="1:6" ht="14.25">
      <c r="A120" s="148"/>
      <c r="B120" s="124"/>
      <c r="C120" s="125"/>
      <c r="D120" s="110"/>
      <c r="E120" s="111"/>
      <c r="F120" s="112"/>
    </row>
    <row r="121" spans="1:6" ht="14.25">
      <c r="A121" s="148"/>
      <c r="B121" s="124"/>
      <c r="C121" s="125"/>
      <c r="D121" s="110"/>
      <c r="E121" s="111"/>
      <c r="F121" s="112"/>
    </row>
    <row r="122" spans="1:6" ht="14.25">
      <c r="A122" s="148"/>
      <c r="B122" s="124"/>
      <c r="C122" s="125"/>
      <c r="D122" s="110"/>
      <c r="E122" s="111"/>
      <c r="F122" s="112"/>
    </row>
    <row r="123" spans="1:6" ht="14.25">
      <c r="A123" s="148"/>
      <c r="B123" s="124"/>
      <c r="C123" s="125"/>
      <c r="D123" s="110"/>
      <c r="E123" s="111"/>
      <c r="F123" s="112"/>
    </row>
    <row r="124" spans="1:6" ht="18.75" customHeight="1">
      <c r="A124" s="148"/>
      <c r="B124" s="124"/>
      <c r="C124" s="125"/>
      <c r="D124" s="110"/>
      <c r="E124" s="111"/>
      <c r="F124" s="112"/>
    </row>
    <row r="125" spans="1:6" ht="18.75" customHeight="1">
      <c r="A125" s="148"/>
      <c r="B125" s="124"/>
      <c r="C125" s="125"/>
      <c r="D125" s="110"/>
      <c r="E125" s="111"/>
      <c r="F125" s="112"/>
    </row>
    <row r="126" spans="1:6" ht="18.75" customHeight="1">
      <c r="A126" s="145"/>
      <c r="B126" s="124"/>
      <c r="C126" s="125"/>
      <c r="D126" s="110"/>
      <c r="E126" s="111"/>
      <c r="F126" s="112"/>
    </row>
    <row r="127" spans="1:6" ht="18.75" customHeight="1">
      <c r="A127" s="145"/>
      <c r="B127" s="124"/>
      <c r="C127" s="125"/>
      <c r="D127" s="110"/>
      <c r="E127" s="111"/>
      <c r="F127" s="112"/>
    </row>
    <row r="128" spans="1:6">
      <c r="A128" s="145"/>
      <c r="B128" s="113"/>
      <c r="C128" s="122"/>
      <c r="D128" s="110"/>
      <c r="E128" s="111"/>
      <c r="F128" s="112"/>
    </row>
    <row r="129" spans="1:6">
      <c r="A129" s="145"/>
      <c r="B129" s="113"/>
      <c r="C129" s="122"/>
      <c r="D129" s="110"/>
      <c r="E129" s="111"/>
      <c r="F129" s="112"/>
    </row>
    <row r="130" spans="1:6">
      <c r="A130" s="145"/>
      <c r="B130" s="113"/>
      <c r="C130" s="122"/>
      <c r="D130" s="110"/>
      <c r="E130" s="111"/>
      <c r="F130" s="112"/>
    </row>
    <row r="131" spans="1:6">
      <c r="A131" s="145"/>
      <c r="B131" s="113"/>
      <c r="C131" s="122"/>
      <c r="D131" s="110"/>
      <c r="E131" s="111"/>
      <c r="F131" s="112"/>
    </row>
    <row r="132" spans="1:6">
      <c r="A132" s="145"/>
      <c r="B132" s="113"/>
      <c r="C132" s="122"/>
      <c r="D132" s="110"/>
      <c r="E132" s="111"/>
      <c r="F132" s="112"/>
    </row>
    <row r="133" spans="1:6">
      <c r="A133" s="145"/>
      <c r="B133" s="113"/>
      <c r="C133" s="122"/>
      <c r="D133" s="110"/>
      <c r="E133" s="111"/>
      <c r="F133" s="112"/>
    </row>
    <row r="134" spans="1:6">
      <c r="A134" s="145"/>
      <c r="B134" s="113"/>
      <c r="C134" s="122"/>
      <c r="D134" s="110"/>
      <c r="E134" s="111"/>
      <c r="F134" s="112"/>
    </row>
    <row r="135" spans="1:6">
      <c r="A135" s="145"/>
      <c r="B135" s="113"/>
      <c r="C135" s="122"/>
      <c r="D135" s="110"/>
      <c r="E135" s="111"/>
      <c r="F135" s="112"/>
    </row>
    <row r="136" spans="1:6" ht="18">
      <c r="A136" s="722"/>
      <c r="B136" s="722"/>
      <c r="C136" s="722"/>
      <c r="D136" s="722"/>
      <c r="E136" s="722"/>
      <c r="F136" s="119"/>
    </row>
    <row r="137" spans="1:6" ht="18">
      <c r="A137" s="149"/>
      <c r="B137" s="127"/>
      <c r="C137" s="128"/>
      <c r="D137" s="129"/>
      <c r="E137" s="130"/>
      <c r="F137" s="119"/>
    </row>
    <row r="138" spans="1:6" ht="18">
      <c r="A138" s="149"/>
      <c r="B138" s="127"/>
      <c r="C138" s="128"/>
      <c r="D138" s="129"/>
      <c r="E138" s="130"/>
      <c r="F138" s="119"/>
    </row>
    <row r="139" spans="1:6" ht="18">
      <c r="A139" s="722"/>
      <c r="B139" s="722"/>
      <c r="C139" s="722"/>
      <c r="D139" s="722"/>
      <c r="E139" s="722"/>
      <c r="F139" s="119"/>
    </row>
    <row r="140" spans="1:6">
      <c r="A140" s="147"/>
      <c r="B140" s="118"/>
      <c r="C140" s="121"/>
      <c r="D140" s="110"/>
      <c r="E140" s="111"/>
      <c r="F140" s="112"/>
    </row>
    <row r="141" spans="1:6">
      <c r="A141" s="723"/>
      <c r="B141" s="723"/>
      <c r="C141" s="723"/>
      <c r="D141" s="723"/>
      <c r="E141" s="723"/>
      <c r="F141" s="723"/>
    </row>
    <row r="142" spans="1:6" ht="18">
      <c r="A142" s="721"/>
      <c r="B142" s="721"/>
      <c r="C142" s="721"/>
      <c r="D142" s="721"/>
      <c r="E142" s="721"/>
      <c r="F142" s="119"/>
    </row>
    <row r="143" spans="1:6">
      <c r="A143" s="109"/>
      <c r="B143" s="107"/>
      <c r="C143" s="121"/>
      <c r="D143" s="110"/>
      <c r="E143" s="111"/>
      <c r="F143" s="112"/>
    </row>
    <row r="144" spans="1:6">
      <c r="A144" s="109"/>
      <c r="B144" s="107"/>
      <c r="C144" s="121"/>
      <c r="D144" s="110"/>
      <c r="E144" s="111"/>
      <c r="F144" s="112"/>
    </row>
    <row r="145" spans="1:6">
      <c r="A145" s="109"/>
      <c r="B145" s="107"/>
      <c r="C145" s="121"/>
      <c r="D145" s="110"/>
      <c r="E145" s="111"/>
      <c r="F145" s="112"/>
    </row>
    <row r="146" spans="1:6">
      <c r="A146" s="109"/>
      <c r="B146" s="107"/>
      <c r="C146" s="121"/>
      <c r="D146" s="110"/>
      <c r="E146" s="111"/>
      <c r="F146" s="112"/>
    </row>
    <row r="147" spans="1:6">
      <c r="A147" s="109"/>
      <c r="B147" s="107"/>
      <c r="C147" s="121"/>
      <c r="D147" s="110"/>
      <c r="E147" s="111"/>
      <c r="F147" s="112"/>
    </row>
    <row r="148" spans="1:6">
      <c r="A148" s="109"/>
      <c r="B148" s="107"/>
      <c r="C148" s="121"/>
      <c r="D148" s="110"/>
      <c r="E148" s="111"/>
      <c r="F148" s="112"/>
    </row>
    <row r="149" spans="1:6">
      <c r="A149" s="109"/>
      <c r="B149" s="107"/>
      <c r="C149" s="121"/>
      <c r="D149" s="110"/>
      <c r="E149" s="111"/>
      <c r="F149" s="112"/>
    </row>
    <row r="150" spans="1:6">
      <c r="A150" s="109"/>
      <c r="B150" s="107"/>
      <c r="C150" s="121"/>
      <c r="D150" s="110"/>
      <c r="E150" s="111"/>
      <c r="F150" s="112"/>
    </row>
    <row r="151" spans="1:6">
      <c r="A151" s="109"/>
      <c r="B151" s="107"/>
      <c r="C151" s="121"/>
      <c r="D151" s="110"/>
      <c r="E151" s="111"/>
      <c r="F151" s="112"/>
    </row>
    <row r="152" spans="1:6">
      <c r="A152" s="109"/>
      <c r="B152" s="107"/>
      <c r="C152" s="121"/>
      <c r="D152" s="110"/>
      <c r="E152" s="111"/>
      <c r="F152" s="112"/>
    </row>
    <row r="153" spans="1:6">
      <c r="A153" s="109"/>
      <c r="B153" s="107"/>
      <c r="C153" s="121"/>
      <c r="D153" s="110"/>
      <c r="E153" s="111"/>
      <c r="F153" s="112"/>
    </row>
    <row r="154" spans="1:6">
      <c r="A154" s="109"/>
      <c r="B154" s="107"/>
      <c r="C154" s="121"/>
      <c r="D154" s="110"/>
      <c r="E154" s="111"/>
      <c r="F154" s="112"/>
    </row>
    <row r="155" spans="1:6">
      <c r="A155" s="109"/>
      <c r="B155" s="107"/>
      <c r="C155" s="121"/>
      <c r="D155" s="110"/>
      <c r="E155" s="111"/>
      <c r="F155" s="112"/>
    </row>
    <row r="156" spans="1:6">
      <c r="A156" s="109"/>
      <c r="B156" s="107"/>
      <c r="C156" s="121"/>
      <c r="D156" s="110"/>
      <c r="E156" s="111"/>
      <c r="F156" s="112"/>
    </row>
    <row r="157" spans="1:6">
      <c r="A157" s="109"/>
      <c r="B157" s="107"/>
      <c r="C157" s="121"/>
      <c r="D157" s="110"/>
      <c r="E157" s="111"/>
      <c r="F157" s="112"/>
    </row>
    <row r="158" spans="1:6">
      <c r="A158" s="109"/>
      <c r="B158" s="107"/>
      <c r="C158" s="121"/>
      <c r="D158" s="110"/>
      <c r="E158" s="111"/>
      <c r="F158" s="112"/>
    </row>
    <row r="159" spans="1:6">
      <c r="A159" s="109"/>
      <c r="B159" s="107"/>
      <c r="C159" s="121"/>
      <c r="D159" s="110"/>
      <c r="E159" s="111"/>
      <c r="F159" s="112"/>
    </row>
    <row r="160" spans="1:6">
      <c r="A160" s="109"/>
      <c r="B160" s="107"/>
      <c r="C160" s="121"/>
      <c r="D160" s="110"/>
      <c r="E160" s="111"/>
      <c r="F160" s="112"/>
    </row>
    <row r="161" spans="1:6">
      <c r="A161" s="109"/>
      <c r="B161" s="107"/>
      <c r="C161" s="121"/>
      <c r="D161" s="110"/>
      <c r="E161" s="111"/>
      <c r="F161" s="112"/>
    </row>
    <row r="162" spans="1:6">
      <c r="A162" s="109"/>
      <c r="B162" s="107"/>
      <c r="C162" s="121"/>
      <c r="D162" s="110"/>
      <c r="E162" s="111"/>
      <c r="F162" s="112"/>
    </row>
    <row r="163" spans="1:6">
      <c r="A163" s="109"/>
      <c r="B163" s="107"/>
      <c r="C163" s="121"/>
      <c r="D163" s="110"/>
      <c r="E163" s="111"/>
      <c r="F163" s="112"/>
    </row>
    <row r="164" spans="1:6">
      <c r="A164" s="109"/>
      <c r="B164" s="107"/>
      <c r="C164" s="121"/>
      <c r="D164" s="110"/>
      <c r="E164" s="111"/>
      <c r="F164" s="112"/>
    </row>
    <row r="165" spans="1:6">
      <c r="A165" s="109"/>
      <c r="B165" s="107"/>
      <c r="C165" s="121"/>
      <c r="D165" s="110"/>
      <c r="E165" s="111"/>
      <c r="F165" s="112"/>
    </row>
    <row r="166" spans="1:6">
      <c r="A166" s="109"/>
      <c r="B166" s="107"/>
      <c r="C166" s="121"/>
      <c r="D166" s="110"/>
      <c r="E166" s="111"/>
      <c r="F166" s="112"/>
    </row>
    <row r="167" spans="1:6">
      <c r="A167" s="109"/>
      <c r="B167" s="107"/>
      <c r="C167" s="121"/>
      <c r="D167" s="110"/>
      <c r="E167" s="111"/>
      <c r="F167" s="112"/>
    </row>
    <row r="168" spans="1:6">
      <c r="A168" s="109"/>
      <c r="B168" s="107"/>
      <c r="C168" s="121"/>
      <c r="D168" s="110"/>
      <c r="E168" s="111"/>
      <c r="F168" s="112"/>
    </row>
    <row r="169" spans="1:6">
      <c r="A169" s="109"/>
      <c r="B169" s="107"/>
      <c r="C169" s="121"/>
      <c r="D169" s="110"/>
      <c r="E169" s="111"/>
      <c r="F169" s="112"/>
    </row>
    <row r="170" spans="1:6">
      <c r="A170" s="109"/>
      <c r="B170" s="107"/>
      <c r="C170" s="121"/>
      <c r="D170" s="110"/>
      <c r="E170" s="111"/>
      <c r="F170" s="112"/>
    </row>
    <row r="171" spans="1:6">
      <c r="A171" s="109"/>
      <c r="B171" s="107"/>
      <c r="C171" s="121"/>
      <c r="D171" s="110"/>
      <c r="E171" s="111"/>
      <c r="F171" s="112"/>
    </row>
    <row r="172" spans="1:6">
      <c r="A172" s="109"/>
      <c r="B172" s="107"/>
      <c r="C172" s="121"/>
      <c r="D172" s="110"/>
      <c r="E172" s="111"/>
      <c r="F172" s="112"/>
    </row>
    <row r="173" spans="1:6">
      <c r="A173" s="109"/>
      <c r="B173" s="107"/>
      <c r="C173" s="121"/>
      <c r="D173" s="110"/>
      <c r="E173" s="111"/>
      <c r="F173" s="112"/>
    </row>
    <row r="174" spans="1:6">
      <c r="A174" s="109"/>
      <c r="B174" s="107"/>
      <c r="C174" s="121"/>
      <c r="D174" s="110"/>
      <c r="E174" s="111"/>
      <c r="F174" s="112"/>
    </row>
    <row r="175" spans="1:6">
      <c r="A175" s="109"/>
      <c r="B175" s="107"/>
      <c r="C175" s="121"/>
      <c r="D175" s="110"/>
      <c r="E175" s="111"/>
      <c r="F175" s="112"/>
    </row>
    <row r="176" spans="1:6">
      <c r="A176" s="109"/>
      <c r="B176" s="107"/>
      <c r="C176" s="121"/>
      <c r="D176" s="110"/>
      <c r="E176" s="111"/>
      <c r="F176" s="112"/>
    </row>
    <row r="177" spans="1:6">
      <c r="A177" s="109"/>
      <c r="B177" s="107"/>
      <c r="C177" s="121"/>
      <c r="D177" s="110"/>
      <c r="E177" s="111"/>
      <c r="F177" s="112"/>
    </row>
    <row r="178" spans="1:6">
      <c r="A178" s="109"/>
      <c r="B178" s="107"/>
      <c r="C178" s="121"/>
      <c r="D178" s="110"/>
      <c r="E178" s="111"/>
      <c r="F178" s="112"/>
    </row>
    <row r="179" spans="1:6">
      <c r="A179" s="109"/>
      <c r="B179" s="107"/>
      <c r="C179" s="121"/>
      <c r="D179" s="110"/>
      <c r="E179" s="111"/>
      <c r="F179" s="112"/>
    </row>
    <row r="180" spans="1:6">
      <c r="A180" s="109"/>
      <c r="B180" s="107"/>
      <c r="C180" s="121"/>
      <c r="D180" s="110"/>
      <c r="E180" s="111"/>
      <c r="F180" s="112"/>
    </row>
    <row r="181" spans="1:6">
      <c r="A181" s="109"/>
      <c r="B181" s="107"/>
      <c r="C181" s="121"/>
      <c r="D181" s="110"/>
      <c r="E181" s="111"/>
      <c r="F181" s="112"/>
    </row>
    <row r="182" spans="1:6">
      <c r="A182" s="109"/>
      <c r="B182" s="107"/>
      <c r="C182" s="121"/>
      <c r="D182" s="110"/>
      <c r="E182" s="111"/>
      <c r="F182" s="112"/>
    </row>
    <row r="183" spans="1:6">
      <c r="A183" s="109"/>
      <c r="B183" s="107"/>
      <c r="C183" s="121"/>
      <c r="D183" s="110"/>
      <c r="E183" s="111"/>
      <c r="F183" s="112"/>
    </row>
    <row r="184" spans="1:6">
      <c r="A184" s="109"/>
      <c r="B184" s="107"/>
      <c r="C184" s="121"/>
      <c r="D184" s="110"/>
      <c r="E184" s="111"/>
      <c r="F184" s="112"/>
    </row>
    <row r="185" spans="1:6">
      <c r="A185" s="109"/>
      <c r="B185" s="107"/>
      <c r="C185" s="121"/>
      <c r="D185" s="110"/>
      <c r="E185" s="111"/>
      <c r="F185" s="112"/>
    </row>
    <row r="186" spans="1:6">
      <c r="A186" s="109"/>
      <c r="B186" s="107"/>
      <c r="C186" s="121"/>
      <c r="D186" s="110"/>
      <c r="E186" s="111"/>
      <c r="F186" s="112"/>
    </row>
    <row r="187" spans="1:6">
      <c r="A187" s="109"/>
      <c r="B187" s="107"/>
      <c r="C187" s="121"/>
      <c r="D187" s="110"/>
      <c r="E187" s="111"/>
      <c r="F187" s="112"/>
    </row>
    <row r="188" spans="1:6">
      <c r="A188" s="109"/>
      <c r="B188" s="107"/>
      <c r="C188" s="121"/>
      <c r="D188" s="110"/>
      <c r="E188" s="111"/>
      <c r="F188" s="112"/>
    </row>
    <row r="189" spans="1:6">
      <c r="A189" s="109"/>
      <c r="B189" s="107"/>
      <c r="C189" s="121"/>
      <c r="D189" s="110"/>
      <c r="E189" s="111"/>
      <c r="F189" s="112"/>
    </row>
    <row r="190" spans="1:6">
      <c r="A190" s="109"/>
      <c r="B190" s="107"/>
      <c r="C190" s="121"/>
      <c r="D190" s="110"/>
      <c r="E190" s="111"/>
      <c r="F190" s="112"/>
    </row>
    <row r="191" spans="1:6">
      <c r="A191" s="109"/>
      <c r="B191" s="107"/>
      <c r="C191" s="121"/>
      <c r="D191" s="110"/>
      <c r="E191" s="111"/>
      <c r="F191" s="112"/>
    </row>
    <row r="192" spans="1:6">
      <c r="A192" s="109"/>
      <c r="B192" s="107"/>
      <c r="C192" s="121"/>
      <c r="D192" s="110"/>
      <c r="E192" s="111"/>
      <c r="F192" s="112"/>
    </row>
    <row r="193" spans="1:6">
      <c r="A193" s="109"/>
      <c r="B193" s="107"/>
      <c r="C193" s="121"/>
      <c r="D193" s="110"/>
      <c r="E193" s="111"/>
      <c r="F193" s="112"/>
    </row>
    <row r="194" spans="1:6">
      <c r="A194" s="109"/>
      <c r="B194" s="107"/>
      <c r="C194" s="121"/>
      <c r="D194" s="110"/>
      <c r="E194" s="111"/>
      <c r="F194" s="112"/>
    </row>
    <row r="195" spans="1:6">
      <c r="A195" s="109"/>
      <c r="B195" s="107"/>
      <c r="C195" s="121"/>
      <c r="D195" s="110"/>
      <c r="E195" s="111"/>
      <c r="F195" s="112"/>
    </row>
    <row r="196" spans="1:6">
      <c r="A196" s="109"/>
      <c r="B196" s="107"/>
      <c r="C196" s="121"/>
      <c r="D196" s="110"/>
      <c r="E196" s="111"/>
      <c r="F196" s="112"/>
    </row>
    <row r="197" spans="1:6">
      <c r="A197" s="109"/>
      <c r="B197" s="107"/>
      <c r="C197" s="121"/>
      <c r="D197" s="110"/>
      <c r="E197" s="111"/>
      <c r="F197" s="112"/>
    </row>
    <row r="198" spans="1:6">
      <c r="A198" s="109"/>
      <c r="B198" s="107"/>
      <c r="C198" s="121"/>
      <c r="D198" s="110"/>
      <c r="E198" s="111"/>
      <c r="F198" s="112"/>
    </row>
    <row r="199" spans="1:6">
      <c r="A199" s="109"/>
      <c r="B199" s="107"/>
      <c r="C199" s="121"/>
      <c r="D199" s="110"/>
      <c r="E199" s="111"/>
      <c r="F199" s="112"/>
    </row>
    <row r="200" spans="1:6">
      <c r="A200" s="109"/>
      <c r="B200" s="107"/>
      <c r="C200" s="121"/>
      <c r="D200" s="110"/>
      <c r="E200" s="111"/>
      <c r="F200" s="112"/>
    </row>
    <row r="201" spans="1:6">
      <c r="A201" s="109"/>
      <c r="B201" s="107"/>
      <c r="C201" s="121"/>
      <c r="D201" s="110"/>
      <c r="E201" s="111"/>
      <c r="F201" s="112"/>
    </row>
    <row r="202" spans="1:6">
      <c r="A202" s="109"/>
      <c r="B202" s="107"/>
      <c r="C202" s="121"/>
      <c r="D202" s="110"/>
      <c r="E202" s="111"/>
      <c r="F202" s="112"/>
    </row>
    <row r="203" spans="1:6">
      <c r="A203" s="109"/>
      <c r="B203" s="107"/>
      <c r="C203" s="121"/>
      <c r="D203" s="110"/>
      <c r="E203" s="111"/>
      <c r="F203" s="112"/>
    </row>
    <row r="204" spans="1:6">
      <c r="A204" s="109"/>
      <c r="B204" s="107"/>
      <c r="C204" s="121"/>
      <c r="D204" s="110"/>
      <c r="E204" s="111"/>
      <c r="F204" s="112"/>
    </row>
    <row r="205" spans="1:6">
      <c r="A205" s="109"/>
      <c r="B205" s="107"/>
      <c r="C205" s="121"/>
      <c r="D205" s="110"/>
      <c r="E205" s="111"/>
      <c r="F205" s="112"/>
    </row>
    <row r="206" spans="1:6">
      <c r="A206" s="109"/>
      <c r="B206" s="107"/>
      <c r="C206" s="121"/>
      <c r="D206" s="110"/>
      <c r="E206" s="111"/>
      <c r="F206" s="112"/>
    </row>
    <row r="207" spans="1:6">
      <c r="A207" s="109"/>
      <c r="B207" s="107"/>
      <c r="C207" s="121"/>
      <c r="D207" s="110"/>
      <c r="E207" s="111"/>
      <c r="F207" s="112"/>
    </row>
    <row r="208" spans="1:6">
      <c r="A208" s="109"/>
      <c r="B208" s="107"/>
      <c r="C208" s="121"/>
      <c r="D208" s="110"/>
      <c r="E208" s="111"/>
      <c r="F208" s="112"/>
    </row>
    <row r="209" spans="1:6">
      <c r="A209" s="109"/>
      <c r="B209" s="107"/>
      <c r="C209" s="121"/>
      <c r="D209" s="110"/>
      <c r="E209" s="111"/>
      <c r="F209" s="112"/>
    </row>
    <row r="210" spans="1:6">
      <c r="A210" s="109"/>
      <c r="B210" s="107"/>
      <c r="C210" s="121"/>
      <c r="D210" s="110"/>
      <c r="E210" s="111"/>
      <c r="F210" s="112"/>
    </row>
    <row r="211" spans="1:6">
      <c r="A211" s="109"/>
      <c r="B211" s="107"/>
      <c r="C211" s="121"/>
      <c r="D211" s="110"/>
      <c r="E211" s="111"/>
      <c r="F211" s="112"/>
    </row>
    <row r="212" spans="1:6">
      <c r="A212" s="109"/>
      <c r="B212" s="107"/>
      <c r="C212" s="121"/>
      <c r="D212" s="110"/>
      <c r="E212" s="111"/>
      <c r="F212" s="112"/>
    </row>
    <row r="213" spans="1:6">
      <c r="A213" s="109"/>
      <c r="B213" s="107"/>
      <c r="C213" s="121"/>
      <c r="D213" s="110"/>
      <c r="E213" s="111"/>
      <c r="F213" s="112"/>
    </row>
    <row r="214" spans="1:6">
      <c r="A214" s="109"/>
      <c r="B214" s="107"/>
      <c r="C214" s="121"/>
      <c r="D214" s="110"/>
      <c r="E214" s="111"/>
      <c r="F214" s="112"/>
    </row>
    <row r="215" spans="1:6">
      <c r="A215" s="109"/>
      <c r="B215" s="107"/>
      <c r="C215" s="121"/>
      <c r="D215" s="110"/>
      <c r="E215" s="111"/>
      <c r="F215" s="112"/>
    </row>
    <row r="216" spans="1:6">
      <c r="A216" s="109"/>
      <c r="B216" s="107"/>
      <c r="C216" s="121"/>
      <c r="D216" s="110"/>
      <c r="E216" s="111"/>
      <c r="F216" s="112"/>
    </row>
    <row r="217" spans="1:6">
      <c r="A217" s="109"/>
      <c r="B217" s="107"/>
      <c r="C217" s="121"/>
      <c r="D217" s="110"/>
      <c r="E217" s="111"/>
      <c r="F217" s="112"/>
    </row>
    <row r="218" spans="1:6">
      <c r="A218" s="109"/>
      <c r="B218" s="107"/>
      <c r="C218" s="121"/>
      <c r="D218" s="110"/>
      <c r="E218" s="111"/>
      <c r="F218" s="112"/>
    </row>
    <row r="219" spans="1:6">
      <c r="A219" s="109"/>
      <c r="B219" s="107"/>
      <c r="C219" s="121"/>
      <c r="D219" s="110"/>
      <c r="E219" s="111"/>
      <c r="F219" s="112"/>
    </row>
    <row r="220" spans="1:6">
      <c r="A220" s="109"/>
      <c r="B220" s="107"/>
      <c r="C220" s="121"/>
      <c r="D220" s="110"/>
      <c r="E220" s="111"/>
      <c r="F220" s="112"/>
    </row>
    <row r="221" spans="1:6">
      <c r="A221" s="109"/>
      <c r="B221" s="107"/>
      <c r="C221" s="121"/>
      <c r="D221" s="110"/>
      <c r="E221" s="111"/>
      <c r="F221" s="112"/>
    </row>
    <row r="222" spans="1:6">
      <c r="A222" s="109"/>
      <c r="B222" s="107"/>
      <c r="C222" s="121"/>
      <c r="D222" s="110"/>
      <c r="E222" s="111"/>
      <c r="F222" s="112"/>
    </row>
    <row r="223" spans="1:6">
      <c r="A223" s="109"/>
      <c r="B223" s="107"/>
      <c r="C223" s="121"/>
      <c r="D223" s="110"/>
      <c r="E223" s="111"/>
      <c r="F223" s="112"/>
    </row>
    <row r="224" spans="1:6">
      <c r="A224" s="109"/>
      <c r="B224" s="107"/>
      <c r="C224" s="121"/>
      <c r="D224" s="110"/>
      <c r="E224" s="111"/>
      <c r="F224" s="112"/>
    </row>
    <row r="225" spans="1:6">
      <c r="A225" s="109"/>
      <c r="B225" s="107"/>
      <c r="C225" s="121"/>
      <c r="D225" s="110"/>
      <c r="E225" s="111"/>
      <c r="F225" s="112"/>
    </row>
    <row r="226" spans="1:6">
      <c r="A226" s="109"/>
      <c r="B226" s="107"/>
      <c r="C226" s="121"/>
      <c r="D226" s="110"/>
      <c r="E226" s="111"/>
      <c r="F226" s="112"/>
    </row>
    <row r="227" spans="1:6">
      <c r="A227" s="109"/>
      <c r="B227" s="107"/>
      <c r="C227" s="121"/>
      <c r="D227" s="110"/>
      <c r="E227" s="111"/>
      <c r="F227" s="112"/>
    </row>
    <row r="228" spans="1:6">
      <c r="A228" s="109"/>
      <c r="B228" s="107"/>
      <c r="C228" s="121"/>
      <c r="D228" s="110"/>
      <c r="E228" s="111"/>
      <c r="F228" s="112"/>
    </row>
    <row r="229" spans="1:6">
      <c r="A229" s="109"/>
      <c r="B229" s="107"/>
      <c r="C229" s="121"/>
      <c r="D229" s="110"/>
      <c r="E229" s="111"/>
      <c r="F229" s="112"/>
    </row>
    <row r="230" spans="1:6">
      <c r="A230" s="109"/>
      <c r="B230" s="107"/>
      <c r="C230" s="121"/>
      <c r="D230" s="110"/>
      <c r="E230" s="111"/>
      <c r="F230" s="112"/>
    </row>
    <row r="231" spans="1:6">
      <c r="A231" s="109"/>
      <c r="B231" s="107"/>
      <c r="C231" s="121"/>
      <c r="D231" s="110"/>
      <c r="E231" s="111"/>
      <c r="F231" s="112"/>
    </row>
    <row r="232" spans="1:6">
      <c r="A232" s="109"/>
      <c r="B232" s="107"/>
      <c r="C232" s="121"/>
      <c r="D232" s="110"/>
      <c r="E232" s="111"/>
      <c r="F232" s="112"/>
    </row>
    <row r="233" spans="1:6">
      <c r="A233" s="109"/>
      <c r="B233" s="107"/>
      <c r="C233" s="121"/>
      <c r="D233" s="110"/>
      <c r="E233" s="111"/>
      <c r="F233" s="112"/>
    </row>
    <row r="234" spans="1:6">
      <c r="A234" s="109"/>
      <c r="B234" s="107"/>
      <c r="C234" s="121"/>
      <c r="D234" s="110"/>
      <c r="E234" s="111"/>
      <c r="F234" s="112"/>
    </row>
    <row r="235" spans="1:6">
      <c r="A235" s="109"/>
      <c r="B235" s="107"/>
      <c r="C235" s="121"/>
      <c r="D235" s="110"/>
      <c r="E235" s="111"/>
      <c r="F235" s="112"/>
    </row>
    <row r="236" spans="1:6">
      <c r="A236" s="109"/>
      <c r="B236" s="107"/>
      <c r="C236" s="121"/>
      <c r="D236" s="110"/>
      <c r="E236" s="111"/>
      <c r="F236" s="112"/>
    </row>
    <row r="237" spans="1:6">
      <c r="A237" s="109"/>
      <c r="B237" s="107"/>
      <c r="C237" s="121"/>
      <c r="D237" s="110"/>
      <c r="E237" s="111"/>
      <c r="F237" s="112"/>
    </row>
    <row r="238" spans="1:6">
      <c r="A238" s="109"/>
      <c r="B238" s="107"/>
      <c r="C238" s="121"/>
      <c r="D238" s="110"/>
      <c r="E238" s="111"/>
      <c r="F238" s="112"/>
    </row>
    <row r="239" spans="1:6">
      <c r="A239" s="109"/>
      <c r="B239" s="107"/>
      <c r="C239" s="121"/>
      <c r="D239" s="110"/>
      <c r="E239" s="111"/>
      <c r="F239" s="112"/>
    </row>
    <row r="240" spans="1:6">
      <c r="A240" s="109"/>
      <c r="B240" s="107"/>
      <c r="C240" s="121"/>
      <c r="D240" s="110"/>
      <c r="E240" s="111"/>
      <c r="F240" s="112"/>
    </row>
    <row r="241" spans="1:6">
      <c r="A241" s="109"/>
      <c r="B241" s="107"/>
      <c r="C241" s="121"/>
      <c r="D241" s="110"/>
      <c r="E241" s="111"/>
      <c r="F241" s="112"/>
    </row>
    <row r="242" spans="1:6">
      <c r="A242" s="109"/>
      <c r="B242" s="107"/>
      <c r="C242" s="121"/>
      <c r="D242" s="110"/>
      <c r="E242" s="111"/>
      <c r="F242" s="112"/>
    </row>
    <row r="243" spans="1:6">
      <c r="A243" s="109"/>
      <c r="B243" s="107"/>
      <c r="C243" s="121"/>
      <c r="D243" s="110"/>
      <c r="E243" s="111"/>
      <c r="F243" s="112"/>
    </row>
    <row r="244" spans="1:6">
      <c r="A244" s="109"/>
      <c r="B244" s="107"/>
      <c r="C244" s="121"/>
      <c r="D244" s="110"/>
      <c r="E244" s="111"/>
      <c r="F244" s="112"/>
    </row>
    <row r="245" spans="1:6">
      <c r="A245" s="109"/>
      <c r="B245" s="107"/>
      <c r="C245" s="121"/>
      <c r="D245" s="110"/>
      <c r="E245" s="111"/>
      <c r="F245" s="112"/>
    </row>
    <row r="246" spans="1:6">
      <c r="A246" s="109"/>
      <c r="B246" s="107"/>
      <c r="C246" s="121"/>
      <c r="D246" s="110"/>
      <c r="E246" s="111"/>
      <c r="F246" s="112"/>
    </row>
    <row r="247" spans="1:6">
      <c r="A247" s="109"/>
      <c r="B247" s="107"/>
      <c r="C247" s="121"/>
      <c r="D247" s="110"/>
      <c r="E247" s="111"/>
      <c r="F247" s="112"/>
    </row>
    <row r="248" spans="1:6">
      <c r="A248" s="109"/>
      <c r="B248" s="107"/>
      <c r="C248" s="121"/>
      <c r="D248" s="110"/>
      <c r="E248" s="111"/>
      <c r="F248" s="112"/>
    </row>
    <row r="249" spans="1:6">
      <c r="A249" s="109"/>
      <c r="B249" s="107"/>
      <c r="C249" s="121"/>
      <c r="D249" s="110"/>
      <c r="E249" s="111"/>
      <c r="F249" s="112"/>
    </row>
    <row r="250" spans="1:6">
      <c r="A250" s="109"/>
      <c r="B250" s="107"/>
      <c r="C250" s="121"/>
      <c r="D250" s="110"/>
      <c r="E250" s="111"/>
      <c r="F250" s="112"/>
    </row>
    <row r="251" spans="1:6">
      <c r="A251" s="109"/>
      <c r="B251" s="107"/>
      <c r="C251" s="121"/>
      <c r="D251" s="110"/>
      <c r="E251" s="111"/>
      <c r="F251" s="112"/>
    </row>
    <row r="252" spans="1:6">
      <c r="A252" s="109"/>
      <c r="B252" s="107"/>
      <c r="C252" s="121"/>
      <c r="D252" s="110"/>
      <c r="E252" s="111"/>
      <c r="F252" s="112"/>
    </row>
    <row r="253" spans="1:6">
      <c r="A253" s="109"/>
      <c r="B253" s="107"/>
      <c r="C253" s="121"/>
      <c r="D253" s="110"/>
      <c r="E253" s="111"/>
      <c r="F253" s="112"/>
    </row>
    <row r="254" spans="1:6">
      <c r="A254" s="109"/>
      <c r="B254" s="107"/>
      <c r="C254" s="121"/>
      <c r="D254" s="110"/>
      <c r="E254" s="111"/>
      <c r="F254" s="112"/>
    </row>
    <row r="255" spans="1:6">
      <c r="A255" s="109"/>
      <c r="B255" s="107"/>
      <c r="C255" s="121"/>
      <c r="D255" s="110"/>
      <c r="E255" s="111"/>
      <c r="F255" s="112"/>
    </row>
    <row r="256" spans="1:6">
      <c r="A256" s="109"/>
      <c r="B256" s="107"/>
      <c r="C256" s="121"/>
      <c r="D256" s="110"/>
      <c r="E256" s="111"/>
      <c r="F256" s="112"/>
    </row>
    <row r="257" spans="1:6">
      <c r="A257" s="109"/>
      <c r="B257" s="107"/>
      <c r="C257" s="121"/>
      <c r="D257" s="110"/>
      <c r="E257" s="111"/>
      <c r="F257" s="112"/>
    </row>
    <row r="258" spans="1:6">
      <c r="A258" s="109"/>
      <c r="B258" s="107"/>
      <c r="C258" s="121"/>
      <c r="D258" s="110"/>
      <c r="E258" s="111"/>
      <c r="F258" s="112"/>
    </row>
    <row r="259" spans="1:6">
      <c r="A259" s="109"/>
      <c r="B259" s="107"/>
      <c r="C259" s="121"/>
      <c r="D259" s="110"/>
      <c r="E259" s="111"/>
      <c r="F259" s="112"/>
    </row>
    <row r="260" spans="1:6">
      <c r="A260" s="109"/>
      <c r="B260" s="107"/>
      <c r="C260" s="121"/>
      <c r="D260" s="110"/>
      <c r="E260" s="111"/>
      <c r="F260" s="112"/>
    </row>
    <row r="261" spans="1:6">
      <c r="A261" s="109"/>
      <c r="B261" s="107"/>
      <c r="C261" s="121"/>
      <c r="D261" s="110"/>
      <c r="E261" s="111"/>
      <c r="F261" s="112"/>
    </row>
    <row r="262" spans="1:6">
      <c r="A262" s="109"/>
      <c r="B262" s="107"/>
      <c r="C262" s="121"/>
      <c r="D262" s="110"/>
      <c r="E262" s="111"/>
      <c r="F262" s="112"/>
    </row>
    <row r="263" spans="1:6">
      <c r="A263" s="109"/>
      <c r="B263" s="107"/>
      <c r="C263" s="121"/>
      <c r="D263" s="110"/>
      <c r="E263" s="111"/>
      <c r="F263" s="112"/>
    </row>
    <row r="264" spans="1:6">
      <c r="A264" s="109"/>
      <c r="B264" s="107"/>
      <c r="C264" s="121"/>
      <c r="D264" s="110"/>
      <c r="E264" s="111"/>
      <c r="F264" s="112"/>
    </row>
    <row r="265" spans="1:6">
      <c r="A265" s="109"/>
      <c r="B265" s="107"/>
      <c r="C265" s="121"/>
      <c r="D265" s="110"/>
      <c r="E265" s="111"/>
      <c r="F265" s="112"/>
    </row>
    <row r="266" spans="1:6">
      <c r="A266" s="109"/>
      <c r="B266" s="107"/>
      <c r="C266" s="121"/>
      <c r="D266" s="110"/>
      <c r="E266" s="111"/>
      <c r="F266" s="112"/>
    </row>
    <row r="267" spans="1:6">
      <c r="A267" s="109"/>
      <c r="B267" s="107"/>
      <c r="C267" s="121"/>
      <c r="D267" s="110"/>
      <c r="E267" s="111"/>
      <c r="F267" s="112"/>
    </row>
    <row r="268" spans="1:6">
      <c r="A268" s="109"/>
      <c r="B268" s="107"/>
      <c r="C268" s="121"/>
      <c r="D268" s="110"/>
      <c r="E268" s="111"/>
      <c r="F268" s="112"/>
    </row>
    <row r="269" spans="1:6">
      <c r="A269" s="109"/>
      <c r="B269" s="107"/>
      <c r="C269" s="121"/>
      <c r="D269" s="110"/>
      <c r="E269" s="111"/>
      <c r="F269" s="112"/>
    </row>
    <row r="270" spans="1:6">
      <c r="A270" s="109"/>
      <c r="B270" s="107"/>
      <c r="C270" s="121"/>
      <c r="D270" s="110"/>
      <c r="E270" s="111"/>
      <c r="F270" s="112"/>
    </row>
    <row r="271" spans="1:6">
      <c r="A271" s="109"/>
      <c r="B271" s="107"/>
      <c r="C271" s="121"/>
      <c r="D271" s="110"/>
      <c r="E271" s="111"/>
      <c r="F271" s="112"/>
    </row>
    <row r="272" spans="1:6">
      <c r="A272" s="109"/>
      <c r="B272" s="107"/>
      <c r="C272" s="121"/>
      <c r="D272" s="110"/>
      <c r="E272" s="111"/>
      <c r="F272" s="112"/>
    </row>
    <row r="273" spans="1:6">
      <c r="A273" s="109"/>
      <c r="B273" s="107"/>
      <c r="C273" s="121"/>
      <c r="D273" s="110"/>
      <c r="E273" s="111"/>
      <c r="F273" s="112"/>
    </row>
    <row r="274" spans="1:6">
      <c r="A274" s="109"/>
      <c r="B274" s="107"/>
      <c r="C274" s="121"/>
      <c r="D274" s="110"/>
      <c r="E274" s="111"/>
      <c r="F274" s="112"/>
    </row>
    <row r="275" spans="1:6">
      <c r="A275" s="109"/>
      <c r="B275" s="107"/>
      <c r="C275" s="121"/>
      <c r="D275" s="110"/>
      <c r="E275" s="111"/>
      <c r="F275" s="112"/>
    </row>
    <row r="276" spans="1:6">
      <c r="A276" s="109"/>
      <c r="B276" s="107"/>
      <c r="C276" s="121"/>
      <c r="D276" s="110"/>
      <c r="E276" s="111"/>
      <c r="F276" s="112"/>
    </row>
    <row r="277" spans="1:6">
      <c r="A277" s="109"/>
      <c r="B277" s="107"/>
      <c r="C277" s="121"/>
      <c r="D277" s="110"/>
      <c r="E277" s="111"/>
      <c r="F277" s="112"/>
    </row>
    <row r="278" spans="1:6">
      <c r="A278" s="109"/>
      <c r="B278" s="107"/>
      <c r="C278" s="121"/>
      <c r="D278" s="110"/>
      <c r="E278" s="111"/>
      <c r="F278" s="112"/>
    </row>
    <row r="279" spans="1:6">
      <c r="A279" s="109"/>
      <c r="B279" s="107"/>
      <c r="C279" s="121"/>
      <c r="D279" s="110"/>
      <c r="E279" s="111"/>
      <c r="F279" s="112"/>
    </row>
    <row r="280" spans="1:6">
      <c r="A280" s="109"/>
      <c r="B280" s="107"/>
      <c r="C280" s="121"/>
      <c r="D280" s="110"/>
      <c r="E280" s="111"/>
      <c r="F280" s="112"/>
    </row>
    <row r="281" spans="1:6">
      <c r="A281" s="109"/>
      <c r="B281" s="107"/>
      <c r="C281" s="121"/>
      <c r="D281" s="110"/>
      <c r="E281" s="111"/>
      <c r="F281" s="112"/>
    </row>
    <row r="282" spans="1:6">
      <c r="A282" s="109"/>
      <c r="B282" s="107"/>
      <c r="C282" s="121"/>
      <c r="D282" s="110"/>
      <c r="E282" s="111"/>
      <c r="F282" s="112"/>
    </row>
    <row r="283" spans="1:6">
      <c r="A283" s="109"/>
      <c r="B283" s="107"/>
      <c r="C283" s="121"/>
      <c r="D283" s="110"/>
      <c r="E283" s="111"/>
      <c r="F283" s="112"/>
    </row>
    <row r="284" spans="1:6">
      <c r="A284" s="109"/>
      <c r="B284" s="107"/>
      <c r="C284" s="121"/>
      <c r="D284" s="110"/>
      <c r="E284" s="111"/>
      <c r="F284" s="112"/>
    </row>
    <row r="285" spans="1:6">
      <c r="A285" s="109"/>
      <c r="B285" s="107"/>
      <c r="C285" s="121"/>
      <c r="D285" s="110"/>
      <c r="E285" s="111"/>
      <c r="F285" s="112"/>
    </row>
    <row r="286" spans="1:6">
      <c r="A286" s="109"/>
      <c r="B286" s="107"/>
      <c r="C286" s="121"/>
      <c r="D286" s="110"/>
      <c r="E286" s="111"/>
      <c r="F286" s="112"/>
    </row>
    <row r="287" spans="1:6">
      <c r="A287" s="109"/>
      <c r="B287" s="107"/>
      <c r="C287" s="121"/>
      <c r="D287" s="110"/>
      <c r="E287" s="111"/>
      <c r="F287" s="112"/>
    </row>
    <row r="288" spans="1:6">
      <c r="A288" s="109"/>
      <c r="B288" s="107"/>
      <c r="C288" s="121"/>
      <c r="D288" s="110"/>
      <c r="E288" s="111"/>
      <c r="F288" s="112"/>
    </row>
    <row r="289" spans="1:6">
      <c r="A289" s="109"/>
      <c r="B289" s="107"/>
      <c r="C289" s="121"/>
      <c r="D289" s="110"/>
      <c r="E289" s="111"/>
      <c r="F289" s="112"/>
    </row>
    <row r="290" spans="1:6">
      <c r="A290" s="109"/>
      <c r="B290" s="107"/>
      <c r="C290" s="121"/>
      <c r="D290" s="110"/>
      <c r="E290" s="111"/>
      <c r="F290" s="112"/>
    </row>
    <row r="291" spans="1:6">
      <c r="A291" s="109"/>
      <c r="B291" s="107"/>
      <c r="C291" s="121"/>
      <c r="D291" s="110"/>
      <c r="E291" s="111"/>
      <c r="F291" s="112"/>
    </row>
    <row r="292" spans="1:6">
      <c r="A292" s="109"/>
      <c r="B292" s="107"/>
      <c r="C292" s="121"/>
      <c r="D292" s="110"/>
      <c r="E292" s="111"/>
      <c r="F292" s="112"/>
    </row>
    <row r="293" spans="1:6">
      <c r="A293" s="109"/>
      <c r="B293" s="107"/>
      <c r="C293" s="121"/>
      <c r="D293" s="110"/>
      <c r="E293" s="111"/>
      <c r="F293" s="112"/>
    </row>
    <row r="294" spans="1:6">
      <c r="A294" s="109"/>
      <c r="B294" s="107"/>
      <c r="C294" s="121"/>
      <c r="D294" s="110"/>
      <c r="E294" s="111"/>
      <c r="F294" s="112"/>
    </row>
    <row r="295" spans="1:6">
      <c r="A295" s="109"/>
      <c r="B295" s="107"/>
      <c r="C295" s="121"/>
      <c r="D295" s="110"/>
      <c r="E295" s="111"/>
      <c r="F295" s="112"/>
    </row>
    <row r="296" spans="1:6">
      <c r="A296" s="109"/>
      <c r="B296" s="107"/>
      <c r="C296" s="121"/>
      <c r="D296" s="110"/>
      <c r="E296" s="111"/>
      <c r="F296" s="112"/>
    </row>
    <row r="297" spans="1:6">
      <c r="A297" s="109"/>
      <c r="B297" s="107"/>
      <c r="C297" s="121"/>
      <c r="D297" s="110"/>
      <c r="E297" s="111"/>
      <c r="F297" s="112"/>
    </row>
    <row r="298" spans="1:6">
      <c r="A298" s="109"/>
      <c r="B298" s="107"/>
      <c r="C298" s="121"/>
      <c r="D298" s="110"/>
      <c r="E298" s="111"/>
      <c r="F298" s="112"/>
    </row>
    <row r="299" spans="1:6">
      <c r="A299" s="109"/>
      <c r="B299" s="107"/>
      <c r="C299" s="121"/>
      <c r="D299" s="110"/>
      <c r="E299" s="111"/>
      <c r="F299" s="112"/>
    </row>
    <row r="300" spans="1:6">
      <c r="A300" s="109"/>
      <c r="B300" s="107"/>
      <c r="C300" s="121"/>
      <c r="D300" s="110"/>
      <c r="E300" s="111"/>
      <c r="F300" s="112"/>
    </row>
    <row r="301" spans="1:6">
      <c r="A301" s="109"/>
      <c r="B301" s="107"/>
      <c r="C301" s="121"/>
      <c r="D301" s="110"/>
      <c r="E301" s="111"/>
      <c r="F301" s="112"/>
    </row>
    <row r="302" spans="1:6">
      <c r="A302" s="109"/>
      <c r="B302" s="107"/>
      <c r="C302" s="121"/>
      <c r="D302" s="110"/>
      <c r="E302" s="111"/>
      <c r="F302" s="112"/>
    </row>
    <row r="303" spans="1:6">
      <c r="A303" s="109"/>
      <c r="B303" s="107"/>
      <c r="C303" s="121"/>
      <c r="D303" s="110"/>
      <c r="E303" s="111"/>
      <c r="F303" s="112"/>
    </row>
    <row r="304" spans="1:6">
      <c r="A304" s="109"/>
      <c r="B304" s="107"/>
      <c r="C304" s="121"/>
      <c r="D304" s="110"/>
      <c r="E304" s="111"/>
      <c r="F304" s="112"/>
    </row>
    <row r="305" spans="1:6">
      <c r="A305" s="109"/>
      <c r="B305" s="107"/>
      <c r="C305" s="121"/>
      <c r="D305" s="110"/>
      <c r="E305" s="111"/>
      <c r="F305" s="112"/>
    </row>
    <row r="306" spans="1:6">
      <c r="A306" s="109"/>
      <c r="B306" s="107"/>
      <c r="C306" s="121"/>
      <c r="D306" s="110"/>
      <c r="E306" s="111"/>
      <c r="F306" s="112"/>
    </row>
    <row r="307" spans="1:6">
      <c r="A307" s="109"/>
      <c r="B307" s="107"/>
      <c r="C307" s="121"/>
      <c r="D307" s="110"/>
      <c r="E307" s="111"/>
      <c r="F307" s="112"/>
    </row>
    <row r="308" spans="1:6">
      <c r="A308" s="109"/>
      <c r="B308" s="107"/>
      <c r="C308" s="121"/>
      <c r="D308" s="110"/>
      <c r="E308" s="111"/>
      <c r="F308" s="112"/>
    </row>
    <row r="309" spans="1:6">
      <c r="A309" s="109"/>
      <c r="B309" s="107"/>
      <c r="C309" s="121"/>
      <c r="D309" s="110"/>
      <c r="E309" s="111"/>
      <c r="F309" s="112"/>
    </row>
    <row r="310" spans="1:6">
      <c r="A310" s="109"/>
      <c r="B310" s="107"/>
      <c r="C310" s="121"/>
      <c r="D310" s="110"/>
      <c r="E310" s="111"/>
      <c r="F310" s="112"/>
    </row>
    <row r="311" spans="1:6">
      <c r="A311" s="109"/>
      <c r="B311" s="107"/>
      <c r="C311" s="121"/>
      <c r="D311" s="110"/>
      <c r="E311" s="111"/>
      <c r="F311" s="112"/>
    </row>
    <row r="312" spans="1:6">
      <c r="A312" s="109"/>
      <c r="B312" s="107"/>
      <c r="C312" s="121"/>
      <c r="D312" s="110"/>
      <c r="E312" s="111"/>
      <c r="F312" s="112"/>
    </row>
    <row r="313" spans="1:6">
      <c r="A313" s="109"/>
      <c r="B313" s="107"/>
      <c r="C313" s="121"/>
      <c r="D313" s="110"/>
      <c r="E313" s="111"/>
      <c r="F313" s="112"/>
    </row>
    <row r="314" spans="1:6">
      <c r="A314" s="109"/>
      <c r="B314" s="107"/>
      <c r="C314" s="121"/>
      <c r="D314" s="110"/>
      <c r="E314" s="111"/>
      <c r="F314" s="112"/>
    </row>
    <row r="315" spans="1:6">
      <c r="A315" s="109"/>
      <c r="B315" s="107"/>
      <c r="C315" s="121"/>
      <c r="D315" s="110"/>
      <c r="E315" s="111"/>
      <c r="F315" s="112"/>
    </row>
    <row r="316" spans="1:6">
      <c r="A316" s="109"/>
      <c r="B316" s="107"/>
      <c r="C316" s="121"/>
      <c r="D316" s="110"/>
      <c r="E316" s="111"/>
      <c r="F316" s="112"/>
    </row>
    <row r="317" spans="1:6">
      <c r="A317" s="109"/>
      <c r="B317" s="107"/>
      <c r="C317" s="121"/>
      <c r="D317" s="110"/>
      <c r="E317" s="111"/>
      <c r="F317" s="112"/>
    </row>
    <row r="318" spans="1:6">
      <c r="A318" s="109"/>
      <c r="B318" s="107"/>
      <c r="C318" s="121"/>
      <c r="D318" s="110"/>
      <c r="E318" s="111"/>
      <c r="F318" s="112"/>
    </row>
    <row r="319" spans="1:6">
      <c r="A319" s="109"/>
      <c r="B319" s="107"/>
      <c r="C319" s="121"/>
      <c r="D319" s="110"/>
      <c r="E319" s="111"/>
      <c r="F319" s="112"/>
    </row>
    <row r="320" spans="1:6">
      <c r="A320" s="109"/>
      <c r="B320" s="107"/>
      <c r="C320" s="121"/>
      <c r="D320" s="110"/>
      <c r="E320" s="111"/>
      <c r="F320" s="112"/>
    </row>
    <row r="321" spans="1:6">
      <c r="A321" s="109"/>
      <c r="B321" s="107"/>
      <c r="C321" s="121"/>
      <c r="D321" s="110"/>
      <c r="E321" s="111"/>
      <c r="F321" s="112"/>
    </row>
    <row r="322" spans="1:6">
      <c r="A322" s="109"/>
      <c r="B322" s="107"/>
      <c r="C322" s="121"/>
      <c r="D322" s="110"/>
      <c r="E322" s="111"/>
      <c r="F322" s="112"/>
    </row>
    <row r="323" spans="1:6">
      <c r="A323" s="109"/>
      <c r="B323" s="107"/>
      <c r="C323" s="121"/>
      <c r="D323" s="110"/>
      <c r="E323" s="111"/>
      <c r="F323" s="112"/>
    </row>
    <row r="324" spans="1:6">
      <c r="A324" s="109"/>
      <c r="B324" s="107"/>
      <c r="C324" s="121"/>
      <c r="D324" s="110"/>
      <c r="E324" s="111"/>
      <c r="F324" s="112"/>
    </row>
    <row r="325" spans="1:6">
      <c r="A325" s="109"/>
      <c r="B325" s="107"/>
      <c r="C325" s="121"/>
      <c r="D325" s="110"/>
      <c r="E325" s="111"/>
      <c r="F325" s="112"/>
    </row>
    <row r="326" spans="1:6">
      <c r="A326" s="109"/>
      <c r="B326" s="107"/>
      <c r="C326" s="121"/>
      <c r="D326" s="110"/>
      <c r="E326" s="111"/>
      <c r="F326" s="112"/>
    </row>
    <row r="327" spans="1:6">
      <c r="A327" s="109"/>
      <c r="B327" s="107"/>
      <c r="C327" s="121"/>
      <c r="D327" s="110"/>
      <c r="E327" s="111"/>
      <c r="F327" s="112"/>
    </row>
    <row r="328" spans="1:6">
      <c r="A328" s="109"/>
      <c r="B328" s="107"/>
      <c r="C328" s="121"/>
      <c r="D328" s="110"/>
      <c r="E328" s="111"/>
      <c r="F328" s="112"/>
    </row>
    <row r="329" spans="1:6">
      <c r="A329" s="109"/>
      <c r="B329" s="107"/>
      <c r="C329" s="121"/>
      <c r="D329" s="110"/>
      <c r="E329" s="111"/>
      <c r="F329" s="112"/>
    </row>
    <row r="330" spans="1:6">
      <c r="A330" s="109"/>
      <c r="B330" s="107"/>
      <c r="C330" s="121"/>
      <c r="D330" s="110"/>
      <c r="E330" s="111"/>
      <c r="F330" s="112"/>
    </row>
    <row r="331" spans="1:6">
      <c r="A331" s="109"/>
      <c r="B331" s="107"/>
      <c r="C331" s="121"/>
      <c r="D331" s="110"/>
      <c r="E331" s="111"/>
      <c r="F331" s="112"/>
    </row>
    <row r="332" spans="1:6">
      <c r="A332" s="109"/>
      <c r="B332" s="107"/>
      <c r="C332" s="121"/>
      <c r="D332" s="110"/>
      <c r="E332" s="111"/>
      <c r="F332" s="112"/>
    </row>
    <row r="333" spans="1:6">
      <c r="A333" s="109"/>
      <c r="B333" s="107"/>
      <c r="C333" s="121"/>
      <c r="D333" s="110"/>
      <c r="E333" s="111"/>
      <c r="F333" s="112"/>
    </row>
    <row r="334" spans="1:6">
      <c r="A334" s="109"/>
      <c r="B334" s="107"/>
      <c r="C334" s="121"/>
      <c r="D334" s="110"/>
      <c r="E334" s="111"/>
      <c r="F334" s="112"/>
    </row>
    <row r="335" spans="1:6">
      <c r="A335" s="109"/>
      <c r="B335" s="107"/>
      <c r="C335" s="121"/>
      <c r="D335" s="110"/>
      <c r="E335" s="111"/>
      <c r="F335" s="112"/>
    </row>
    <row r="336" spans="1:6">
      <c r="A336" s="109"/>
      <c r="B336" s="107"/>
      <c r="C336" s="121"/>
      <c r="D336" s="110"/>
      <c r="E336" s="111"/>
      <c r="F336" s="112"/>
    </row>
    <row r="337" spans="1:6">
      <c r="A337" s="109"/>
      <c r="B337" s="107"/>
      <c r="C337" s="121"/>
      <c r="D337" s="110"/>
      <c r="E337" s="111"/>
      <c r="F337" s="112"/>
    </row>
    <row r="338" spans="1:6">
      <c r="A338" s="109"/>
      <c r="B338" s="107"/>
      <c r="C338" s="121"/>
      <c r="D338" s="110"/>
      <c r="E338" s="111"/>
      <c r="F338" s="112"/>
    </row>
    <row r="339" spans="1:6">
      <c r="A339" s="109"/>
      <c r="B339" s="107"/>
      <c r="C339" s="121"/>
      <c r="D339" s="110"/>
      <c r="E339" s="111"/>
      <c r="F339" s="112"/>
    </row>
    <row r="340" spans="1:6">
      <c r="A340" s="109"/>
      <c r="B340" s="107"/>
      <c r="C340" s="121"/>
      <c r="D340" s="110"/>
      <c r="E340" s="111"/>
      <c r="F340" s="112"/>
    </row>
    <row r="341" spans="1:6">
      <c r="A341" s="109"/>
      <c r="B341" s="107"/>
      <c r="C341" s="121"/>
      <c r="D341" s="110"/>
      <c r="E341" s="111"/>
      <c r="F341" s="112"/>
    </row>
    <row r="342" spans="1:6">
      <c r="A342" s="109"/>
      <c r="B342" s="107"/>
      <c r="C342" s="121"/>
      <c r="D342" s="110"/>
      <c r="E342" s="111"/>
      <c r="F342" s="112"/>
    </row>
    <row r="343" spans="1:6">
      <c r="A343" s="109"/>
      <c r="B343" s="107"/>
      <c r="C343" s="121"/>
      <c r="D343" s="110"/>
      <c r="E343" s="111"/>
      <c r="F343" s="112"/>
    </row>
    <row r="344" spans="1:6">
      <c r="A344" s="109"/>
      <c r="B344" s="107"/>
      <c r="C344" s="121"/>
      <c r="D344" s="110"/>
      <c r="E344" s="111"/>
      <c r="F344" s="112"/>
    </row>
    <row r="345" spans="1:6">
      <c r="A345" s="109"/>
      <c r="B345" s="107"/>
      <c r="C345" s="121"/>
      <c r="D345" s="110"/>
      <c r="E345" s="111"/>
      <c r="F345" s="112"/>
    </row>
    <row r="346" spans="1:6">
      <c r="A346" s="109"/>
      <c r="B346" s="107"/>
      <c r="C346" s="121"/>
      <c r="D346" s="110"/>
      <c r="E346" s="111"/>
      <c r="F346" s="112"/>
    </row>
    <row r="347" spans="1:6">
      <c r="A347" s="109"/>
      <c r="B347" s="107"/>
      <c r="C347" s="121"/>
      <c r="D347" s="110"/>
      <c r="E347" s="111"/>
      <c r="F347" s="112"/>
    </row>
    <row r="348" spans="1:6">
      <c r="A348" s="109"/>
      <c r="B348" s="107"/>
      <c r="C348" s="121"/>
      <c r="D348" s="110"/>
      <c r="E348" s="111"/>
      <c r="F348" s="112"/>
    </row>
    <row r="349" spans="1:6">
      <c r="A349" s="109"/>
      <c r="B349" s="107"/>
      <c r="C349" s="121"/>
      <c r="D349" s="110"/>
      <c r="E349" s="111"/>
      <c r="F349" s="112"/>
    </row>
    <row r="350" spans="1:6">
      <c r="A350" s="109"/>
      <c r="B350" s="107"/>
      <c r="C350" s="121"/>
      <c r="D350" s="110"/>
      <c r="E350" s="111"/>
      <c r="F350" s="112"/>
    </row>
    <row r="351" spans="1:6">
      <c r="A351" s="109"/>
      <c r="B351" s="107"/>
      <c r="C351" s="121"/>
      <c r="D351" s="110"/>
      <c r="E351" s="111"/>
      <c r="F351" s="112"/>
    </row>
    <row r="352" spans="1:6">
      <c r="A352" s="109"/>
      <c r="B352" s="107"/>
      <c r="C352" s="121"/>
      <c r="D352" s="110"/>
      <c r="E352" s="111"/>
      <c r="F352" s="112"/>
    </row>
    <row r="353" spans="1:6">
      <c r="A353" s="109"/>
      <c r="B353" s="107"/>
      <c r="C353" s="121"/>
      <c r="D353" s="110"/>
      <c r="E353" s="111"/>
      <c r="F353" s="112"/>
    </row>
    <row r="354" spans="1:6">
      <c r="A354" s="109"/>
      <c r="B354" s="107"/>
      <c r="C354" s="121"/>
      <c r="D354" s="110"/>
      <c r="E354" s="111"/>
      <c r="F354" s="112"/>
    </row>
    <row r="355" spans="1:6">
      <c r="A355" s="109"/>
      <c r="B355" s="107"/>
      <c r="C355" s="121"/>
      <c r="D355" s="110"/>
      <c r="E355" s="111"/>
      <c r="F355" s="112"/>
    </row>
    <row r="356" spans="1:6">
      <c r="A356" s="109"/>
      <c r="B356" s="107"/>
      <c r="C356" s="121"/>
      <c r="D356" s="110"/>
      <c r="E356" s="111"/>
      <c r="F356" s="112"/>
    </row>
    <row r="357" spans="1:6">
      <c r="A357" s="109"/>
      <c r="B357" s="107"/>
      <c r="C357" s="121"/>
      <c r="D357" s="110"/>
      <c r="E357" s="111"/>
      <c r="F357" s="112"/>
    </row>
    <row r="358" spans="1:6">
      <c r="A358" s="109"/>
      <c r="B358" s="107"/>
      <c r="C358" s="121"/>
      <c r="D358" s="110"/>
      <c r="E358" s="111"/>
      <c r="F358" s="112"/>
    </row>
    <row r="359" spans="1:6">
      <c r="A359" s="109"/>
      <c r="B359" s="107"/>
      <c r="C359" s="121"/>
      <c r="D359" s="110"/>
      <c r="E359" s="111"/>
      <c r="F359" s="112"/>
    </row>
    <row r="360" spans="1:6">
      <c r="A360" s="109"/>
      <c r="B360" s="107"/>
      <c r="C360" s="121"/>
      <c r="D360" s="110"/>
      <c r="E360" s="111"/>
      <c r="F360" s="112"/>
    </row>
    <row r="361" spans="1:6">
      <c r="A361" s="109"/>
      <c r="B361" s="107"/>
      <c r="C361" s="121"/>
      <c r="D361" s="110"/>
      <c r="E361" s="111"/>
      <c r="F361" s="112"/>
    </row>
    <row r="362" spans="1:6">
      <c r="A362" s="109"/>
      <c r="B362" s="107"/>
      <c r="C362" s="121"/>
      <c r="D362" s="110"/>
      <c r="E362" s="111"/>
      <c r="F362" s="112"/>
    </row>
    <row r="363" spans="1:6">
      <c r="A363" s="109"/>
      <c r="B363" s="107"/>
      <c r="C363" s="121"/>
      <c r="D363" s="110"/>
      <c r="E363" s="111"/>
      <c r="F363" s="112"/>
    </row>
    <row r="364" spans="1:6">
      <c r="A364" s="109"/>
      <c r="B364" s="107"/>
      <c r="C364" s="121"/>
      <c r="D364" s="110"/>
      <c r="E364" s="111"/>
      <c r="F364" s="112"/>
    </row>
    <row r="365" spans="1:6">
      <c r="A365" s="109"/>
      <c r="B365" s="107"/>
      <c r="C365" s="121"/>
      <c r="D365" s="110"/>
      <c r="E365" s="111"/>
      <c r="F365" s="112"/>
    </row>
    <row r="366" spans="1:6">
      <c r="A366" s="109"/>
      <c r="B366" s="107"/>
      <c r="C366" s="121"/>
      <c r="D366" s="110"/>
      <c r="E366" s="111"/>
      <c r="F366" s="112"/>
    </row>
    <row r="367" spans="1:6">
      <c r="A367" s="109"/>
      <c r="B367" s="107"/>
      <c r="C367" s="121"/>
      <c r="D367" s="110"/>
      <c r="E367" s="111"/>
      <c r="F367" s="112"/>
    </row>
    <row r="368" spans="1:6">
      <c r="A368" s="109"/>
      <c r="B368" s="107"/>
      <c r="C368" s="121"/>
      <c r="D368" s="110"/>
      <c r="E368" s="111"/>
      <c r="F368" s="112"/>
    </row>
    <row r="369" spans="1:6">
      <c r="A369" s="109"/>
      <c r="B369" s="107"/>
      <c r="C369" s="121"/>
      <c r="D369" s="110"/>
      <c r="E369" s="111"/>
      <c r="F369" s="112"/>
    </row>
    <row r="370" spans="1:6">
      <c r="A370" s="109"/>
      <c r="B370" s="107"/>
      <c r="C370" s="121"/>
      <c r="D370" s="110"/>
      <c r="E370" s="111"/>
      <c r="F370" s="112"/>
    </row>
    <row r="371" spans="1:6">
      <c r="A371" s="109"/>
      <c r="B371" s="107"/>
      <c r="C371" s="121"/>
      <c r="D371" s="110"/>
      <c r="E371" s="111"/>
      <c r="F371" s="112"/>
    </row>
    <row r="372" spans="1:6">
      <c r="A372" s="109"/>
      <c r="B372" s="107"/>
      <c r="C372" s="121"/>
      <c r="D372" s="110"/>
      <c r="E372" s="111"/>
      <c r="F372" s="112"/>
    </row>
    <row r="373" spans="1:6">
      <c r="A373" s="109"/>
      <c r="B373" s="107"/>
      <c r="C373" s="121"/>
      <c r="D373" s="110"/>
      <c r="E373" s="111"/>
      <c r="F373" s="112"/>
    </row>
    <row r="374" spans="1:6">
      <c r="A374" s="109"/>
      <c r="B374" s="107"/>
      <c r="C374" s="121"/>
      <c r="D374" s="110"/>
      <c r="E374" s="111"/>
      <c r="F374" s="112"/>
    </row>
    <row r="375" spans="1:6">
      <c r="A375" s="109"/>
      <c r="B375" s="107"/>
      <c r="C375" s="121"/>
      <c r="D375" s="110"/>
      <c r="E375" s="111"/>
      <c r="F375" s="112"/>
    </row>
    <row r="376" spans="1:6">
      <c r="A376" s="109"/>
      <c r="B376" s="107"/>
      <c r="C376" s="121"/>
      <c r="D376" s="110"/>
      <c r="E376" s="111"/>
      <c r="F376" s="112"/>
    </row>
    <row r="377" spans="1:6">
      <c r="A377" s="109"/>
      <c r="B377" s="107"/>
      <c r="C377" s="121"/>
      <c r="D377" s="110"/>
      <c r="E377" s="111"/>
      <c r="F377" s="112"/>
    </row>
    <row r="378" spans="1:6">
      <c r="A378" s="109"/>
      <c r="B378" s="107"/>
      <c r="C378" s="121"/>
      <c r="D378" s="110"/>
      <c r="E378" s="111"/>
      <c r="F378" s="112"/>
    </row>
    <row r="379" spans="1:6">
      <c r="A379" s="109"/>
      <c r="B379" s="107"/>
      <c r="C379" s="121"/>
      <c r="D379" s="110"/>
      <c r="E379" s="111"/>
      <c r="F379" s="112"/>
    </row>
    <row r="380" spans="1:6">
      <c r="A380" s="109"/>
      <c r="B380" s="107"/>
      <c r="C380" s="121"/>
      <c r="D380" s="110"/>
      <c r="E380" s="111"/>
      <c r="F380" s="112"/>
    </row>
    <row r="381" spans="1:6">
      <c r="A381" s="109"/>
      <c r="B381" s="107"/>
      <c r="C381" s="121"/>
      <c r="D381" s="110"/>
      <c r="E381" s="111"/>
      <c r="F381" s="112"/>
    </row>
    <row r="382" spans="1:6">
      <c r="A382" s="109"/>
      <c r="B382" s="107"/>
      <c r="C382" s="121"/>
      <c r="D382" s="110"/>
      <c r="E382" s="111"/>
      <c r="F382" s="112"/>
    </row>
    <row r="383" spans="1:6">
      <c r="A383" s="109"/>
      <c r="B383" s="107"/>
      <c r="C383" s="121"/>
      <c r="D383" s="110"/>
      <c r="E383" s="111"/>
      <c r="F383" s="112"/>
    </row>
    <row r="384" spans="1:6">
      <c r="A384" s="109"/>
      <c r="B384" s="107"/>
      <c r="C384" s="121"/>
      <c r="D384" s="110"/>
      <c r="E384" s="111"/>
      <c r="F384" s="112"/>
    </row>
    <row r="385" spans="1:6">
      <c r="A385" s="109"/>
      <c r="B385" s="107"/>
      <c r="C385" s="121"/>
      <c r="D385" s="110"/>
      <c r="E385" s="111"/>
      <c r="F385" s="112"/>
    </row>
    <row r="386" spans="1:6">
      <c r="A386" s="109"/>
      <c r="B386" s="107"/>
      <c r="C386" s="121"/>
      <c r="D386" s="110"/>
      <c r="E386" s="111"/>
      <c r="F386" s="112"/>
    </row>
    <row r="387" spans="1:6">
      <c r="A387" s="109"/>
      <c r="B387" s="107"/>
      <c r="C387" s="121"/>
      <c r="D387" s="110"/>
      <c r="E387" s="111"/>
      <c r="F387" s="112"/>
    </row>
    <row r="388" spans="1:6">
      <c r="A388" s="109"/>
      <c r="B388" s="107"/>
      <c r="C388" s="121"/>
      <c r="D388" s="110"/>
      <c r="E388" s="111"/>
      <c r="F388" s="112"/>
    </row>
    <row r="389" spans="1:6">
      <c r="A389" s="109"/>
      <c r="B389" s="107"/>
      <c r="C389" s="121"/>
      <c r="D389" s="110"/>
      <c r="E389" s="111"/>
      <c r="F389" s="112"/>
    </row>
    <row r="390" spans="1:6">
      <c r="A390" s="109"/>
      <c r="B390" s="107"/>
      <c r="C390" s="121"/>
      <c r="D390" s="110"/>
      <c r="E390" s="111"/>
      <c r="F390" s="112"/>
    </row>
    <row r="391" spans="1:6">
      <c r="A391" s="109"/>
      <c r="B391" s="107"/>
      <c r="C391" s="121"/>
      <c r="D391" s="110"/>
      <c r="E391" s="111"/>
      <c r="F391" s="112"/>
    </row>
    <row r="392" spans="1:6">
      <c r="A392" s="109"/>
      <c r="B392" s="107"/>
      <c r="C392" s="121"/>
      <c r="D392" s="110"/>
      <c r="E392" s="111"/>
      <c r="F392" s="112"/>
    </row>
    <row r="393" spans="1:6">
      <c r="A393" s="109"/>
      <c r="B393" s="107"/>
      <c r="C393" s="121"/>
      <c r="D393" s="110"/>
      <c r="E393" s="111"/>
      <c r="F393" s="112"/>
    </row>
    <row r="394" spans="1:6">
      <c r="A394" s="109"/>
      <c r="B394" s="107"/>
      <c r="C394" s="121"/>
      <c r="D394" s="110"/>
      <c r="E394" s="111"/>
      <c r="F394" s="112"/>
    </row>
    <row r="395" spans="1:6">
      <c r="A395" s="109"/>
      <c r="B395" s="107"/>
      <c r="C395" s="121"/>
      <c r="D395" s="110"/>
      <c r="E395" s="111"/>
      <c r="F395" s="112"/>
    </row>
    <row r="396" spans="1:6">
      <c r="A396" s="109"/>
      <c r="B396" s="107"/>
      <c r="C396" s="121"/>
      <c r="D396" s="110"/>
      <c r="E396" s="111"/>
      <c r="F396" s="112"/>
    </row>
    <row r="397" spans="1:6">
      <c r="A397" s="109"/>
      <c r="B397" s="107"/>
      <c r="C397" s="121"/>
      <c r="D397" s="110"/>
      <c r="E397" s="111"/>
      <c r="F397" s="112"/>
    </row>
    <row r="398" spans="1:6">
      <c r="A398" s="109"/>
      <c r="B398" s="107"/>
      <c r="C398" s="121"/>
      <c r="D398" s="110"/>
      <c r="E398" s="111"/>
      <c r="F398" s="112"/>
    </row>
    <row r="399" spans="1:6">
      <c r="A399" s="109"/>
      <c r="B399" s="107"/>
      <c r="C399" s="121"/>
      <c r="D399" s="110"/>
      <c r="E399" s="111"/>
      <c r="F399" s="112"/>
    </row>
    <row r="400" spans="1:6">
      <c r="A400" s="109"/>
      <c r="B400" s="107"/>
      <c r="C400" s="121"/>
      <c r="D400" s="110"/>
      <c r="E400" s="111"/>
      <c r="F400" s="112"/>
    </row>
    <row r="401" spans="1:6">
      <c r="A401" s="109"/>
      <c r="B401" s="107"/>
      <c r="C401" s="121"/>
      <c r="D401" s="110"/>
      <c r="E401" s="111"/>
      <c r="F401" s="112"/>
    </row>
    <row r="402" spans="1:6">
      <c r="A402" s="109"/>
      <c r="B402" s="107"/>
      <c r="C402" s="121"/>
      <c r="D402" s="110"/>
      <c r="E402" s="111"/>
      <c r="F402" s="112"/>
    </row>
    <row r="403" spans="1:6">
      <c r="A403" s="109"/>
      <c r="B403" s="107"/>
      <c r="C403" s="121"/>
      <c r="D403" s="110"/>
      <c r="E403" s="111"/>
      <c r="F403" s="112"/>
    </row>
    <row r="404" spans="1:6">
      <c r="A404" s="109"/>
      <c r="B404" s="107"/>
      <c r="C404" s="121"/>
      <c r="D404" s="110"/>
      <c r="E404" s="111"/>
      <c r="F404" s="112"/>
    </row>
    <row r="405" spans="1:6">
      <c r="A405" s="109"/>
      <c r="B405" s="107"/>
      <c r="C405" s="121"/>
      <c r="D405" s="110"/>
      <c r="E405" s="111"/>
      <c r="F405" s="112"/>
    </row>
    <row r="406" spans="1:6">
      <c r="A406" s="109"/>
      <c r="B406" s="107"/>
      <c r="C406" s="121"/>
      <c r="D406" s="110"/>
      <c r="E406" s="111"/>
      <c r="F406" s="112"/>
    </row>
    <row r="407" spans="1:6">
      <c r="A407" s="109"/>
      <c r="B407" s="107"/>
      <c r="C407" s="121"/>
      <c r="D407" s="110"/>
      <c r="E407" s="111"/>
      <c r="F407" s="112"/>
    </row>
    <row r="408" spans="1:6">
      <c r="A408" s="109"/>
      <c r="B408" s="107"/>
      <c r="C408" s="121"/>
      <c r="D408" s="110"/>
      <c r="E408" s="111"/>
      <c r="F408" s="112"/>
    </row>
    <row r="409" spans="1:6">
      <c r="A409" s="109"/>
      <c r="B409" s="107"/>
      <c r="C409" s="121"/>
      <c r="D409" s="110"/>
      <c r="E409" s="111"/>
      <c r="F409" s="112"/>
    </row>
    <row r="410" spans="1:6">
      <c r="A410" s="109"/>
      <c r="B410" s="107"/>
      <c r="C410" s="121"/>
      <c r="D410" s="110"/>
      <c r="E410" s="111"/>
      <c r="F410" s="112"/>
    </row>
    <row r="411" spans="1:6">
      <c r="A411" s="109"/>
      <c r="B411" s="107"/>
      <c r="C411" s="121"/>
      <c r="D411" s="110"/>
      <c r="E411" s="111"/>
      <c r="F411" s="112"/>
    </row>
    <row r="412" spans="1:6">
      <c r="A412" s="109"/>
      <c r="B412" s="107"/>
      <c r="C412" s="121"/>
      <c r="D412" s="110"/>
      <c r="E412" s="111"/>
      <c r="F412" s="112"/>
    </row>
    <row r="413" spans="1:6">
      <c r="A413" s="109"/>
      <c r="B413" s="107"/>
      <c r="C413" s="121"/>
      <c r="D413" s="110"/>
      <c r="E413" s="111"/>
      <c r="F413" s="112"/>
    </row>
    <row r="414" spans="1:6">
      <c r="A414" s="109"/>
      <c r="B414" s="107"/>
      <c r="C414" s="121"/>
      <c r="D414" s="110"/>
      <c r="E414" s="111"/>
      <c r="F414" s="112"/>
    </row>
    <row r="415" spans="1:6">
      <c r="A415" s="109"/>
      <c r="B415" s="107"/>
      <c r="C415" s="121"/>
      <c r="D415" s="110"/>
      <c r="E415" s="111"/>
      <c r="F415" s="112"/>
    </row>
    <row r="416" spans="1:6">
      <c r="A416" s="109"/>
      <c r="B416" s="107"/>
      <c r="C416" s="121"/>
      <c r="D416" s="110"/>
      <c r="E416" s="111"/>
      <c r="F416" s="112"/>
    </row>
    <row r="417" spans="1:6">
      <c r="A417" s="109"/>
      <c r="B417" s="107"/>
      <c r="C417" s="121"/>
      <c r="D417" s="110"/>
      <c r="E417" s="111"/>
      <c r="F417" s="112"/>
    </row>
    <row r="418" spans="1:6">
      <c r="A418" s="109"/>
      <c r="B418" s="107"/>
      <c r="C418" s="121"/>
      <c r="D418" s="110"/>
      <c r="E418" s="111"/>
      <c r="F418" s="112"/>
    </row>
    <row r="419" spans="1:6">
      <c r="A419" s="109"/>
      <c r="B419" s="107"/>
      <c r="C419" s="121"/>
      <c r="D419" s="110"/>
      <c r="E419" s="111"/>
      <c r="F419" s="112"/>
    </row>
    <row r="420" spans="1:6">
      <c r="A420" s="109"/>
      <c r="B420" s="107"/>
      <c r="C420" s="121"/>
      <c r="D420" s="110"/>
      <c r="E420" s="111"/>
      <c r="F420" s="112"/>
    </row>
    <row r="421" spans="1:6">
      <c r="A421" s="109"/>
      <c r="B421" s="107"/>
      <c r="C421" s="121"/>
      <c r="D421" s="110"/>
      <c r="E421" s="111"/>
      <c r="F421" s="112"/>
    </row>
    <row r="422" spans="1:6">
      <c r="A422" s="109"/>
      <c r="B422" s="107"/>
      <c r="C422" s="121"/>
      <c r="D422" s="110"/>
      <c r="E422" s="111"/>
      <c r="F422" s="112"/>
    </row>
    <row r="423" spans="1:6">
      <c r="A423" s="109"/>
      <c r="B423" s="107"/>
      <c r="C423" s="121"/>
      <c r="D423" s="110"/>
      <c r="E423" s="111"/>
      <c r="F423" s="112"/>
    </row>
    <row r="424" spans="1:6">
      <c r="A424" s="109"/>
      <c r="B424" s="107"/>
      <c r="C424" s="121"/>
      <c r="D424" s="110"/>
      <c r="E424" s="111"/>
      <c r="F424" s="112"/>
    </row>
    <row r="425" spans="1:6">
      <c r="A425" s="109"/>
      <c r="B425" s="107"/>
      <c r="C425" s="121"/>
      <c r="D425" s="110"/>
      <c r="E425" s="111"/>
      <c r="F425" s="112"/>
    </row>
    <row r="426" spans="1:6">
      <c r="A426" s="109"/>
      <c r="B426" s="107"/>
      <c r="C426" s="121"/>
      <c r="D426" s="110"/>
      <c r="E426" s="111"/>
      <c r="F426" s="112"/>
    </row>
    <row r="427" spans="1:6">
      <c r="A427" s="109"/>
      <c r="B427" s="107"/>
      <c r="C427" s="121"/>
      <c r="D427" s="110"/>
      <c r="E427" s="111"/>
      <c r="F427" s="112"/>
    </row>
    <row r="428" spans="1:6">
      <c r="A428" s="109"/>
      <c r="B428" s="107"/>
      <c r="C428" s="121"/>
      <c r="D428" s="110"/>
      <c r="E428" s="111"/>
      <c r="F428" s="112"/>
    </row>
    <row r="429" spans="1:6">
      <c r="A429" s="109"/>
      <c r="B429" s="107"/>
      <c r="C429" s="121"/>
      <c r="D429" s="110"/>
      <c r="E429" s="111"/>
      <c r="F429" s="112"/>
    </row>
    <row r="430" spans="1:6">
      <c r="A430" s="109"/>
      <c r="B430" s="107"/>
      <c r="C430" s="121"/>
      <c r="D430" s="110"/>
      <c r="E430" s="111"/>
      <c r="F430" s="112"/>
    </row>
    <row r="431" spans="1:6">
      <c r="A431" s="109"/>
      <c r="B431" s="107"/>
      <c r="C431" s="121"/>
      <c r="D431" s="110"/>
      <c r="E431" s="111"/>
      <c r="F431" s="112"/>
    </row>
    <row r="432" spans="1:6">
      <c r="A432" s="109"/>
      <c r="B432" s="107"/>
      <c r="C432" s="121"/>
      <c r="D432" s="110"/>
      <c r="E432" s="111"/>
      <c r="F432" s="112"/>
    </row>
    <row r="433" spans="1:6">
      <c r="A433" s="109"/>
      <c r="B433" s="107"/>
      <c r="C433" s="121"/>
      <c r="D433" s="110"/>
      <c r="E433" s="111"/>
      <c r="F433" s="112"/>
    </row>
    <row r="434" spans="1:6">
      <c r="A434" s="109"/>
      <c r="B434" s="107"/>
      <c r="C434" s="121"/>
      <c r="D434" s="110"/>
      <c r="E434" s="111"/>
      <c r="F434" s="112"/>
    </row>
    <row r="435" spans="1:6">
      <c r="A435" s="109"/>
      <c r="B435" s="107"/>
      <c r="C435" s="121"/>
      <c r="D435" s="110"/>
      <c r="E435" s="111"/>
      <c r="F435" s="112"/>
    </row>
    <row r="436" spans="1:6">
      <c r="A436" s="109"/>
      <c r="B436" s="107"/>
      <c r="C436" s="121"/>
      <c r="D436" s="110"/>
      <c r="E436" s="111"/>
      <c r="F436" s="112"/>
    </row>
    <row r="437" spans="1:6">
      <c r="A437" s="109"/>
      <c r="B437" s="107"/>
      <c r="C437" s="121"/>
      <c r="D437" s="110"/>
      <c r="E437" s="111"/>
      <c r="F437" s="112"/>
    </row>
    <row r="438" spans="1:6">
      <c r="A438" s="109"/>
      <c r="B438" s="107"/>
      <c r="C438" s="121"/>
      <c r="D438" s="110"/>
      <c r="E438" s="111"/>
      <c r="F438" s="112"/>
    </row>
    <row r="439" spans="1:6">
      <c r="A439" s="109"/>
      <c r="B439" s="107"/>
      <c r="C439" s="121"/>
      <c r="D439" s="110"/>
      <c r="E439" s="111"/>
      <c r="F439" s="112"/>
    </row>
    <row r="440" spans="1:6">
      <c r="A440" s="109"/>
      <c r="B440" s="107"/>
      <c r="C440" s="121"/>
      <c r="D440" s="110"/>
      <c r="E440" s="111"/>
      <c r="F440" s="112"/>
    </row>
    <row r="441" spans="1:6">
      <c r="A441" s="109"/>
      <c r="B441" s="107"/>
      <c r="C441" s="121"/>
      <c r="D441" s="110"/>
      <c r="E441" s="111"/>
      <c r="F441" s="112"/>
    </row>
    <row r="442" spans="1:6">
      <c r="A442" s="109"/>
      <c r="B442" s="107"/>
      <c r="C442" s="121"/>
      <c r="D442" s="110"/>
      <c r="E442" s="111"/>
      <c r="F442" s="112"/>
    </row>
    <row r="443" spans="1:6">
      <c r="A443" s="109"/>
      <c r="B443" s="107"/>
      <c r="C443" s="121"/>
      <c r="D443" s="110"/>
      <c r="E443" s="111"/>
      <c r="F443" s="112"/>
    </row>
    <row r="444" spans="1:6">
      <c r="A444" s="109"/>
      <c r="B444" s="107"/>
      <c r="C444" s="121"/>
      <c r="D444" s="110"/>
      <c r="E444" s="111"/>
      <c r="F444" s="112"/>
    </row>
    <row r="445" spans="1:6">
      <c r="A445" s="109"/>
      <c r="B445" s="107"/>
      <c r="C445" s="121"/>
      <c r="D445" s="110"/>
      <c r="E445" s="111"/>
      <c r="F445" s="112"/>
    </row>
    <row r="446" spans="1:6">
      <c r="A446" s="109"/>
      <c r="B446" s="107"/>
      <c r="C446" s="121"/>
      <c r="D446" s="110"/>
      <c r="E446" s="111"/>
      <c r="F446" s="112"/>
    </row>
    <row r="447" spans="1:6">
      <c r="A447" s="109"/>
      <c r="B447" s="107"/>
      <c r="C447" s="121"/>
      <c r="D447" s="110"/>
      <c r="E447" s="111"/>
      <c r="F447" s="112"/>
    </row>
    <row r="448" spans="1:6">
      <c r="A448" s="109"/>
      <c r="B448" s="107"/>
      <c r="C448" s="121"/>
      <c r="D448" s="110"/>
      <c r="E448" s="111"/>
      <c r="F448" s="112"/>
    </row>
    <row r="449" spans="1:6">
      <c r="A449" s="109"/>
      <c r="B449" s="107"/>
      <c r="C449" s="121"/>
      <c r="D449" s="110"/>
      <c r="E449" s="111"/>
      <c r="F449" s="112"/>
    </row>
    <row r="450" spans="1:6">
      <c r="A450" s="109"/>
      <c r="B450" s="107"/>
      <c r="C450" s="121"/>
      <c r="D450" s="110"/>
      <c r="E450" s="111"/>
      <c r="F450" s="112"/>
    </row>
    <row r="451" spans="1:6">
      <c r="A451" s="109"/>
      <c r="B451" s="107"/>
      <c r="C451" s="121"/>
      <c r="D451" s="110"/>
      <c r="E451" s="111"/>
      <c r="F451" s="112"/>
    </row>
    <row r="452" spans="1:6">
      <c r="A452" s="109"/>
      <c r="B452" s="107"/>
      <c r="C452" s="121"/>
      <c r="D452" s="110"/>
      <c r="E452" s="111"/>
      <c r="F452" s="112"/>
    </row>
    <row r="453" spans="1:6">
      <c r="A453" s="109"/>
      <c r="B453" s="107"/>
      <c r="C453" s="121"/>
      <c r="D453" s="110"/>
      <c r="E453" s="111"/>
      <c r="F453" s="112"/>
    </row>
    <row r="454" spans="1:6">
      <c r="A454" s="109"/>
      <c r="B454" s="107"/>
      <c r="C454" s="121"/>
      <c r="D454" s="110"/>
      <c r="E454" s="111"/>
      <c r="F454" s="112"/>
    </row>
    <row r="455" spans="1:6">
      <c r="A455" s="109"/>
      <c r="B455" s="107"/>
      <c r="C455" s="121"/>
      <c r="D455" s="110"/>
      <c r="E455" s="111"/>
      <c r="F455" s="112"/>
    </row>
    <row r="456" spans="1:6">
      <c r="A456" s="109"/>
      <c r="B456" s="107"/>
      <c r="C456" s="121"/>
      <c r="D456" s="110"/>
      <c r="E456" s="111"/>
      <c r="F456" s="112"/>
    </row>
    <row r="457" spans="1:6">
      <c r="A457" s="109"/>
      <c r="B457" s="107"/>
      <c r="C457" s="121"/>
      <c r="D457" s="110"/>
      <c r="E457" s="111"/>
      <c r="F457" s="112"/>
    </row>
    <row r="458" spans="1:6">
      <c r="A458" s="109"/>
      <c r="B458" s="107"/>
      <c r="C458" s="121"/>
      <c r="D458" s="110"/>
      <c r="E458" s="111"/>
      <c r="F458" s="112"/>
    </row>
    <row r="459" spans="1:6">
      <c r="A459" s="109"/>
      <c r="B459" s="107"/>
      <c r="C459" s="121"/>
      <c r="D459" s="110"/>
      <c r="E459" s="111"/>
      <c r="F459" s="112"/>
    </row>
    <row r="460" spans="1:6">
      <c r="A460" s="109"/>
      <c r="B460" s="107"/>
      <c r="C460" s="121"/>
      <c r="D460" s="110"/>
      <c r="E460" s="111"/>
      <c r="F460" s="112"/>
    </row>
    <row r="461" spans="1:6">
      <c r="A461" s="109"/>
      <c r="B461" s="107"/>
      <c r="C461" s="121"/>
      <c r="D461" s="110"/>
      <c r="E461" s="111"/>
      <c r="F461" s="112"/>
    </row>
    <row r="462" spans="1:6">
      <c r="A462" s="109"/>
      <c r="B462" s="107"/>
      <c r="C462" s="121"/>
      <c r="D462" s="110"/>
      <c r="E462" s="111"/>
      <c r="F462" s="112"/>
    </row>
    <row r="463" spans="1:6">
      <c r="A463" s="109"/>
      <c r="B463" s="107"/>
      <c r="C463" s="121"/>
      <c r="D463" s="110"/>
      <c r="E463" s="111"/>
      <c r="F463" s="112"/>
    </row>
    <row r="464" spans="1:6">
      <c r="A464" s="109"/>
      <c r="B464" s="107"/>
      <c r="C464" s="121"/>
      <c r="D464" s="110"/>
      <c r="E464" s="111"/>
      <c r="F464" s="112"/>
    </row>
    <row r="465" spans="1:6">
      <c r="A465" s="109"/>
      <c r="B465" s="107"/>
      <c r="C465" s="121"/>
      <c r="D465" s="110"/>
      <c r="E465" s="111"/>
      <c r="F465" s="112"/>
    </row>
    <row r="466" spans="1:6">
      <c r="A466" s="109"/>
      <c r="B466" s="107"/>
      <c r="C466" s="121"/>
      <c r="D466" s="110"/>
      <c r="E466" s="111"/>
      <c r="F466" s="112"/>
    </row>
    <row r="467" spans="1:6">
      <c r="A467" s="109"/>
      <c r="B467" s="107"/>
      <c r="C467" s="121"/>
      <c r="D467" s="110"/>
      <c r="E467" s="111"/>
      <c r="F467" s="112"/>
    </row>
    <row r="468" spans="1:6">
      <c r="A468" s="109"/>
      <c r="B468" s="107"/>
      <c r="C468" s="121"/>
      <c r="D468" s="110"/>
      <c r="E468" s="111"/>
      <c r="F468" s="112"/>
    </row>
    <row r="469" spans="1:6">
      <c r="A469" s="109"/>
      <c r="B469" s="107"/>
      <c r="C469" s="121"/>
      <c r="D469" s="110"/>
      <c r="E469" s="111"/>
      <c r="F469" s="112"/>
    </row>
    <row r="470" spans="1:6">
      <c r="A470" s="109"/>
      <c r="B470" s="107"/>
      <c r="C470" s="121"/>
      <c r="D470" s="110"/>
      <c r="E470" s="111"/>
      <c r="F470" s="112"/>
    </row>
    <row r="471" spans="1:6">
      <c r="A471" s="109"/>
      <c r="B471" s="107"/>
      <c r="C471" s="121"/>
      <c r="D471" s="110"/>
      <c r="E471" s="111"/>
      <c r="F471" s="112"/>
    </row>
    <row r="472" spans="1:6">
      <c r="A472" s="109"/>
      <c r="B472" s="107"/>
      <c r="C472" s="121"/>
      <c r="D472" s="110"/>
      <c r="E472" s="111"/>
      <c r="F472" s="112"/>
    </row>
    <row r="473" spans="1:6">
      <c r="A473" s="109"/>
      <c r="B473" s="107"/>
      <c r="C473" s="121"/>
      <c r="D473" s="110"/>
      <c r="E473" s="111"/>
      <c r="F473" s="112"/>
    </row>
    <row r="474" spans="1:6">
      <c r="A474" s="109"/>
      <c r="B474" s="107"/>
      <c r="C474" s="121"/>
      <c r="D474" s="110"/>
      <c r="E474" s="111"/>
      <c r="F474" s="112"/>
    </row>
    <row r="475" spans="1:6">
      <c r="A475" s="109"/>
      <c r="B475" s="107"/>
      <c r="C475" s="121"/>
      <c r="D475" s="110"/>
      <c r="E475" s="111"/>
      <c r="F475" s="112"/>
    </row>
    <row r="476" spans="1:6">
      <c r="A476" s="109"/>
      <c r="B476" s="107"/>
      <c r="C476" s="121"/>
      <c r="D476" s="110"/>
      <c r="E476" s="111"/>
      <c r="F476" s="112"/>
    </row>
    <row r="477" spans="1:6">
      <c r="A477" s="109"/>
      <c r="B477" s="107"/>
      <c r="C477" s="121"/>
      <c r="D477" s="110"/>
      <c r="E477" s="111"/>
      <c r="F477" s="112"/>
    </row>
    <row r="478" spans="1:6">
      <c r="A478" s="109"/>
      <c r="B478" s="107"/>
      <c r="C478" s="121"/>
      <c r="D478" s="110"/>
      <c r="E478" s="111"/>
      <c r="F478" s="112"/>
    </row>
    <row r="479" spans="1:6">
      <c r="A479" s="109"/>
      <c r="B479" s="107"/>
      <c r="C479" s="121"/>
      <c r="D479" s="110"/>
      <c r="E479" s="111"/>
      <c r="F479" s="112"/>
    </row>
    <row r="480" spans="1:6">
      <c r="A480" s="109"/>
      <c r="B480" s="107"/>
      <c r="C480" s="121"/>
      <c r="D480" s="110"/>
      <c r="E480" s="111"/>
      <c r="F480" s="112"/>
    </row>
    <row r="481" spans="1:6">
      <c r="A481" s="109"/>
      <c r="B481" s="107"/>
      <c r="C481" s="121"/>
      <c r="D481" s="110"/>
      <c r="E481" s="111"/>
      <c r="F481" s="112"/>
    </row>
    <row r="482" spans="1:6">
      <c r="A482" s="109"/>
      <c r="B482" s="107"/>
      <c r="C482" s="121"/>
      <c r="D482" s="110"/>
      <c r="E482" s="111"/>
      <c r="F482" s="112"/>
    </row>
    <row r="483" spans="1:6">
      <c r="A483" s="109"/>
      <c r="B483" s="107"/>
      <c r="C483" s="121"/>
      <c r="D483" s="110"/>
      <c r="E483" s="111"/>
      <c r="F483" s="112"/>
    </row>
    <row r="484" spans="1:6">
      <c r="A484" s="109"/>
      <c r="B484" s="107"/>
      <c r="C484" s="121"/>
      <c r="D484" s="110"/>
      <c r="E484" s="111"/>
      <c r="F484" s="112"/>
    </row>
    <row r="485" spans="1:6">
      <c r="A485" s="109"/>
      <c r="B485" s="107"/>
      <c r="C485" s="121"/>
      <c r="D485" s="110"/>
      <c r="E485" s="111"/>
      <c r="F485" s="112"/>
    </row>
    <row r="486" spans="1:6">
      <c r="A486" s="109"/>
      <c r="B486" s="107"/>
      <c r="C486" s="121"/>
      <c r="D486" s="110"/>
      <c r="E486" s="111"/>
      <c r="F486" s="112"/>
    </row>
    <row r="487" spans="1:6">
      <c r="A487" s="109"/>
      <c r="B487" s="107"/>
      <c r="C487" s="121"/>
      <c r="D487" s="110"/>
      <c r="E487" s="111"/>
      <c r="F487" s="112"/>
    </row>
    <row r="488" spans="1:6">
      <c r="A488" s="109"/>
      <c r="B488" s="107"/>
      <c r="C488" s="121"/>
      <c r="D488" s="110"/>
      <c r="E488" s="111"/>
      <c r="F488" s="112"/>
    </row>
    <row r="489" spans="1:6">
      <c r="A489" s="109"/>
      <c r="B489" s="107"/>
      <c r="C489" s="121"/>
      <c r="D489" s="110"/>
      <c r="E489" s="111"/>
      <c r="F489" s="112"/>
    </row>
    <row r="490" spans="1:6">
      <c r="A490" s="109"/>
      <c r="B490" s="107"/>
      <c r="C490" s="121"/>
      <c r="D490" s="110"/>
      <c r="E490" s="111"/>
      <c r="F490" s="112"/>
    </row>
    <row r="491" spans="1:6">
      <c r="A491" s="109"/>
      <c r="B491" s="107"/>
      <c r="C491" s="121"/>
      <c r="D491" s="110"/>
      <c r="E491" s="111"/>
      <c r="F491" s="112"/>
    </row>
    <row r="492" spans="1:6">
      <c r="A492" s="109"/>
      <c r="B492" s="107"/>
      <c r="C492" s="121"/>
      <c r="D492" s="110"/>
      <c r="E492" s="111"/>
      <c r="F492" s="112"/>
    </row>
    <row r="493" spans="1:6">
      <c r="A493" s="109"/>
      <c r="B493" s="107"/>
      <c r="C493" s="121"/>
      <c r="D493" s="110"/>
      <c r="E493" s="111"/>
      <c r="F493" s="112"/>
    </row>
    <row r="494" spans="1:6">
      <c r="A494" s="109"/>
      <c r="B494" s="107"/>
      <c r="C494" s="121"/>
      <c r="D494" s="110"/>
      <c r="E494" s="111"/>
      <c r="F494" s="112"/>
    </row>
    <row r="495" spans="1:6">
      <c r="A495" s="109"/>
      <c r="B495" s="107"/>
      <c r="C495" s="121"/>
      <c r="D495" s="110"/>
      <c r="E495" s="111"/>
      <c r="F495" s="112"/>
    </row>
    <row r="496" spans="1:6">
      <c r="A496" s="109"/>
      <c r="B496" s="107"/>
      <c r="C496" s="121"/>
      <c r="D496" s="110"/>
      <c r="E496" s="111"/>
      <c r="F496" s="112"/>
    </row>
    <row r="497" spans="1:6">
      <c r="A497" s="109"/>
      <c r="B497" s="107"/>
      <c r="C497" s="121"/>
      <c r="D497" s="110"/>
      <c r="E497" s="111"/>
      <c r="F497" s="112"/>
    </row>
    <row r="498" spans="1:6">
      <c r="A498" s="109"/>
      <c r="B498" s="107"/>
      <c r="C498" s="121"/>
      <c r="D498" s="110"/>
      <c r="E498" s="111"/>
      <c r="F498" s="112"/>
    </row>
    <row r="499" spans="1:6">
      <c r="A499" s="109"/>
      <c r="B499" s="107"/>
      <c r="C499" s="121"/>
      <c r="D499" s="110"/>
      <c r="E499" s="111"/>
      <c r="F499" s="112"/>
    </row>
    <row r="500" spans="1:6">
      <c r="A500" s="109"/>
      <c r="B500" s="107"/>
      <c r="C500" s="121"/>
      <c r="D500" s="110"/>
      <c r="E500" s="111"/>
      <c r="F500" s="112"/>
    </row>
    <row r="501" spans="1:6">
      <c r="A501" s="109"/>
      <c r="B501" s="107"/>
      <c r="C501" s="121"/>
      <c r="D501" s="110"/>
      <c r="E501" s="111"/>
      <c r="F501" s="112"/>
    </row>
    <row r="502" spans="1:6">
      <c r="A502" s="109"/>
      <c r="B502" s="107"/>
      <c r="C502" s="121"/>
      <c r="D502" s="110"/>
      <c r="E502" s="111"/>
      <c r="F502" s="112"/>
    </row>
    <row r="503" spans="1:6">
      <c r="A503" s="109"/>
      <c r="B503" s="107"/>
      <c r="C503" s="121"/>
      <c r="D503" s="110"/>
      <c r="E503" s="111"/>
      <c r="F503" s="112"/>
    </row>
    <row r="504" spans="1:6">
      <c r="A504" s="109"/>
      <c r="B504" s="107"/>
      <c r="C504" s="121"/>
      <c r="D504" s="110"/>
      <c r="E504" s="111"/>
      <c r="F504" s="112"/>
    </row>
    <row r="505" spans="1:6">
      <c r="A505" s="109"/>
      <c r="B505" s="107"/>
      <c r="C505" s="121"/>
      <c r="D505" s="110"/>
      <c r="E505" s="111"/>
      <c r="F505" s="112"/>
    </row>
    <row r="506" spans="1:6">
      <c r="A506" s="109"/>
      <c r="B506" s="107"/>
      <c r="C506" s="121"/>
      <c r="D506" s="110"/>
      <c r="E506" s="111"/>
      <c r="F506" s="112"/>
    </row>
    <row r="507" spans="1:6">
      <c r="A507" s="109"/>
      <c r="B507" s="107"/>
      <c r="C507" s="121"/>
      <c r="D507" s="110"/>
      <c r="E507" s="111"/>
      <c r="F507" s="112"/>
    </row>
    <row r="508" spans="1:6">
      <c r="A508" s="109"/>
      <c r="B508" s="107"/>
      <c r="C508" s="121"/>
      <c r="D508" s="110"/>
      <c r="E508" s="111"/>
      <c r="F508" s="112"/>
    </row>
    <row r="509" spans="1:6">
      <c r="A509" s="109"/>
      <c r="B509" s="107"/>
      <c r="C509" s="121"/>
      <c r="D509" s="110"/>
      <c r="E509" s="111"/>
      <c r="F509" s="112"/>
    </row>
    <row r="510" spans="1:6">
      <c r="A510" s="109"/>
      <c r="B510" s="107"/>
      <c r="C510" s="121"/>
      <c r="D510" s="110"/>
      <c r="E510" s="111"/>
      <c r="F510" s="112"/>
    </row>
    <row r="511" spans="1:6">
      <c r="A511" s="109"/>
      <c r="B511" s="107"/>
      <c r="C511" s="121"/>
      <c r="D511" s="110"/>
      <c r="E511" s="111"/>
      <c r="F511" s="112"/>
    </row>
    <row r="512" spans="1:6">
      <c r="A512" s="109"/>
      <c r="B512" s="107"/>
      <c r="C512" s="121"/>
      <c r="D512" s="110"/>
      <c r="E512" s="111"/>
      <c r="F512" s="112"/>
    </row>
    <row r="513" spans="1:6">
      <c r="A513" s="109"/>
      <c r="B513" s="107"/>
      <c r="C513" s="121"/>
      <c r="D513" s="110"/>
      <c r="E513" s="111"/>
      <c r="F513" s="112"/>
    </row>
    <row r="514" spans="1:6">
      <c r="A514" s="109"/>
      <c r="B514" s="107"/>
      <c r="C514" s="121"/>
      <c r="D514" s="110"/>
      <c r="E514" s="111"/>
      <c r="F514" s="112"/>
    </row>
    <row r="515" spans="1:6">
      <c r="A515" s="109"/>
      <c r="B515" s="107"/>
      <c r="C515" s="121"/>
      <c r="D515" s="110"/>
      <c r="E515" s="111"/>
      <c r="F515" s="112"/>
    </row>
    <row r="516" spans="1:6">
      <c r="A516" s="109"/>
      <c r="B516" s="107"/>
      <c r="C516" s="121"/>
      <c r="D516" s="110"/>
      <c r="E516" s="111"/>
      <c r="F516" s="112"/>
    </row>
    <row r="517" spans="1:6">
      <c r="A517" s="109"/>
      <c r="B517" s="107"/>
      <c r="C517" s="121"/>
      <c r="D517" s="110"/>
      <c r="E517" s="111"/>
      <c r="F517" s="112"/>
    </row>
    <row r="518" spans="1:6">
      <c r="A518" s="109"/>
      <c r="B518" s="107"/>
      <c r="C518" s="121"/>
      <c r="D518" s="110"/>
      <c r="E518" s="111"/>
      <c r="F518" s="112"/>
    </row>
    <row r="519" spans="1:6">
      <c r="A519" s="109"/>
      <c r="B519" s="107"/>
      <c r="C519" s="121"/>
      <c r="D519" s="110"/>
      <c r="E519" s="111"/>
      <c r="F519" s="112"/>
    </row>
    <row r="520" spans="1:6">
      <c r="A520" s="109"/>
      <c r="B520" s="107"/>
      <c r="C520" s="121"/>
      <c r="D520" s="110"/>
      <c r="E520" s="111"/>
      <c r="F520" s="112"/>
    </row>
    <row r="521" spans="1:6">
      <c r="A521" s="109"/>
      <c r="B521" s="107"/>
      <c r="C521" s="121"/>
      <c r="D521" s="110"/>
      <c r="E521" s="111"/>
      <c r="F521" s="112"/>
    </row>
    <row r="522" spans="1:6">
      <c r="A522" s="109"/>
      <c r="B522" s="107"/>
      <c r="C522" s="121"/>
      <c r="D522" s="110"/>
      <c r="E522" s="111"/>
      <c r="F522" s="112"/>
    </row>
    <row r="523" spans="1:6">
      <c r="A523" s="109"/>
      <c r="B523" s="107"/>
      <c r="C523" s="121"/>
      <c r="D523" s="110"/>
      <c r="E523" s="111"/>
      <c r="F523" s="112"/>
    </row>
    <row r="524" spans="1:6">
      <c r="A524" s="109"/>
      <c r="B524" s="107"/>
      <c r="C524" s="121"/>
      <c r="D524" s="110"/>
      <c r="E524" s="111"/>
      <c r="F524" s="112"/>
    </row>
    <row r="525" spans="1:6">
      <c r="A525" s="109"/>
      <c r="B525" s="107"/>
      <c r="C525" s="121"/>
      <c r="D525" s="110"/>
      <c r="E525" s="111"/>
      <c r="F525" s="112"/>
    </row>
    <row r="526" spans="1:6">
      <c r="A526" s="109"/>
      <c r="B526" s="107"/>
      <c r="C526" s="121"/>
      <c r="D526" s="110"/>
      <c r="E526" s="111"/>
      <c r="F526" s="112"/>
    </row>
    <row r="527" spans="1:6">
      <c r="A527" s="109"/>
      <c r="B527" s="107"/>
      <c r="C527" s="121"/>
      <c r="D527" s="110"/>
      <c r="E527" s="111"/>
      <c r="F527" s="112"/>
    </row>
    <row r="528" spans="1:6">
      <c r="A528" s="109"/>
      <c r="B528" s="107"/>
      <c r="C528" s="121"/>
      <c r="D528" s="110"/>
      <c r="E528" s="111"/>
      <c r="F528" s="112"/>
    </row>
    <row r="529" spans="1:6">
      <c r="A529" s="109"/>
      <c r="B529" s="107"/>
      <c r="C529" s="121"/>
      <c r="D529" s="110"/>
      <c r="E529" s="111"/>
      <c r="F529" s="112"/>
    </row>
    <row r="530" spans="1:6">
      <c r="A530" s="109"/>
      <c r="B530" s="107"/>
      <c r="C530" s="121"/>
      <c r="D530" s="110"/>
      <c r="E530" s="111"/>
      <c r="F530" s="112"/>
    </row>
    <row r="531" spans="1:6">
      <c r="A531" s="109"/>
      <c r="B531" s="107"/>
      <c r="C531" s="121"/>
      <c r="D531" s="110"/>
      <c r="E531" s="111"/>
      <c r="F531" s="112"/>
    </row>
    <row r="532" spans="1:6">
      <c r="A532" s="109"/>
      <c r="B532" s="107"/>
      <c r="C532" s="121"/>
      <c r="D532" s="110"/>
      <c r="E532" s="111"/>
      <c r="F532" s="112"/>
    </row>
    <row r="533" spans="1:6">
      <c r="A533" s="109"/>
      <c r="B533" s="107"/>
      <c r="C533" s="121"/>
      <c r="D533" s="110"/>
      <c r="E533" s="111"/>
      <c r="F533" s="112"/>
    </row>
    <row r="534" spans="1:6">
      <c r="A534" s="109"/>
      <c r="B534" s="107"/>
      <c r="C534" s="121"/>
      <c r="D534" s="110"/>
      <c r="E534" s="111"/>
      <c r="F534" s="112"/>
    </row>
    <row r="535" spans="1:6">
      <c r="A535" s="109"/>
      <c r="B535" s="107"/>
      <c r="C535" s="121"/>
      <c r="D535" s="110"/>
      <c r="E535" s="111"/>
      <c r="F535" s="112"/>
    </row>
    <row r="536" spans="1:6">
      <c r="A536" s="109"/>
      <c r="B536" s="107"/>
      <c r="C536" s="121"/>
      <c r="D536" s="110"/>
      <c r="E536" s="111"/>
      <c r="F536" s="112"/>
    </row>
    <row r="537" spans="1:6">
      <c r="A537" s="109"/>
      <c r="B537" s="107"/>
      <c r="C537" s="121"/>
      <c r="D537" s="110"/>
      <c r="E537" s="111"/>
      <c r="F537" s="112"/>
    </row>
    <row r="538" spans="1:6">
      <c r="A538" s="109"/>
      <c r="B538" s="107"/>
      <c r="C538" s="121"/>
      <c r="D538" s="110"/>
      <c r="E538" s="111"/>
      <c r="F538" s="112"/>
    </row>
    <row r="539" spans="1:6">
      <c r="A539" s="109"/>
      <c r="B539" s="107"/>
      <c r="C539" s="121"/>
      <c r="D539" s="110"/>
      <c r="E539" s="111"/>
      <c r="F539" s="112"/>
    </row>
    <row r="540" spans="1:6">
      <c r="A540" s="109"/>
      <c r="B540" s="107"/>
      <c r="C540" s="121"/>
      <c r="D540" s="110"/>
      <c r="E540" s="111"/>
      <c r="F540" s="112"/>
    </row>
    <row r="541" spans="1:6">
      <c r="A541" s="109"/>
      <c r="B541" s="107"/>
      <c r="C541" s="121"/>
      <c r="D541" s="110"/>
      <c r="E541" s="111"/>
      <c r="F541" s="112"/>
    </row>
    <row r="542" spans="1:6">
      <c r="A542" s="109"/>
      <c r="B542" s="107"/>
      <c r="C542" s="121"/>
      <c r="D542" s="110"/>
      <c r="E542" s="111"/>
      <c r="F542" s="112"/>
    </row>
    <row r="543" spans="1:6">
      <c r="A543" s="109"/>
      <c r="B543" s="107"/>
      <c r="C543" s="121"/>
      <c r="D543" s="110"/>
      <c r="E543" s="111"/>
      <c r="F543" s="112"/>
    </row>
    <row r="544" spans="1:6">
      <c r="A544" s="109"/>
      <c r="B544" s="107"/>
      <c r="C544" s="121"/>
      <c r="D544" s="110"/>
      <c r="E544" s="111"/>
      <c r="F544" s="112"/>
    </row>
    <row r="545" spans="1:6">
      <c r="A545" s="109"/>
      <c r="B545" s="107"/>
      <c r="C545" s="121"/>
      <c r="D545" s="110"/>
      <c r="E545" s="111"/>
      <c r="F545" s="112"/>
    </row>
    <row r="546" spans="1:6">
      <c r="A546" s="109"/>
      <c r="B546" s="107"/>
      <c r="C546" s="121"/>
      <c r="D546" s="110"/>
      <c r="E546" s="111"/>
      <c r="F546" s="112"/>
    </row>
    <row r="547" spans="1:6">
      <c r="A547" s="109"/>
      <c r="B547" s="107"/>
      <c r="C547" s="121"/>
      <c r="D547" s="110"/>
      <c r="E547" s="111"/>
      <c r="F547" s="112"/>
    </row>
    <row r="548" spans="1:6">
      <c r="A548" s="109"/>
      <c r="B548" s="107"/>
      <c r="C548" s="121"/>
      <c r="D548" s="110"/>
      <c r="E548" s="111"/>
      <c r="F548" s="112"/>
    </row>
    <row r="549" spans="1:6">
      <c r="A549" s="109"/>
      <c r="B549" s="107"/>
      <c r="C549" s="121"/>
      <c r="D549" s="110"/>
      <c r="E549" s="111"/>
      <c r="F549" s="112"/>
    </row>
    <row r="550" spans="1:6">
      <c r="A550" s="109"/>
      <c r="B550" s="107"/>
      <c r="C550" s="121"/>
      <c r="D550" s="110"/>
      <c r="E550" s="111"/>
      <c r="F550" s="112"/>
    </row>
    <row r="551" spans="1:6">
      <c r="A551" s="109"/>
      <c r="B551" s="107"/>
      <c r="C551" s="121"/>
      <c r="D551" s="110"/>
      <c r="E551" s="111"/>
      <c r="F551" s="112"/>
    </row>
    <row r="552" spans="1:6">
      <c r="A552" s="109"/>
      <c r="B552" s="107"/>
      <c r="C552" s="121"/>
      <c r="D552" s="110"/>
      <c r="E552" s="111"/>
      <c r="F552" s="112"/>
    </row>
    <row r="553" spans="1:6">
      <c r="A553" s="109"/>
      <c r="B553" s="107"/>
      <c r="C553" s="121"/>
      <c r="D553" s="110"/>
      <c r="E553" s="111"/>
      <c r="F553" s="112"/>
    </row>
    <row r="554" spans="1:6">
      <c r="A554" s="109"/>
      <c r="B554" s="107"/>
      <c r="C554" s="121"/>
      <c r="D554" s="110"/>
      <c r="E554" s="111"/>
      <c r="F554" s="112"/>
    </row>
    <row r="555" spans="1:6">
      <c r="A555" s="109"/>
      <c r="B555" s="107"/>
      <c r="C555" s="121"/>
      <c r="D555" s="110"/>
      <c r="E555" s="111"/>
      <c r="F555" s="112"/>
    </row>
    <row r="556" spans="1:6">
      <c r="A556" s="109"/>
      <c r="B556" s="107"/>
      <c r="C556" s="121"/>
      <c r="D556" s="110"/>
      <c r="E556" s="111"/>
      <c r="F556" s="112"/>
    </row>
    <row r="557" spans="1:6">
      <c r="A557" s="109"/>
      <c r="B557" s="107"/>
      <c r="C557" s="121"/>
      <c r="D557" s="110"/>
      <c r="E557" s="111"/>
      <c r="F557" s="112"/>
    </row>
    <row r="558" spans="1:6">
      <c r="A558" s="109"/>
      <c r="B558" s="107"/>
      <c r="C558" s="121"/>
      <c r="D558" s="110"/>
      <c r="E558" s="111"/>
      <c r="F558" s="112"/>
    </row>
    <row r="559" spans="1:6">
      <c r="A559" s="109"/>
      <c r="B559" s="107"/>
      <c r="C559" s="121"/>
      <c r="D559" s="110"/>
      <c r="E559" s="111"/>
      <c r="F559" s="112"/>
    </row>
    <row r="560" spans="1:6">
      <c r="A560" s="109"/>
      <c r="B560" s="107"/>
      <c r="C560" s="121"/>
      <c r="D560" s="110"/>
      <c r="E560" s="111"/>
      <c r="F560" s="112"/>
    </row>
    <row r="561" spans="1:6">
      <c r="A561" s="109"/>
      <c r="B561" s="107"/>
      <c r="C561" s="121"/>
      <c r="D561" s="110"/>
      <c r="E561" s="111"/>
      <c r="F561" s="112"/>
    </row>
    <row r="562" spans="1:6">
      <c r="A562" s="109"/>
      <c r="B562" s="107"/>
      <c r="C562" s="121"/>
      <c r="D562" s="110"/>
      <c r="E562" s="111"/>
      <c r="F562" s="112"/>
    </row>
    <row r="563" spans="1:6">
      <c r="A563" s="109"/>
      <c r="B563" s="107"/>
      <c r="C563" s="121"/>
      <c r="D563" s="110"/>
      <c r="E563" s="111"/>
      <c r="F563" s="112"/>
    </row>
    <row r="564" spans="1:6">
      <c r="A564" s="109"/>
      <c r="B564" s="107"/>
      <c r="C564" s="121"/>
      <c r="D564" s="110"/>
      <c r="E564" s="111"/>
      <c r="F564" s="112"/>
    </row>
    <row r="565" spans="1:6">
      <c r="A565" s="109"/>
      <c r="B565" s="107"/>
      <c r="C565" s="121"/>
      <c r="D565" s="110"/>
      <c r="E565" s="111"/>
      <c r="F565" s="112"/>
    </row>
    <row r="566" spans="1:6">
      <c r="A566" s="109"/>
      <c r="B566" s="107"/>
      <c r="C566" s="121"/>
      <c r="D566" s="110"/>
      <c r="E566" s="111"/>
      <c r="F566" s="112"/>
    </row>
    <row r="567" spans="1:6">
      <c r="A567" s="109"/>
      <c r="B567" s="107"/>
      <c r="C567" s="121"/>
      <c r="D567" s="110"/>
      <c r="E567" s="111"/>
      <c r="F567" s="112"/>
    </row>
    <row r="568" spans="1:6">
      <c r="A568" s="109"/>
      <c r="B568" s="107"/>
      <c r="C568" s="121"/>
      <c r="D568" s="110"/>
      <c r="E568" s="111"/>
      <c r="F568" s="112"/>
    </row>
    <row r="569" spans="1:6">
      <c r="A569" s="109"/>
      <c r="B569" s="107"/>
      <c r="C569" s="121"/>
      <c r="D569" s="110"/>
      <c r="E569" s="111"/>
      <c r="F569" s="112"/>
    </row>
    <row r="570" spans="1:6">
      <c r="A570" s="109"/>
      <c r="B570" s="107"/>
      <c r="C570" s="121"/>
      <c r="D570" s="110"/>
      <c r="E570" s="111"/>
      <c r="F570" s="112"/>
    </row>
    <row r="571" spans="1:6">
      <c r="A571" s="109"/>
      <c r="B571" s="107"/>
      <c r="C571" s="121"/>
      <c r="D571" s="110"/>
      <c r="E571" s="111"/>
      <c r="F571" s="112"/>
    </row>
    <row r="572" spans="1:6">
      <c r="A572" s="109"/>
      <c r="B572" s="107"/>
      <c r="C572" s="121"/>
      <c r="D572" s="110"/>
      <c r="E572" s="111"/>
      <c r="F572" s="112"/>
    </row>
    <row r="573" spans="1:6">
      <c r="A573" s="109"/>
      <c r="B573" s="107"/>
      <c r="C573" s="121"/>
      <c r="D573" s="110"/>
      <c r="E573" s="111"/>
      <c r="F573" s="112"/>
    </row>
    <row r="574" spans="1:6">
      <c r="A574" s="109"/>
      <c r="B574" s="107"/>
      <c r="C574" s="121"/>
      <c r="D574" s="110"/>
      <c r="E574" s="111"/>
      <c r="F574" s="112"/>
    </row>
    <row r="575" spans="1:6">
      <c r="A575" s="109"/>
      <c r="B575" s="107"/>
      <c r="C575" s="121"/>
      <c r="D575" s="110"/>
      <c r="E575" s="111"/>
      <c r="F575" s="112"/>
    </row>
    <row r="576" spans="1:6">
      <c r="A576" s="109"/>
      <c r="B576" s="107"/>
      <c r="C576" s="121"/>
      <c r="D576" s="110"/>
      <c r="E576" s="111"/>
      <c r="F576" s="112"/>
    </row>
    <row r="577" spans="1:6">
      <c r="A577" s="109"/>
      <c r="B577" s="107"/>
      <c r="C577" s="121"/>
      <c r="D577" s="110"/>
      <c r="E577" s="111"/>
      <c r="F577" s="112"/>
    </row>
    <row r="578" spans="1:6">
      <c r="A578" s="109"/>
      <c r="B578" s="107"/>
      <c r="C578" s="121"/>
      <c r="D578" s="110"/>
      <c r="E578" s="111"/>
      <c r="F578" s="112"/>
    </row>
    <row r="579" spans="1:6">
      <c r="A579" s="109"/>
      <c r="B579" s="107"/>
      <c r="C579" s="121"/>
      <c r="D579" s="110"/>
      <c r="E579" s="111"/>
      <c r="F579" s="112"/>
    </row>
    <row r="580" spans="1:6">
      <c r="A580" s="109"/>
      <c r="B580" s="107"/>
      <c r="C580" s="121"/>
      <c r="D580" s="110"/>
      <c r="E580" s="111"/>
      <c r="F580" s="112"/>
    </row>
    <row r="581" spans="1:6">
      <c r="A581" s="109"/>
      <c r="B581" s="107"/>
      <c r="C581" s="121"/>
      <c r="D581" s="110"/>
      <c r="E581" s="111"/>
      <c r="F581" s="112"/>
    </row>
    <row r="582" spans="1:6">
      <c r="A582" s="109"/>
      <c r="B582" s="107"/>
      <c r="C582" s="121"/>
      <c r="D582" s="110"/>
      <c r="E582" s="111"/>
      <c r="F582" s="112"/>
    </row>
    <row r="583" spans="1:6">
      <c r="A583" s="109"/>
      <c r="B583" s="107"/>
      <c r="C583" s="121"/>
      <c r="D583" s="110"/>
      <c r="E583" s="111"/>
      <c r="F583" s="112"/>
    </row>
    <row r="584" spans="1:6">
      <c r="A584" s="109"/>
      <c r="B584" s="107"/>
      <c r="C584" s="121"/>
      <c r="D584" s="110"/>
      <c r="E584" s="111"/>
      <c r="F584" s="112"/>
    </row>
    <row r="585" spans="1:6">
      <c r="A585" s="109"/>
      <c r="B585" s="107"/>
      <c r="C585" s="121"/>
      <c r="D585" s="110"/>
      <c r="E585" s="111"/>
      <c r="F585" s="112"/>
    </row>
    <row r="586" spans="1:6">
      <c r="A586" s="109"/>
      <c r="B586" s="107"/>
      <c r="C586" s="121"/>
      <c r="D586" s="110"/>
      <c r="E586" s="111"/>
      <c r="F586" s="112"/>
    </row>
    <row r="587" spans="1:6">
      <c r="A587" s="109"/>
      <c r="B587" s="107"/>
      <c r="C587" s="121"/>
      <c r="D587" s="110"/>
      <c r="E587" s="111"/>
      <c r="F587" s="112"/>
    </row>
    <row r="588" spans="1:6">
      <c r="A588" s="109"/>
      <c r="B588" s="107"/>
      <c r="C588" s="121"/>
      <c r="D588" s="110"/>
      <c r="E588" s="111"/>
      <c r="F588" s="112"/>
    </row>
    <row r="589" spans="1:6">
      <c r="A589" s="109"/>
      <c r="B589" s="107"/>
      <c r="C589" s="121"/>
      <c r="D589" s="110"/>
      <c r="E589" s="111"/>
      <c r="F589" s="112"/>
    </row>
    <row r="590" spans="1:6">
      <c r="A590" s="109"/>
      <c r="B590" s="107"/>
      <c r="C590" s="121"/>
      <c r="D590" s="110"/>
      <c r="E590" s="111"/>
      <c r="F590" s="112"/>
    </row>
    <row r="591" spans="1:6">
      <c r="A591" s="109"/>
      <c r="B591" s="107"/>
      <c r="C591" s="121"/>
      <c r="D591" s="110"/>
      <c r="E591" s="111"/>
      <c r="F591" s="112"/>
    </row>
    <row r="592" spans="1:6">
      <c r="A592" s="109"/>
      <c r="B592" s="107"/>
      <c r="C592" s="121"/>
      <c r="D592" s="110"/>
      <c r="E592" s="111"/>
      <c r="F592" s="112"/>
    </row>
    <row r="593" spans="1:6">
      <c r="A593" s="109"/>
      <c r="B593" s="107"/>
      <c r="C593" s="121"/>
      <c r="D593" s="110"/>
      <c r="E593" s="111"/>
      <c r="F593" s="112"/>
    </row>
    <row r="594" spans="1:6">
      <c r="A594" s="109"/>
      <c r="B594" s="107"/>
      <c r="C594" s="121"/>
      <c r="D594" s="110"/>
      <c r="E594" s="111"/>
      <c r="F594" s="112"/>
    </row>
    <row r="595" spans="1:6">
      <c r="A595" s="109"/>
      <c r="B595" s="107"/>
      <c r="C595" s="121"/>
      <c r="D595" s="110"/>
      <c r="E595" s="111"/>
      <c r="F595" s="112"/>
    </row>
    <row r="596" spans="1:6">
      <c r="A596" s="109"/>
      <c r="B596" s="107"/>
      <c r="C596" s="121"/>
      <c r="D596" s="110"/>
      <c r="E596" s="111"/>
      <c r="F596" s="112"/>
    </row>
    <row r="597" spans="1:6">
      <c r="A597" s="109"/>
      <c r="B597" s="107"/>
      <c r="C597" s="121"/>
      <c r="D597" s="110"/>
      <c r="E597" s="111"/>
      <c r="F597" s="112"/>
    </row>
    <row r="598" spans="1:6">
      <c r="A598" s="109"/>
      <c r="B598" s="107"/>
      <c r="C598" s="121"/>
      <c r="D598" s="110"/>
      <c r="E598" s="111"/>
      <c r="F598" s="112"/>
    </row>
    <row r="599" spans="1:6">
      <c r="A599" s="109"/>
      <c r="B599" s="107"/>
      <c r="C599" s="121"/>
      <c r="D599" s="110"/>
      <c r="E599" s="111"/>
      <c r="F599" s="112"/>
    </row>
    <row r="600" spans="1:6">
      <c r="A600" s="109"/>
      <c r="B600" s="107"/>
      <c r="C600" s="121"/>
      <c r="D600" s="110"/>
      <c r="E600" s="111"/>
      <c r="F600" s="112"/>
    </row>
    <row r="601" spans="1:6">
      <c r="A601" s="109"/>
      <c r="B601" s="107"/>
      <c r="C601" s="121"/>
      <c r="D601" s="110"/>
      <c r="E601" s="111"/>
      <c r="F601" s="112"/>
    </row>
    <row r="602" spans="1:6">
      <c r="A602" s="109"/>
      <c r="B602" s="107"/>
      <c r="C602" s="121"/>
      <c r="D602" s="110"/>
      <c r="E602" s="111"/>
      <c r="F602" s="112"/>
    </row>
    <row r="603" spans="1:6">
      <c r="A603" s="109"/>
      <c r="B603" s="107"/>
      <c r="C603" s="121"/>
      <c r="D603" s="110"/>
      <c r="E603" s="111"/>
      <c r="F603" s="112"/>
    </row>
    <row r="604" spans="1:6">
      <c r="A604" s="109"/>
      <c r="B604" s="107"/>
      <c r="C604" s="121"/>
      <c r="D604" s="110"/>
      <c r="E604" s="111"/>
      <c r="F604" s="112"/>
    </row>
    <row r="605" spans="1:6">
      <c r="A605" s="109"/>
      <c r="B605" s="107"/>
      <c r="C605" s="121"/>
      <c r="D605" s="110"/>
      <c r="E605" s="111"/>
      <c r="F605" s="112"/>
    </row>
    <row r="606" spans="1:6">
      <c r="A606" s="109"/>
      <c r="B606" s="107"/>
      <c r="C606" s="121"/>
      <c r="D606" s="110"/>
      <c r="E606" s="111"/>
      <c r="F606" s="112"/>
    </row>
    <row r="607" spans="1:6">
      <c r="A607" s="109"/>
      <c r="B607" s="107"/>
      <c r="C607" s="121"/>
      <c r="D607" s="110"/>
      <c r="E607" s="111"/>
      <c r="F607" s="112"/>
    </row>
    <row r="608" spans="1:6">
      <c r="A608" s="109"/>
      <c r="B608" s="107"/>
      <c r="C608" s="121"/>
      <c r="D608" s="110"/>
      <c r="E608" s="111"/>
      <c r="F608" s="112"/>
    </row>
    <row r="609" spans="1:6">
      <c r="A609" s="109"/>
      <c r="B609" s="107"/>
      <c r="C609" s="121"/>
      <c r="D609" s="110"/>
      <c r="E609" s="111"/>
      <c r="F609" s="112"/>
    </row>
    <row r="610" spans="1:6">
      <c r="A610" s="109"/>
      <c r="B610" s="107"/>
      <c r="C610" s="121"/>
      <c r="D610" s="110"/>
      <c r="E610" s="111"/>
      <c r="F610" s="112"/>
    </row>
    <row r="611" spans="1:6">
      <c r="A611" s="109"/>
      <c r="B611" s="107"/>
      <c r="C611" s="121"/>
      <c r="D611" s="110"/>
      <c r="E611" s="111"/>
      <c r="F611" s="112"/>
    </row>
    <row r="612" spans="1:6">
      <c r="A612" s="109"/>
      <c r="B612" s="107"/>
      <c r="C612" s="121"/>
      <c r="D612" s="110"/>
      <c r="E612" s="111"/>
      <c r="F612" s="112"/>
    </row>
    <row r="613" spans="1:6">
      <c r="A613" s="109"/>
      <c r="B613" s="107"/>
      <c r="C613" s="121"/>
      <c r="D613" s="110"/>
      <c r="E613" s="111"/>
      <c r="F613" s="112"/>
    </row>
    <row r="614" spans="1:6">
      <c r="A614" s="109"/>
      <c r="B614" s="107"/>
      <c r="C614" s="121"/>
      <c r="D614" s="110"/>
      <c r="E614" s="111"/>
      <c r="F614" s="112"/>
    </row>
    <row r="615" spans="1:6">
      <c r="A615" s="109"/>
      <c r="B615" s="107"/>
      <c r="C615" s="121"/>
      <c r="D615" s="110"/>
      <c r="E615" s="111"/>
      <c r="F615" s="112"/>
    </row>
    <row r="616" spans="1:6">
      <c r="A616" s="109"/>
      <c r="B616" s="107"/>
      <c r="C616" s="121"/>
      <c r="D616" s="110"/>
      <c r="E616" s="111"/>
      <c r="F616" s="112"/>
    </row>
    <row r="617" spans="1:6">
      <c r="A617" s="109"/>
      <c r="B617" s="107"/>
      <c r="C617" s="121"/>
      <c r="D617" s="110"/>
      <c r="E617" s="111"/>
      <c r="F617" s="112"/>
    </row>
    <row r="618" spans="1:6">
      <c r="A618" s="109"/>
      <c r="B618" s="107"/>
      <c r="C618" s="121"/>
      <c r="D618" s="110"/>
      <c r="E618" s="111"/>
      <c r="F618" s="112"/>
    </row>
    <row r="619" spans="1:6">
      <c r="A619" s="109"/>
      <c r="B619" s="107"/>
      <c r="C619" s="121"/>
      <c r="D619" s="110"/>
      <c r="E619" s="111"/>
      <c r="F619" s="112"/>
    </row>
    <row r="620" spans="1:6">
      <c r="A620" s="109"/>
      <c r="B620" s="107"/>
      <c r="C620" s="121"/>
      <c r="D620" s="110"/>
      <c r="E620" s="111"/>
      <c r="F620" s="112"/>
    </row>
    <row r="621" spans="1:6">
      <c r="A621" s="109"/>
      <c r="B621" s="107"/>
      <c r="C621" s="121"/>
      <c r="D621" s="110"/>
      <c r="E621" s="111"/>
      <c r="F621" s="112"/>
    </row>
    <row r="622" spans="1:6">
      <c r="A622" s="109"/>
      <c r="B622" s="107"/>
      <c r="C622" s="121"/>
      <c r="D622" s="110"/>
      <c r="E622" s="111"/>
      <c r="F622" s="112"/>
    </row>
    <row r="623" spans="1:6">
      <c r="A623" s="109"/>
      <c r="B623" s="107"/>
      <c r="C623" s="121"/>
      <c r="D623" s="110"/>
      <c r="E623" s="111"/>
      <c r="F623" s="112"/>
    </row>
    <row r="624" spans="1:6">
      <c r="A624" s="109"/>
      <c r="B624" s="107"/>
      <c r="C624" s="121"/>
      <c r="D624" s="110"/>
      <c r="E624" s="111"/>
      <c r="F624" s="112"/>
    </row>
    <row r="625" spans="1:6">
      <c r="A625" s="109"/>
      <c r="B625" s="107"/>
      <c r="C625" s="121"/>
      <c r="D625" s="110"/>
      <c r="E625" s="111"/>
      <c r="F625" s="112"/>
    </row>
    <row r="626" spans="1:6">
      <c r="A626" s="109"/>
      <c r="B626" s="107"/>
      <c r="C626" s="121"/>
      <c r="D626" s="110"/>
      <c r="E626" s="111"/>
      <c r="F626" s="112"/>
    </row>
    <row r="627" spans="1:6">
      <c r="A627" s="109"/>
      <c r="B627" s="107"/>
      <c r="C627" s="121"/>
      <c r="D627" s="110"/>
      <c r="E627" s="111"/>
      <c r="F627" s="112"/>
    </row>
    <row r="628" spans="1:6">
      <c r="A628" s="109"/>
      <c r="B628" s="107"/>
      <c r="C628" s="121"/>
      <c r="D628" s="110"/>
      <c r="E628" s="111"/>
      <c r="F628" s="112"/>
    </row>
    <row r="629" spans="1:6">
      <c r="A629" s="109"/>
      <c r="B629" s="107"/>
      <c r="C629" s="121"/>
      <c r="D629" s="110"/>
      <c r="E629" s="111"/>
      <c r="F629" s="112"/>
    </row>
    <row r="630" spans="1:6">
      <c r="A630" s="109"/>
      <c r="B630" s="107"/>
      <c r="C630" s="121"/>
      <c r="D630" s="110"/>
      <c r="E630" s="111"/>
      <c r="F630" s="112"/>
    </row>
    <row r="631" spans="1:6">
      <c r="A631" s="109"/>
      <c r="B631" s="107"/>
      <c r="C631" s="121"/>
      <c r="D631" s="110"/>
      <c r="E631" s="111"/>
      <c r="F631" s="112"/>
    </row>
    <row r="632" spans="1:6">
      <c r="A632" s="109"/>
      <c r="B632" s="107"/>
      <c r="C632" s="121"/>
      <c r="D632" s="110"/>
      <c r="E632" s="111"/>
      <c r="F632" s="112"/>
    </row>
    <row r="633" spans="1:6">
      <c r="A633" s="109"/>
      <c r="B633" s="107"/>
      <c r="C633" s="121"/>
      <c r="D633" s="110"/>
      <c r="E633" s="111"/>
      <c r="F633" s="112"/>
    </row>
    <row r="634" spans="1:6">
      <c r="A634" s="109"/>
      <c r="B634" s="107"/>
      <c r="C634" s="121"/>
      <c r="D634" s="110"/>
      <c r="E634" s="111"/>
      <c r="F634" s="112"/>
    </row>
    <row r="635" spans="1:6">
      <c r="A635" s="109"/>
      <c r="B635" s="107"/>
      <c r="C635" s="121"/>
      <c r="D635" s="110"/>
      <c r="E635" s="111"/>
      <c r="F635" s="112"/>
    </row>
    <row r="636" spans="1:6">
      <c r="A636" s="109"/>
      <c r="B636" s="107"/>
      <c r="C636" s="121"/>
      <c r="D636" s="110"/>
      <c r="E636" s="111"/>
      <c r="F636" s="112"/>
    </row>
    <row r="637" spans="1:6">
      <c r="A637" s="109"/>
      <c r="B637" s="107"/>
      <c r="C637" s="121"/>
      <c r="D637" s="110"/>
      <c r="E637" s="111"/>
      <c r="F637" s="112"/>
    </row>
    <row r="638" spans="1:6">
      <c r="A638" s="109"/>
      <c r="B638" s="107"/>
      <c r="C638" s="121"/>
      <c r="D638" s="110"/>
      <c r="E638" s="111"/>
      <c r="F638" s="112"/>
    </row>
    <row r="639" spans="1:6">
      <c r="A639" s="109"/>
      <c r="B639" s="107"/>
      <c r="C639" s="121"/>
      <c r="D639" s="110"/>
      <c r="E639" s="111"/>
      <c r="F639" s="112"/>
    </row>
    <row r="640" spans="1:6">
      <c r="A640" s="109"/>
      <c r="B640" s="107"/>
      <c r="C640" s="121"/>
      <c r="D640" s="110"/>
      <c r="E640" s="111"/>
      <c r="F640" s="112"/>
    </row>
    <row r="641" spans="1:6">
      <c r="A641" s="109"/>
      <c r="B641" s="107"/>
      <c r="C641" s="121"/>
      <c r="D641" s="110"/>
      <c r="E641" s="111"/>
      <c r="F641" s="112"/>
    </row>
    <row r="642" spans="1:6">
      <c r="A642" s="109"/>
      <c r="B642" s="107"/>
      <c r="C642" s="121"/>
      <c r="D642" s="110"/>
      <c r="E642" s="111"/>
      <c r="F642" s="112"/>
    </row>
    <row r="643" spans="1:6">
      <c r="A643" s="109"/>
      <c r="B643" s="107"/>
      <c r="C643" s="121"/>
      <c r="D643" s="110"/>
      <c r="E643" s="111"/>
      <c r="F643" s="112"/>
    </row>
    <row r="644" spans="1:6">
      <c r="A644" s="109"/>
      <c r="B644" s="107"/>
      <c r="C644" s="121"/>
      <c r="D644" s="110"/>
      <c r="E644" s="111"/>
      <c r="F644" s="112"/>
    </row>
    <row r="645" spans="1:6">
      <c r="A645" s="109"/>
      <c r="B645" s="107"/>
      <c r="C645" s="121"/>
      <c r="D645" s="110"/>
      <c r="E645" s="111"/>
      <c r="F645" s="112"/>
    </row>
    <row r="646" spans="1:6">
      <c r="A646" s="109"/>
      <c r="B646" s="107"/>
      <c r="C646" s="121"/>
      <c r="D646" s="110"/>
      <c r="E646" s="111"/>
      <c r="F646" s="112"/>
    </row>
    <row r="647" spans="1:6">
      <c r="A647" s="109"/>
      <c r="B647" s="107"/>
      <c r="C647" s="121"/>
      <c r="D647" s="110"/>
      <c r="E647" s="111"/>
      <c r="F647" s="112"/>
    </row>
    <row r="648" spans="1:6">
      <c r="A648" s="109"/>
      <c r="B648" s="107"/>
      <c r="C648" s="121"/>
      <c r="D648" s="110"/>
      <c r="E648" s="111"/>
      <c r="F648" s="112"/>
    </row>
    <row r="649" spans="1:6">
      <c r="A649" s="109"/>
      <c r="B649" s="107"/>
      <c r="C649" s="121"/>
      <c r="D649" s="110"/>
      <c r="E649" s="111"/>
      <c r="F649" s="112"/>
    </row>
    <row r="650" spans="1:6">
      <c r="A650" s="109"/>
      <c r="B650" s="107"/>
      <c r="C650" s="121"/>
      <c r="D650" s="110"/>
      <c r="E650" s="111"/>
      <c r="F650" s="112"/>
    </row>
    <row r="651" spans="1:6">
      <c r="A651" s="109"/>
      <c r="B651" s="107"/>
      <c r="C651" s="121"/>
      <c r="D651" s="110"/>
      <c r="E651" s="111"/>
      <c r="F651" s="112"/>
    </row>
    <row r="652" spans="1:6">
      <c r="A652" s="109"/>
      <c r="B652" s="107"/>
      <c r="C652" s="121"/>
      <c r="D652" s="110"/>
      <c r="E652" s="111"/>
      <c r="F652" s="112"/>
    </row>
    <row r="653" spans="1:6">
      <c r="A653" s="109"/>
      <c r="B653" s="107"/>
      <c r="C653" s="121"/>
      <c r="D653" s="110"/>
      <c r="E653" s="111"/>
      <c r="F653" s="112"/>
    </row>
    <row r="654" spans="1:6">
      <c r="A654" s="109"/>
      <c r="B654" s="107"/>
      <c r="C654" s="121"/>
      <c r="D654" s="110"/>
      <c r="E654" s="111"/>
      <c r="F654" s="112"/>
    </row>
    <row r="655" spans="1:6">
      <c r="A655" s="109"/>
      <c r="B655" s="107"/>
      <c r="C655" s="121"/>
      <c r="D655" s="110"/>
      <c r="E655" s="111"/>
      <c r="F655" s="112"/>
    </row>
    <row r="656" spans="1:6">
      <c r="A656" s="109"/>
      <c r="B656" s="107"/>
      <c r="C656" s="121"/>
      <c r="D656" s="110"/>
      <c r="E656" s="111"/>
      <c r="F656" s="112"/>
    </row>
    <row r="657" spans="1:6">
      <c r="A657" s="109"/>
      <c r="B657" s="107"/>
      <c r="C657" s="121"/>
      <c r="D657" s="110"/>
      <c r="E657" s="111"/>
      <c r="F657" s="112"/>
    </row>
    <row r="658" spans="1:6">
      <c r="A658" s="109"/>
      <c r="B658" s="107"/>
      <c r="C658" s="121"/>
      <c r="D658" s="110"/>
      <c r="E658" s="111"/>
      <c r="F658" s="112"/>
    </row>
    <row r="659" spans="1:6">
      <c r="A659" s="109"/>
      <c r="B659" s="107"/>
      <c r="C659" s="121"/>
      <c r="D659" s="110"/>
      <c r="E659" s="111"/>
      <c r="F659" s="112"/>
    </row>
    <row r="660" spans="1:6">
      <c r="A660" s="109"/>
      <c r="B660" s="107"/>
      <c r="C660" s="121"/>
      <c r="D660" s="110"/>
      <c r="E660" s="111"/>
      <c r="F660" s="112"/>
    </row>
    <row r="661" spans="1:6">
      <c r="A661" s="109"/>
      <c r="B661" s="107"/>
      <c r="C661" s="121"/>
      <c r="D661" s="110"/>
      <c r="E661" s="111"/>
      <c r="F661" s="112"/>
    </row>
    <row r="662" spans="1:6">
      <c r="A662" s="109"/>
      <c r="B662" s="107"/>
      <c r="C662" s="121"/>
      <c r="D662" s="110"/>
      <c r="E662" s="111"/>
      <c r="F662" s="112"/>
    </row>
    <row r="663" spans="1:6">
      <c r="A663" s="109"/>
      <c r="B663" s="107"/>
      <c r="C663" s="121"/>
      <c r="D663" s="110"/>
      <c r="E663" s="111"/>
      <c r="F663" s="112"/>
    </row>
    <row r="664" spans="1:6">
      <c r="A664" s="109"/>
      <c r="B664" s="107"/>
      <c r="C664" s="121"/>
      <c r="D664" s="110"/>
      <c r="E664" s="111"/>
      <c r="F664" s="112"/>
    </row>
    <row r="665" spans="1:6">
      <c r="A665" s="109"/>
      <c r="B665" s="107"/>
      <c r="C665" s="121"/>
      <c r="D665" s="110"/>
      <c r="E665" s="111"/>
      <c r="F665" s="112"/>
    </row>
    <row r="666" spans="1:6">
      <c r="A666" s="109"/>
      <c r="B666" s="107"/>
      <c r="C666" s="121"/>
      <c r="D666" s="110"/>
      <c r="E666" s="111"/>
      <c r="F666" s="112"/>
    </row>
    <row r="667" spans="1:6">
      <c r="A667" s="109"/>
      <c r="B667" s="107"/>
      <c r="C667" s="121"/>
      <c r="D667" s="110"/>
      <c r="E667" s="111"/>
      <c r="F667" s="112"/>
    </row>
    <row r="668" spans="1:6">
      <c r="A668" s="109"/>
      <c r="B668" s="107"/>
      <c r="C668" s="121"/>
      <c r="D668" s="110"/>
      <c r="E668" s="111"/>
      <c r="F668" s="112"/>
    </row>
    <row r="669" spans="1:6">
      <c r="A669" s="109"/>
      <c r="B669" s="107"/>
      <c r="C669" s="121"/>
      <c r="D669" s="110"/>
      <c r="E669" s="111"/>
      <c r="F669" s="112"/>
    </row>
    <row r="670" spans="1:6">
      <c r="A670" s="109"/>
      <c r="B670" s="107"/>
      <c r="C670" s="121"/>
      <c r="D670" s="110"/>
      <c r="E670" s="111"/>
      <c r="F670" s="112"/>
    </row>
    <row r="671" spans="1:6">
      <c r="A671" s="109"/>
      <c r="B671" s="107"/>
      <c r="C671" s="121"/>
      <c r="D671" s="110"/>
      <c r="E671" s="111"/>
      <c r="F671" s="112"/>
    </row>
    <row r="672" spans="1:6">
      <c r="A672" s="109"/>
      <c r="B672" s="107"/>
      <c r="C672" s="121"/>
      <c r="D672" s="110"/>
      <c r="E672" s="111"/>
      <c r="F672" s="112"/>
    </row>
    <row r="673" spans="1:6">
      <c r="A673" s="109"/>
      <c r="B673" s="107"/>
      <c r="C673" s="121"/>
      <c r="D673" s="110"/>
      <c r="E673" s="111"/>
      <c r="F673" s="112"/>
    </row>
    <row r="674" spans="1:6">
      <c r="A674" s="109"/>
      <c r="B674" s="107"/>
      <c r="C674" s="121"/>
      <c r="D674" s="110"/>
      <c r="E674" s="111"/>
      <c r="F674" s="112"/>
    </row>
    <row r="675" spans="1:6">
      <c r="A675" s="109"/>
      <c r="B675" s="107"/>
      <c r="C675" s="121"/>
      <c r="D675" s="110"/>
      <c r="E675" s="111"/>
      <c r="F675" s="112"/>
    </row>
    <row r="676" spans="1:6">
      <c r="A676" s="109"/>
      <c r="B676" s="107"/>
      <c r="C676" s="121"/>
      <c r="D676" s="110"/>
      <c r="E676" s="111"/>
      <c r="F676" s="112"/>
    </row>
    <row r="677" spans="1:6">
      <c r="A677" s="109"/>
      <c r="B677" s="107"/>
      <c r="C677" s="121"/>
      <c r="D677" s="110"/>
      <c r="E677" s="111"/>
      <c r="F677" s="112"/>
    </row>
    <row r="678" spans="1:6">
      <c r="A678" s="109"/>
      <c r="B678" s="107"/>
      <c r="C678" s="121"/>
      <c r="D678" s="110"/>
      <c r="E678" s="111"/>
      <c r="F678" s="112"/>
    </row>
    <row r="679" spans="1:6">
      <c r="A679" s="109"/>
      <c r="B679" s="107"/>
      <c r="C679" s="121"/>
      <c r="D679" s="110"/>
      <c r="E679" s="111"/>
      <c r="F679" s="112"/>
    </row>
    <row r="680" spans="1:6">
      <c r="A680" s="109"/>
      <c r="B680" s="107"/>
      <c r="C680" s="121"/>
      <c r="D680" s="110"/>
      <c r="E680" s="111"/>
      <c r="F680" s="112"/>
    </row>
    <row r="681" spans="1:6">
      <c r="A681" s="109"/>
      <c r="B681" s="107"/>
      <c r="C681" s="121"/>
      <c r="D681" s="110"/>
      <c r="E681" s="111"/>
      <c r="F681" s="112"/>
    </row>
    <row r="682" spans="1:6">
      <c r="A682" s="109"/>
      <c r="B682" s="107"/>
      <c r="C682" s="121"/>
      <c r="D682" s="110"/>
      <c r="E682" s="111"/>
      <c r="F682" s="112"/>
    </row>
    <row r="683" spans="1:6">
      <c r="A683" s="109"/>
      <c r="B683" s="107"/>
      <c r="C683" s="121"/>
      <c r="D683" s="110"/>
      <c r="E683" s="111"/>
      <c r="F683" s="112"/>
    </row>
    <row r="684" spans="1:6">
      <c r="A684" s="109"/>
      <c r="B684" s="107"/>
      <c r="C684" s="121"/>
      <c r="D684" s="110"/>
      <c r="E684" s="111"/>
      <c r="F684" s="112"/>
    </row>
    <row r="685" spans="1:6">
      <c r="A685" s="109"/>
      <c r="B685" s="107"/>
      <c r="C685" s="121"/>
      <c r="D685" s="110"/>
      <c r="E685" s="111"/>
      <c r="F685" s="112"/>
    </row>
    <row r="686" spans="1:6">
      <c r="A686" s="109"/>
      <c r="B686" s="107"/>
      <c r="C686" s="121"/>
      <c r="D686" s="110"/>
      <c r="E686" s="111"/>
      <c r="F686" s="112"/>
    </row>
    <row r="687" spans="1:6">
      <c r="A687" s="109"/>
      <c r="B687" s="107"/>
      <c r="C687" s="121"/>
      <c r="D687" s="110"/>
      <c r="E687" s="111"/>
      <c r="F687" s="112"/>
    </row>
    <row r="688" spans="1:6">
      <c r="A688" s="109"/>
      <c r="B688" s="107"/>
      <c r="C688" s="121"/>
      <c r="D688" s="110"/>
      <c r="E688" s="111"/>
      <c r="F688" s="112"/>
    </row>
    <row r="689" spans="1:6">
      <c r="A689" s="109"/>
      <c r="B689" s="107"/>
      <c r="C689" s="121"/>
      <c r="D689" s="110"/>
      <c r="E689" s="111"/>
      <c r="F689" s="112"/>
    </row>
    <row r="690" spans="1:6">
      <c r="A690" s="109"/>
      <c r="B690" s="107"/>
      <c r="C690" s="121"/>
      <c r="D690" s="110"/>
      <c r="E690" s="111"/>
      <c r="F690" s="112"/>
    </row>
    <row r="691" spans="1:6">
      <c r="A691" s="109"/>
      <c r="B691" s="107"/>
      <c r="C691" s="121"/>
      <c r="D691" s="110"/>
      <c r="E691" s="111"/>
      <c r="F691" s="112"/>
    </row>
    <row r="692" spans="1:6">
      <c r="A692" s="109"/>
      <c r="B692" s="107"/>
      <c r="C692" s="121"/>
      <c r="D692" s="110"/>
      <c r="E692" s="111"/>
      <c r="F692" s="112"/>
    </row>
    <row r="693" spans="1:6">
      <c r="A693" s="109"/>
      <c r="B693" s="107"/>
      <c r="C693" s="121"/>
      <c r="D693" s="110"/>
      <c r="E693" s="111"/>
      <c r="F693" s="112"/>
    </row>
    <row r="694" spans="1:6">
      <c r="A694" s="109"/>
      <c r="B694" s="107"/>
      <c r="C694" s="121"/>
      <c r="D694" s="110"/>
      <c r="E694" s="111"/>
      <c r="F694" s="112"/>
    </row>
    <row r="695" spans="1:6">
      <c r="A695" s="109"/>
      <c r="B695" s="107"/>
      <c r="C695" s="121"/>
      <c r="D695" s="110"/>
      <c r="E695" s="111"/>
      <c r="F695" s="112"/>
    </row>
    <row r="696" spans="1:6">
      <c r="A696" s="109"/>
      <c r="B696" s="107"/>
      <c r="C696" s="121"/>
      <c r="D696" s="110"/>
      <c r="E696" s="111"/>
      <c r="F696" s="112"/>
    </row>
    <row r="697" spans="1:6">
      <c r="A697" s="109"/>
      <c r="B697" s="107"/>
      <c r="C697" s="121"/>
      <c r="D697" s="110"/>
      <c r="E697" s="111"/>
      <c r="F697" s="112"/>
    </row>
    <row r="698" spans="1:6">
      <c r="A698" s="109"/>
      <c r="B698" s="107"/>
      <c r="C698" s="121"/>
      <c r="D698" s="110"/>
      <c r="E698" s="111"/>
      <c r="F698" s="112"/>
    </row>
    <row r="699" spans="1:6">
      <c r="A699" s="109"/>
      <c r="B699" s="107"/>
      <c r="C699" s="121"/>
      <c r="D699" s="110"/>
      <c r="E699" s="111"/>
      <c r="F699" s="112"/>
    </row>
    <row r="700" spans="1:6">
      <c r="A700" s="109"/>
      <c r="B700" s="107"/>
      <c r="C700" s="121"/>
      <c r="D700" s="110"/>
      <c r="E700" s="111"/>
      <c r="F700" s="112"/>
    </row>
    <row r="701" spans="1:6">
      <c r="A701" s="109"/>
      <c r="B701" s="107"/>
      <c r="C701" s="121"/>
      <c r="D701" s="110"/>
      <c r="E701" s="111"/>
      <c r="F701" s="112"/>
    </row>
    <row r="702" spans="1:6">
      <c r="A702" s="109"/>
      <c r="B702" s="107"/>
      <c r="C702" s="121"/>
      <c r="D702" s="110"/>
      <c r="E702" s="111"/>
      <c r="F702" s="112"/>
    </row>
    <row r="703" spans="1:6">
      <c r="A703" s="109"/>
      <c r="B703" s="107"/>
      <c r="C703" s="121"/>
      <c r="D703" s="110"/>
      <c r="E703" s="111"/>
      <c r="F703" s="112"/>
    </row>
    <row r="704" spans="1:6">
      <c r="A704" s="109"/>
      <c r="B704" s="107"/>
      <c r="C704" s="121"/>
      <c r="D704" s="110"/>
      <c r="E704" s="111"/>
      <c r="F704" s="112"/>
    </row>
    <row r="705" spans="1:6">
      <c r="A705" s="109"/>
      <c r="B705" s="107"/>
      <c r="C705" s="121"/>
      <c r="D705" s="110"/>
      <c r="E705" s="111"/>
      <c r="F705" s="112"/>
    </row>
    <row r="706" spans="1:6">
      <c r="A706" s="109"/>
      <c r="B706" s="107"/>
      <c r="C706" s="121"/>
      <c r="D706" s="110"/>
      <c r="E706" s="111"/>
      <c r="F706" s="112"/>
    </row>
    <row r="707" spans="1:6">
      <c r="A707" s="109"/>
      <c r="B707" s="107"/>
      <c r="C707" s="121"/>
      <c r="D707" s="110"/>
      <c r="E707" s="111"/>
      <c r="F707" s="112"/>
    </row>
    <row r="708" spans="1:6">
      <c r="A708" s="109"/>
      <c r="B708" s="107"/>
      <c r="C708" s="121"/>
      <c r="D708" s="110"/>
      <c r="E708" s="111"/>
      <c r="F708" s="112"/>
    </row>
    <row r="709" spans="1:6">
      <c r="A709" s="109"/>
      <c r="B709" s="107"/>
      <c r="C709" s="121"/>
      <c r="D709" s="110"/>
      <c r="E709" s="111"/>
      <c r="F709" s="112"/>
    </row>
    <row r="710" spans="1:6">
      <c r="A710" s="109"/>
      <c r="B710" s="107"/>
      <c r="C710" s="121"/>
      <c r="D710" s="110"/>
      <c r="E710" s="111"/>
      <c r="F710" s="112"/>
    </row>
    <row r="711" spans="1:6">
      <c r="A711" s="109"/>
      <c r="B711" s="107"/>
      <c r="C711" s="121"/>
      <c r="D711" s="110"/>
      <c r="E711" s="111"/>
      <c r="F711" s="112"/>
    </row>
    <row r="712" spans="1:6">
      <c r="A712" s="109"/>
      <c r="B712" s="107"/>
      <c r="C712" s="121"/>
      <c r="D712" s="110"/>
      <c r="E712" s="111"/>
      <c r="F712" s="112"/>
    </row>
    <row r="713" spans="1:6">
      <c r="A713" s="109"/>
      <c r="B713" s="107"/>
      <c r="C713" s="121"/>
      <c r="D713" s="110"/>
      <c r="E713" s="111"/>
      <c r="F713" s="112"/>
    </row>
    <row r="714" spans="1:6">
      <c r="A714" s="109"/>
      <c r="B714" s="107"/>
      <c r="C714" s="121"/>
      <c r="D714" s="110"/>
      <c r="E714" s="111"/>
      <c r="F714" s="112"/>
    </row>
    <row r="715" spans="1:6">
      <c r="A715" s="109"/>
      <c r="B715" s="107"/>
      <c r="C715" s="121"/>
      <c r="D715" s="110"/>
      <c r="E715" s="111"/>
      <c r="F715" s="112"/>
    </row>
    <row r="716" spans="1:6">
      <c r="A716" s="109"/>
      <c r="B716" s="107"/>
      <c r="C716" s="121"/>
      <c r="D716" s="110"/>
      <c r="E716" s="111"/>
      <c r="F716" s="112"/>
    </row>
    <row r="717" spans="1:6">
      <c r="A717" s="109"/>
      <c r="B717" s="107"/>
      <c r="C717" s="121"/>
      <c r="D717" s="110"/>
      <c r="E717" s="111"/>
      <c r="F717" s="112"/>
    </row>
    <row r="718" spans="1:6">
      <c r="A718" s="109"/>
      <c r="B718" s="107"/>
      <c r="C718" s="121"/>
      <c r="D718" s="110"/>
      <c r="E718" s="111"/>
      <c r="F718" s="112"/>
    </row>
    <row r="719" spans="1:6">
      <c r="A719" s="109"/>
      <c r="B719" s="107"/>
      <c r="C719" s="121"/>
      <c r="D719" s="110"/>
      <c r="E719" s="111"/>
      <c r="F719" s="112"/>
    </row>
    <row r="720" spans="1:6">
      <c r="A720" s="109"/>
      <c r="B720" s="107"/>
      <c r="C720" s="121"/>
      <c r="D720" s="110"/>
      <c r="E720" s="111"/>
      <c r="F720" s="112"/>
    </row>
    <row r="721" spans="1:6">
      <c r="A721" s="109"/>
      <c r="B721" s="107"/>
      <c r="C721" s="121"/>
      <c r="D721" s="110"/>
      <c r="E721" s="111"/>
      <c r="F721" s="112"/>
    </row>
    <row r="722" spans="1:6">
      <c r="A722" s="109"/>
      <c r="B722" s="107"/>
      <c r="C722" s="121"/>
      <c r="D722" s="110"/>
      <c r="E722" s="111"/>
      <c r="F722" s="112"/>
    </row>
    <row r="723" spans="1:6">
      <c r="A723" s="109"/>
      <c r="B723" s="107"/>
      <c r="C723" s="121"/>
      <c r="D723" s="110"/>
      <c r="E723" s="111"/>
      <c r="F723" s="112"/>
    </row>
    <row r="724" spans="1:6">
      <c r="A724" s="109"/>
      <c r="B724" s="107"/>
      <c r="C724" s="121"/>
      <c r="D724" s="110"/>
      <c r="E724" s="111"/>
      <c r="F724" s="112"/>
    </row>
    <row r="725" spans="1:6">
      <c r="A725" s="109"/>
      <c r="B725" s="107"/>
      <c r="C725" s="121"/>
      <c r="D725" s="110"/>
      <c r="E725" s="111"/>
      <c r="F725" s="112"/>
    </row>
    <row r="726" spans="1:6">
      <c r="A726" s="109"/>
      <c r="B726" s="107"/>
      <c r="C726" s="121"/>
      <c r="D726" s="110"/>
      <c r="E726" s="111"/>
      <c r="F726" s="112"/>
    </row>
    <row r="727" spans="1:6">
      <c r="A727" s="109"/>
      <c r="B727" s="107"/>
      <c r="C727" s="121"/>
      <c r="D727" s="110"/>
      <c r="E727" s="111"/>
      <c r="F727" s="112"/>
    </row>
    <row r="728" spans="1:6">
      <c r="A728" s="109"/>
      <c r="B728" s="107"/>
      <c r="C728" s="121"/>
      <c r="D728" s="110"/>
      <c r="E728" s="111"/>
      <c r="F728" s="112"/>
    </row>
    <row r="729" spans="1:6">
      <c r="A729" s="109"/>
      <c r="B729" s="107"/>
      <c r="C729" s="121"/>
      <c r="D729" s="110"/>
      <c r="E729" s="111"/>
      <c r="F729" s="112"/>
    </row>
    <row r="730" spans="1:6">
      <c r="A730" s="109"/>
      <c r="B730" s="107"/>
      <c r="C730" s="121"/>
      <c r="D730" s="110"/>
      <c r="E730" s="111"/>
      <c r="F730" s="112"/>
    </row>
    <row r="731" spans="1:6">
      <c r="A731" s="109"/>
      <c r="B731" s="107"/>
      <c r="C731" s="121"/>
      <c r="D731" s="110"/>
      <c r="E731" s="111"/>
      <c r="F731" s="112"/>
    </row>
    <row r="732" spans="1:6">
      <c r="A732" s="109"/>
      <c r="B732" s="107"/>
      <c r="C732" s="121"/>
      <c r="D732" s="110"/>
      <c r="E732" s="111"/>
      <c r="F732" s="112"/>
    </row>
    <row r="733" spans="1:6">
      <c r="A733" s="109"/>
      <c r="B733" s="107"/>
      <c r="C733" s="121"/>
      <c r="D733" s="110"/>
      <c r="E733" s="111"/>
      <c r="F733" s="112"/>
    </row>
    <row r="734" spans="1:6">
      <c r="A734" s="109"/>
      <c r="B734" s="107"/>
      <c r="C734" s="121"/>
      <c r="D734" s="110"/>
      <c r="E734" s="111"/>
      <c r="F734" s="112"/>
    </row>
    <row r="735" spans="1:6">
      <c r="A735" s="109"/>
      <c r="B735" s="107"/>
      <c r="C735" s="121"/>
      <c r="D735" s="110"/>
      <c r="E735" s="111"/>
      <c r="F735" s="112"/>
    </row>
    <row r="736" spans="1:6">
      <c r="A736" s="109"/>
      <c r="B736" s="107"/>
      <c r="C736" s="121"/>
      <c r="D736" s="110"/>
      <c r="E736" s="111"/>
      <c r="F736" s="112"/>
    </row>
    <row r="737" spans="1:6">
      <c r="A737" s="109"/>
      <c r="B737" s="107"/>
      <c r="C737" s="121"/>
      <c r="D737" s="110"/>
      <c r="E737" s="111"/>
      <c r="F737" s="112"/>
    </row>
    <row r="738" spans="1:6">
      <c r="A738" s="109"/>
      <c r="B738" s="107"/>
      <c r="C738" s="121"/>
      <c r="D738" s="110"/>
      <c r="E738" s="111"/>
      <c r="F738" s="112"/>
    </row>
    <row r="739" spans="1:6">
      <c r="A739" s="109"/>
      <c r="B739" s="107"/>
      <c r="C739" s="121"/>
      <c r="D739" s="110"/>
      <c r="E739" s="111"/>
      <c r="F739" s="112"/>
    </row>
    <row r="740" spans="1:6">
      <c r="A740" s="109"/>
      <c r="B740" s="107"/>
      <c r="C740" s="121"/>
      <c r="D740" s="110"/>
      <c r="E740" s="111"/>
      <c r="F740" s="112"/>
    </row>
    <row r="741" spans="1:6">
      <c r="A741" s="109"/>
      <c r="B741" s="107"/>
      <c r="C741" s="121"/>
      <c r="D741" s="110"/>
      <c r="E741" s="111"/>
      <c r="F741" s="112"/>
    </row>
    <row r="742" spans="1:6">
      <c r="A742" s="109"/>
      <c r="B742" s="107"/>
      <c r="C742" s="121"/>
      <c r="D742" s="110"/>
      <c r="E742" s="111"/>
      <c r="F742" s="112"/>
    </row>
    <row r="743" spans="1:6">
      <c r="A743" s="109"/>
      <c r="B743" s="107"/>
      <c r="C743" s="121"/>
      <c r="D743" s="110"/>
      <c r="E743" s="111"/>
      <c r="F743" s="112"/>
    </row>
    <row r="744" spans="1:6">
      <c r="A744" s="109"/>
      <c r="B744" s="107"/>
      <c r="C744" s="121"/>
      <c r="D744" s="110"/>
      <c r="E744" s="111"/>
      <c r="F744" s="112"/>
    </row>
    <row r="745" spans="1:6">
      <c r="A745" s="109"/>
      <c r="B745" s="107"/>
      <c r="C745" s="121"/>
      <c r="D745" s="110"/>
      <c r="E745" s="111"/>
      <c r="F745" s="112"/>
    </row>
    <row r="746" spans="1:6">
      <c r="A746" s="109"/>
      <c r="B746" s="107"/>
      <c r="C746" s="121"/>
      <c r="D746" s="110"/>
      <c r="E746" s="111"/>
      <c r="F746" s="112"/>
    </row>
    <row r="747" spans="1:6">
      <c r="A747" s="109"/>
      <c r="B747" s="107"/>
      <c r="C747" s="121"/>
      <c r="D747" s="110"/>
      <c r="E747" s="111"/>
      <c r="F747" s="112"/>
    </row>
    <row r="748" spans="1:6">
      <c r="A748" s="109"/>
      <c r="B748" s="107"/>
      <c r="C748" s="121"/>
      <c r="D748" s="110"/>
      <c r="E748" s="111"/>
      <c r="F748" s="112"/>
    </row>
    <row r="749" spans="1:6">
      <c r="A749" s="109"/>
      <c r="B749" s="107"/>
      <c r="C749" s="121"/>
      <c r="D749" s="110"/>
      <c r="E749" s="111"/>
      <c r="F749" s="112"/>
    </row>
    <row r="750" spans="1:6">
      <c r="A750" s="109"/>
      <c r="B750" s="107"/>
      <c r="C750" s="121"/>
      <c r="D750" s="110"/>
      <c r="E750" s="111"/>
      <c r="F750" s="112"/>
    </row>
    <row r="751" spans="1:6">
      <c r="A751" s="109"/>
      <c r="B751" s="107"/>
      <c r="C751" s="121"/>
      <c r="D751" s="110"/>
      <c r="E751" s="111"/>
      <c r="F751" s="112"/>
    </row>
    <row r="752" spans="1:6">
      <c r="A752" s="109"/>
      <c r="B752" s="107"/>
      <c r="C752" s="121"/>
      <c r="D752" s="110"/>
      <c r="E752" s="111"/>
      <c r="F752" s="112"/>
    </row>
    <row r="753" spans="1:6">
      <c r="A753" s="109"/>
      <c r="B753" s="107"/>
      <c r="C753" s="121"/>
      <c r="D753" s="110"/>
      <c r="E753" s="111"/>
      <c r="F753" s="112"/>
    </row>
    <row r="754" spans="1:6">
      <c r="A754" s="109"/>
      <c r="B754" s="107"/>
      <c r="C754" s="121"/>
      <c r="D754" s="110"/>
      <c r="E754" s="111"/>
      <c r="F754" s="112"/>
    </row>
    <row r="755" spans="1:6">
      <c r="A755" s="109"/>
      <c r="B755" s="107"/>
      <c r="C755" s="121"/>
      <c r="D755" s="110"/>
      <c r="E755" s="111"/>
      <c r="F755" s="112"/>
    </row>
    <row r="756" spans="1:6">
      <c r="A756" s="109"/>
      <c r="B756" s="107"/>
      <c r="C756" s="121"/>
      <c r="D756" s="110"/>
      <c r="E756" s="111"/>
      <c r="F756" s="112"/>
    </row>
    <row r="757" spans="1:6">
      <c r="A757" s="109"/>
      <c r="B757" s="107"/>
      <c r="C757" s="121"/>
      <c r="D757" s="110"/>
      <c r="E757" s="111"/>
      <c r="F757" s="112"/>
    </row>
    <row r="758" spans="1:6">
      <c r="A758" s="109"/>
      <c r="B758" s="107"/>
      <c r="C758" s="121"/>
      <c r="D758" s="110"/>
      <c r="E758" s="111"/>
      <c r="F758" s="112"/>
    </row>
    <row r="759" spans="1:6">
      <c r="A759" s="109"/>
      <c r="B759" s="107"/>
      <c r="C759" s="121"/>
      <c r="D759" s="110"/>
      <c r="E759" s="111"/>
      <c r="F759" s="112"/>
    </row>
    <row r="760" spans="1:6">
      <c r="A760" s="109"/>
      <c r="B760" s="107"/>
      <c r="C760" s="121"/>
      <c r="D760" s="110"/>
      <c r="E760" s="111"/>
      <c r="F760" s="112"/>
    </row>
    <row r="761" spans="1:6">
      <c r="A761" s="109"/>
      <c r="B761" s="107"/>
      <c r="C761" s="121"/>
      <c r="D761" s="110"/>
      <c r="E761" s="111"/>
      <c r="F761" s="112"/>
    </row>
    <row r="762" spans="1:6">
      <c r="A762" s="109"/>
      <c r="B762" s="107"/>
      <c r="C762" s="121"/>
      <c r="D762" s="110"/>
      <c r="E762" s="111"/>
      <c r="F762" s="112"/>
    </row>
    <row r="763" spans="1:6">
      <c r="A763" s="109"/>
      <c r="B763" s="107"/>
      <c r="C763" s="121"/>
      <c r="D763" s="110"/>
      <c r="E763" s="111"/>
      <c r="F763" s="112"/>
    </row>
    <row r="764" spans="1:6">
      <c r="A764" s="109"/>
      <c r="B764" s="107"/>
      <c r="C764" s="121"/>
      <c r="D764" s="110"/>
      <c r="E764" s="111"/>
      <c r="F764" s="112"/>
    </row>
    <row r="765" spans="1:6">
      <c r="A765" s="109"/>
      <c r="B765" s="107"/>
      <c r="C765" s="121"/>
      <c r="D765" s="110"/>
      <c r="E765" s="111"/>
      <c r="F765" s="112"/>
    </row>
    <row r="766" spans="1:6">
      <c r="A766" s="109"/>
      <c r="B766" s="107"/>
      <c r="C766" s="121"/>
      <c r="D766" s="110"/>
      <c r="E766" s="111"/>
      <c r="F766" s="112"/>
    </row>
    <row r="767" spans="1:6">
      <c r="A767" s="109"/>
      <c r="B767" s="107"/>
      <c r="C767" s="121"/>
      <c r="D767" s="110"/>
      <c r="E767" s="111"/>
      <c r="F767" s="112"/>
    </row>
    <row r="768" spans="1:6">
      <c r="A768" s="109"/>
      <c r="B768" s="107"/>
      <c r="C768" s="121"/>
      <c r="D768" s="110"/>
      <c r="E768" s="111"/>
      <c r="F768" s="112"/>
    </row>
    <row r="769" spans="1:6">
      <c r="A769" s="109"/>
      <c r="B769" s="107"/>
      <c r="C769" s="121"/>
      <c r="D769" s="110"/>
      <c r="E769" s="111"/>
      <c r="F769" s="112"/>
    </row>
    <row r="770" spans="1:6">
      <c r="A770" s="109"/>
      <c r="B770" s="107"/>
      <c r="C770" s="121"/>
      <c r="D770" s="110"/>
      <c r="E770" s="111"/>
      <c r="F770" s="112"/>
    </row>
    <row r="771" spans="1:6">
      <c r="A771" s="109"/>
      <c r="B771" s="107"/>
      <c r="C771" s="121"/>
      <c r="D771" s="110"/>
      <c r="E771" s="111"/>
      <c r="F771" s="112"/>
    </row>
    <row r="772" spans="1:6">
      <c r="A772" s="109"/>
      <c r="B772" s="107"/>
      <c r="C772" s="121"/>
      <c r="D772" s="110"/>
      <c r="E772" s="111"/>
      <c r="F772" s="112"/>
    </row>
    <row r="773" spans="1:6">
      <c r="A773" s="109"/>
      <c r="B773" s="107"/>
      <c r="C773" s="121"/>
      <c r="D773" s="110"/>
      <c r="E773" s="111"/>
      <c r="F773" s="112"/>
    </row>
    <row r="774" spans="1:6">
      <c r="A774" s="109"/>
      <c r="B774" s="107"/>
      <c r="C774" s="121"/>
      <c r="D774" s="110"/>
      <c r="E774" s="111"/>
      <c r="F774" s="112"/>
    </row>
    <row r="775" spans="1:6">
      <c r="A775" s="109"/>
      <c r="B775" s="107"/>
      <c r="C775" s="121"/>
      <c r="D775" s="110"/>
      <c r="E775" s="111"/>
      <c r="F775" s="112"/>
    </row>
    <row r="776" spans="1:6">
      <c r="A776" s="109"/>
      <c r="B776" s="107"/>
      <c r="C776" s="121"/>
      <c r="D776" s="110"/>
      <c r="E776" s="111"/>
      <c r="F776" s="112"/>
    </row>
    <row r="777" spans="1:6">
      <c r="A777" s="109"/>
      <c r="B777" s="107"/>
      <c r="C777" s="121"/>
      <c r="D777" s="110"/>
      <c r="E777" s="111"/>
      <c r="F777" s="112"/>
    </row>
    <row r="778" spans="1:6">
      <c r="A778" s="109"/>
      <c r="B778" s="107"/>
      <c r="C778" s="121"/>
      <c r="D778" s="110"/>
      <c r="E778" s="111"/>
      <c r="F778" s="112"/>
    </row>
    <row r="779" spans="1:6">
      <c r="A779" s="109"/>
      <c r="B779" s="107"/>
      <c r="C779" s="121"/>
      <c r="D779" s="110"/>
      <c r="E779" s="111"/>
      <c r="F779" s="112"/>
    </row>
    <row r="780" spans="1:6">
      <c r="A780" s="109"/>
      <c r="B780" s="107"/>
      <c r="C780" s="121"/>
      <c r="D780" s="110"/>
      <c r="E780" s="111"/>
      <c r="F780" s="112"/>
    </row>
    <row r="781" spans="1:6">
      <c r="A781" s="109"/>
      <c r="B781" s="107"/>
      <c r="C781" s="121"/>
      <c r="D781" s="110"/>
      <c r="E781" s="111"/>
      <c r="F781" s="112"/>
    </row>
    <row r="782" spans="1:6">
      <c r="A782" s="109"/>
      <c r="B782" s="107"/>
      <c r="C782" s="121"/>
      <c r="D782" s="110"/>
      <c r="E782" s="111"/>
      <c r="F782" s="112"/>
    </row>
    <row r="783" spans="1:6">
      <c r="A783" s="109"/>
      <c r="B783" s="107"/>
      <c r="C783" s="121"/>
      <c r="D783" s="110"/>
      <c r="E783" s="111"/>
      <c r="F783" s="112"/>
    </row>
    <row r="784" spans="1:6">
      <c r="A784" s="109"/>
      <c r="B784" s="107"/>
      <c r="C784" s="121"/>
      <c r="D784" s="110"/>
      <c r="E784" s="111"/>
      <c r="F784" s="112"/>
    </row>
    <row r="785" spans="1:6">
      <c r="A785" s="109"/>
      <c r="B785" s="107"/>
      <c r="C785" s="121"/>
      <c r="D785" s="110"/>
      <c r="E785" s="111"/>
      <c r="F785" s="112"/>
    </row>
    <row r="786" spans="1:6">
      <c r="A786" s="109"/>
      <c r="B786" s="107"/>
      <c r="C786" s="121"/>
      <c r="D786" s="110"/>
      <c r="E786" s="111"/>
      <c r="F786" s="112"/>
    </row>
    <row r="787" spans="1:6">
      <c r="A787" s="109"/>
      <c r="B787" s="107"/>
      <c r="C787" s="121"/>
      <c r="D787" s="110"/>
      <c r="E787" s="111"/>
      <c r="F787" s="112"/>
    </row>
    <row r="788" spans="1:6">
      <c r="A788" s="109"/>
      <c r="B788" s="107"/>
      <c r="C788" s="121"/>
      <c r="D788" s="110"/>
      <c r="E788" s="111"/>
      <c r="F788" s="112"/>
    </row>
    <row r="789" spans="1:6">
      <c r="A789" s="109"/>
      <c r="B789" s="107"/>
      <c r="C789" s="121"/>
      <c r="D789" s="110"/>
      <c r="E789" s="111"/>
      <c r="F789" s="112"/>
    </row>
    <row r="790" spans="1:6">
      <c r="A790" s="109"/>
      <c r="B790" s="107"/>
      <c r="C790" s="121"/>
      <c r="D790" s="110"/>
      <c r="E790" s="111"/>
      <c r="F790" s="112"/>
    </row>
    <row r="791" spans="1:6">
      <c r="A791" s="109"/>
      <c r="B791" s="107"/>
      <c r="C791" s="121"/>
      <c r="D791" s="110"/>
      <c r="E791" s="111"/>
      <c r="F791" s="112"/>
    </row>
    <row r="792" spans="1:6">
      <c r="A792" s="109"/>
      <c r="B792" s="107"/>
      <c r="C792" s="121"/>
      <c r="D792" s="110"/>
      <c r="E792" s="111"/>
      <c r="F792" s="112"/>
    </row>
    <row r="793" spans="1:6">
      <c r="A793" s="109"/>
      <c r="B793" s="107"/>
      <c r="C793" s="121"/>
      <c r="D793" s="110"/>
      <c r="E793" s="111"/>
      <c r="F793" s="112"/>
    </row>
    <row r="794" spans="1:6">
      <c r="A794" s="109"/>
      <c r="B794" s="107"/>
      <c r="C794" s="121"/>
      <c r="D794" s="110"/>
      <c r="E794" s="111"/>
      <c r="F794" s="112"/>
    </row>
    <row r="795" spans="1:6">
      <c r="A795" s="109"/>
      <c r="B795" s="107"/>
      <c r="C795" s="121"/>
      <c r="D795" s="110"/>
      <c r="E795" s="111"/>
      <c r="F795" s="112"/>
    </row>
    <row r="796" spans="1:6">
      <c r="A796" s="109"/>
      <c r="B796" s="107"/>
      <c r="C796" s="121"/>
      <c r="D796" s="110"/>
      <c r="E796" s="111"/>
      <c r="F796" s="112"/>
    </row>
    <row r="797" spans="1:6">
      <c r="A797" s="109"/>
      <c r="B797" s="107"/>
      <c r="C797" s="121"/>
      <c r="D797" s="110"/>
      <c r="E797" s="111"/>
      <c r="F797" s="112"/>
    </row>
    <row r="798" spans="1:6">
      <c r="A798" s="109"/>
      <c r="B798" s="107"/>
      <c r="C798" s="121"/>
      <c r="D798" s="110"/>
      <c r="E798" s="111"/>
      <c r="F798" s="112"/>
    </row>
    <row r="799" spans="1:6">
      <c r="A799" s="109"/>
      <c r="B799" s="107"/>
      <c r="C799" s="121"/>
      <c r="D799" s="110"/>
      <c r="E799" s="111"/>
      <c r="F799" s="112"/>
    </row>
    <row r="800" spans="1:6">
      <c r="A800" s="109"/>
      <c r="B800" s="107"/>
      <c r="C800" s="121"/>
      <c r="D800" s="110"/>
      <c r="E800" s="111"/>
      <c r="F800" s="112"/>
    </row>
    <row r="801" spans="1:6">
      <c r="A801" s="109"/>
      <c r="B801" s="107"/>
      <c r="C801" s="121"/>
      <c r="D801" s="110"/>
      <c r="E801" s="111"/>
      <c r="F801" s="112"/>
    </row>
    <row r="802" spans="1:6">
      <c r="A802" s="109"/>
      <c r="B802" s="107"/>
      <c r="C802" s="121"/>
      <c r="D802" s="110"/>
      <c r="E802" s="111"/>
      <c r="F802" s="112"/>
    </row>
    <row r="803" spans="1:6">
      <c r="A803" s="109"/>
      <c r="B803" s="107"/>
      <c r="C803" s="121"/>
      <c r="D803" s="110"/>
      <c r="E803" s="111"/>
      <c r="F803" s="112"/>
    </row>
    <row r="804" spans="1:6">
      <c r="A804" s="109"/>
      <c r="B804" s="107"/>
      <c r="C804" s="121"/>
      <c r="D804" s="110"/>
      <c r="E804" s="111"/>
      <c r="F804" s="112"/>
    </row>
    <row r="805" spans="1:6">
      <c r="A805" s="109"/>
      <c r="B805" s="107"/>
      <c r="C805" s="121"/>
      <c r="D805" s="110"/>
      <c r="E805" s="111"/>
      <c r="F805" s="112"/>
    </row>
    <row r="806" spans="1:6">
      <c r="A806" s="109"/>
      <c r="B806" s="107"/>
      <c r="C806" s="121"/>
      <c r="D806" s="110"/>
      <c r="E806" s="111"/>
      <c r="F806" s="112"/>
    </row>
    <row r="807" spans="1:6">
      <c r="A807" s="109"/>
      <c r="B807" s="107"/>
      <c r="C807" s="121"/>
      <c r="D807" s="110"/>
      <c r="E807" s="111"/>
      <c r="F807" s="112"/>
    </row>
    <row r="808" spans="1:6">
      <c r="A808" s="109"/>
      <c r="B808" s="107"/>
      <c r="C808" s="121"/>
      <c r="D808" s="110"/>
      <c r="E808" s="111"/>
      <c r="F808" s="112"/>
    </row>
    <row r="809" spans="1:6">
      <c r="A809" s="109"/>
      <c r="B809" s="107"/>
      <c r="C809" s="121"/>
      <c r="D809" s="110"/>
      <c r="E809" s="111"/>
      <c r="F809" s="112"/>
    </row>
    <row r="810" spans="1:6">
      <c r="A810" s="109"/>
      <c r="B810" s="107"/>
      <c r="C810" s="121"/>
      <c r="D810" s="110"/>
      <c r="E810" s="111"/>
      <c r="F810" s="112"/>
    </row>
    <row r="811" spans="1:6">
      <c r="A811" s="109"/>
      <c r="B811" s="107"/>
      <c r="C811" s="121"/>
      <c r="D811" s="110"/>
      <c r="E811" s="111"/>
      <c r="F811" s="112"/>
    </row>
    <row r="812" spans="1:6">
      <c r="A812" s="109"/>
      <c r="B812" s="107"/>
      <c r="C812" s="121"/>
      <c r="D812" s="110"/>
      <c r="E812" s="111"/>
      <c r="F812" s="112"/>
    </row>
    <row r="813" spans="1:6">
      <c r="A813" s="109"/>
      <c r="B813" s="107"/>
      <c r="C813" s="121"/>
      <c r="D813" s="110"/>
      <c r="E813" s="111"/>
      <c r="F813" s="112"/>
    </row>
    <row r="814" spans="1:6">
      <c r="A814" s="109"/>
      <c r="B814" s="107"/>
      <c r="C814" s="121"/>
      <c r="D814" s="110"/>
      <c r="E814" s="111"/>
      <c r="F814" s="112"/>
    </row>
    <row r="815" spans="1:6">
      <c r="A815" s="109"/>
      <c r="B815" s="107"/>
      <c r="C815" s="121"/>
      <c r="D815" s="110"/>
      <c r="E815" s="111"/>
      <c r="F815" s="112"/>
    </row>
    <row r="816" spans="1:6">
      <c r="A816" s="109"/>
      <c r="B816" s="107"/>
      <c r="C816" s="121"/>
      <c r="D816" s="110"/>
      <c r="E816" s="111"/>
      <c r="F816" s="112"/>
    </row>
    <row r="817" spans="1:6">
      <c r="A817" s="109"/>
      <c r="B817" s="107"/>
      <c r="C817" s="121"/>
      <c r="D817" s="110"/>
      <c r="E817" s="111"/>
      <c r="F817" s="112"/>
    </row>
    <row r="818" spans="1:6">
      <c r="A818" s="109"/>
      <c r="B818" s="107"/>
      <c r="C818" s="121"/>
      <c r="D818" s="110"/>
      <c r="E818" s="111"/>
      <c r="F818" s="112"/>
    </row>
    <row r="819" spans="1:6">
      <c r="A819" s="109"/>
      <c r="B819" s="107"/>
      <c r="C819" s="121"/>
      <c r="D819" s="110"/>
      <c r="E819" s="111"/>
      <c r="F819" s="112"/>
    </row>
    <row r="820" spans="1:6">
      <c r="A820" s="109"/>
      <c r="B820" s="107"/>
      <c r="C820" s="121"/>
      <c r="D820" s="110"/>
      <c r="E820" s="111"/>
      <c r="F820" s="112"/>
    </row>
    <row r="821" spans="1:6">
      <c r="A821" s="109"/>
      <c r="B821" s="107"/>
      <c r="C821" s="121"/>
      <c r="D821" s="110"/>
      <c r="E821" s="111"/>
      <c r="F821" s="112"/>
    </row>
    <row r="822" spans="1:6">
      <c r="A822" s="109"/>
      <c r="B822" s="107"/>
      <c r="C822" s="121"/>
      <c r="D822" s="110"/>
      <c r="E822" s="111"/>
      <c r="F822" s="112"/>
    </row>
    <row r="823" spans="1:6">
      <c r="A823" s="109"/>
      <c r="B823" s="107"/>
      <c r="C823" s="121"/>
      <c r="D823" s="110"/>
      <c r="E823" s="111"/>
      <c r="F823" s="112"/>
    </row>
    <row r="824" spans="1:6">
      <c r="A824" s="109"/>
      <c r="B824" s="107"/>
      <c r="C824" s="121"/>
      <c r="D824" s="110"/>
      <c r="E824" s="111"/>
      <c r="F824" s="112"/>
    </row>
    <row r="825" spans="1:6">
      <c r="A825" s="109"/>
      <c r="B825" s="107"/>
      <c r="C825" s="121"/>
      <c r="D825" s="110"/>
      <c r="E825" s="111"/>
      <c r="F825" s="112"/>
    </row>
    <row r="826" spans="1:6">
      <c r="A826" s="109"/>
      <c r="B826" s="107"/>
      <c r="C826" s="121"/>
      <c r="D826" s="110"/>
      <c r="E826" s="111"/>
      <c r="F826" s="112"/>
    </row>
    <row r="827" spans="1:6">
      <c r="A827" s="109"/>
      <c r="B827" s="107"/>
      <c r="C827" s="121"/>
      <c r="D827" s="110"/>
      <c r="E827" s="111"/>
      <c r="F827" s="112"/>
    </row>
    <row r="828" spans="1:6">
      <c r="A828" s="109"/>
      <c r="B828" s="107"/>
      <c r="C828" s="121"/>
      <c r="D828" s="110"/>
      <c r="E828" s="111"/>
      <c r="F828" s="112"/>
    </row>
    <row r="829" spans="1:6">
      <c r="A829" s="109"/>
      <c r="B829" s="107"/>
      <c r="C829" s="121"/>
      <c r="D829" s="110"/>
      <c r="E829" s="111"/>
      <c r="F829" s="112"/>
    </row>
    <row r="830" spans="1:6">
      <c r="A830" s="109"/>
      <c r="B830" s="107"/>
      <c r="C830" s="121"/>
      <c r="D830" s="110"/>
      <c r="E830" s="111"/>
      <c r="F830" s="112"/>
    </row>
    <row r="831" spans="1:6">
      <c r="A831" s="109"/>
      <c r="B831" s="107"/>
      <c r="C831" s="121"/>
      <c r="D831" s="110"/>
      <c r="E831" s="111"/>
      <c r="F831" s="112"/>
    </row>
    <row r="832" spans="1:6">
      <c r="A832" s="109"/>
      <c r="B832" s="107"/>
      <c r="C832" s="121"/>
      <c r="D832" s="110"/>
      <c r="E832" s="111"/>
      <c r="F832" s="112"/>
    </row>
    <row r="833" spans="1:6">
      <c r="A833" s="109"/>
      <c r="B833" s="107"/>
      <c r="C833" s="121"/>
      <c r="D833" s="110"/>
      <c r="E833" s="111"/>
      <c r="F833" s="112"/>
    </row>
    <row r="834" spans="1:6">
      <c r="A834" s="109"/>
      <c r="B834" s="107"/>
      <c r="C834" s="121"/>
      <c r="D834" s="110"/>
      <c r="E834" s="111"/>
      <c r="F834" s="112"/>
    </row>
    <row r="835" spans="1:6">
      <c r="A835" s="109"/>
      <c r="B835" s="107"/>
      <c r="C835" s="121"/>
      <c r="D835" s="110"/>
      <c r="E835" s="111"/>
      <c r="F835" s="112"/>
    </row>
    <row r="836" spans="1:6">
      <c r="A836" s="109"/>
      <c r="B836" s="107"/>
      <c r="C836" s="121"/>
      <c r="D836" s="110"/>
      <c r="E836" s="111"/>
      <c r="F836" s="112"/>
    </row>
    <row r="837" spans="1:6">
      <c r="A837" s="109"/>
      <c r="B837" s="107"/>
      <c r="C837" s="121"/>
      <c r="D837" s="110"/>
      <c r="E837" s="111"/>
      <c r="F837" s="112"/>
    </row>
    <row r="838" spans="1:6">
      <c r="A838" s="109"/>
      <c r="B838" s="107"/>
      <c r="C838" s="121"/>
      <c r="D838" s="110"/>
      <c r="E838" s="111"/>
      <c r="F838" s="112"/>
    </row>
    <row r="839" spans="1:6">
      <c r="A839" s="109"/>
      <c r="B839" s="107"/>
      <c r="C839" s="121"/>
      <c r="D839" s="110"/>
      <c r="E839" s="111"/>
      <c r="F839" s="112"/>
    </row>
    <row r="840" spans="1:6">
      <c r="A840" s="109"/>
      <c r="B840" s="107"/>
      <c r="C840" s="121"/>
      <c r="D840" s="110"/>
      <c r="E840" s="111"/>
      <c r="F840" s="112"/>
    </row>
    <row r="841" spans="1:6">
      <c r="A841" s="109"/>
      <c r="B841" s="107"/>
      <c r="C841" s="121"/>
      <c r="D841" s="110"/>
      <c r="E841" s="111"/>
      <c r="F841" s="112"/>
    </row>
    <row r="842" spans="1:6">
      <c r="A842" s="109"/>
      <c r="B842" s="107"/>
      <c r="C842" s="121"/>
      <c r="D842" s="110"/>
      <c r="E842" s="111"/>
      <c r="F842" s="112"/>
    </row>
    <row r="843" spans="1:6">
      <c r="A843" s="109"/>
      <c r="B843" s="107"/>
      <c r="C843" s="121"/>
      <c r="D843" s="110"/>
      <c r="E843" s="111"/>
      <c r="F843" s="112"/>
    </row>
    <row r="844" spans="1:6">
      <c r="A844" s="109"/>
      <c r="B844" s="107"/>
      <c r="C844" s="121"/>
      <c r="D844" s="110"/>
      <c r="E844" s="111"/>
      <c r="F844" s="112"/>
    </row>
    <row r="845" spans="1:6">
      <c r="A845" s="109"/>
      <c r="B845" s="107"/>
      <c r="C845" s="121"/>
      <c r="D845" s="110"/>
      <c r="E845" s="111"/>
      <c r="F845" s="112"/>
    </row>
    <row r="846" spans="1:6">
      <c r="A846" s="109"/>
      <c r="B846" s="107"/>
      <c r="C846" s="121"/>
      <c r="D846" s="110"/>
      <c r="E846" s="111"/>
      <c r="F846" s="112"/>
    </row>
    <row r="847" spans="1:6">
      <c r="A847" s="109"/>
      <c r="B847" s="107"/>
      <c r="C847" s="121"/>
      <c r="D847" s="110"/>
      <c r="E847" s="111"/>
      <c r="F847" s="112"/>
    </row>
    <row r="848" spans="1:6">
      <c r="A848" s="109"/>
      <c r="B848" s="107"/>
      <c r="C848" s="121"/>
      <c r="D848" s="110"/>
      <c r="E848" s="111"/>
      <c r="F848" s="112"/>
    </row>
    <row r="849" spans="1:6">
      <c r="A849" s="109"/>
      <c r="B849" s="107"/>
      <c r="C849" s="121"/>
      <c r="D849" s="110"/>
      <c r="E849" s="111"/>
      <c r="F849" s="112"/>
    </row>
    <row r="850" spans="1:6">
      <c r="A850" s="109"/>
      <c r="B850" s="107"/>
      <c r="C850" s="121"/>
      <c r="D850" s="110"/>
      <c r="E850" s="111"/>
      <c r="F850" s="112"/>
    </row>
    <row r="851" spans="1:6">
      <c r="A851" s="109"/>
      <c r="B851" s="107"/>
      <c r="C851" s="121"/>
      <c r="D851" s="110"/>
      <c r="E851" s="111"/>
      <c r="F851" s="112"/>
    </row>
    <row r="852" spans="1:6">
      <c r="A852" s="109"/>
      <c r="B852" s="107"/>
      <c r="C852" s="121"/>
      <c r="D852" s="110"/>
      <c r="E852" s="111"/>
      <c r="F852" s="112"/>
    </row>
    <row r="853" spans="1:6">
      <c r="A853" s="109"/>
      <c r="B853" s="107"/>
      <c r="C853" s="121"/>
      <c r="D853" s="110"/>
      <c r="E853" s="111"/>
      <c r="F853" s="112"/>
    </row>
    <row r="854" spans="1:6">
      <c r="A854" s="109"/>
      <c r="B854" s="107"/>
      <c r="C854" s="121"/>
      <c r="D854" s="110"/>
      <c r="E854" s="111"/>
      <c r="F854" s="112"/>
    </row>
    <row r="855" spans="1:6">
      <c r="A855" s="109"/>
      <c r="B855" s="107"/>
      <c r="C855" s="121"/>
      <c r="D855" s="110"/>
      <c r="E855" s="111"/>
      <c r="F855" s="112"/>
    </row>
    <row r="856" spans="1:6">
      <c r="A856" s="109"/>
      <c r="B856" s="107"/>
      <c r="C856" s="121"/>
      <c r="D856" s="110"/>
      <c r="E856" s="111"/>
      <c r="F856" s="112"/>
    </row>
    <row r="857" spans="1:6">
      <c r="A857" s="109"/>
      <c r="B857" s="107"/>
      <c r="C857" s="121"/>
      <c r="D857" s="110"/>
      <c r="E857" s="111"/>
      <c r="F857" s="112"/>
    </row>
    <row r="858" spans="1:6">
      <c r="A858" s="109"/>
      <c r="B858" s="107"/>
      <c r="C858" s="121"/>
      <c r="D858" s="110"/>
      <c r="E858" s="111"/>
      <c r="F858" s="112"/>
    </row>
    <row r="859" spans="1:6">
      <c r="A859" s="109"/>
      <c r="B859" s="107"/>
      <c r="C859" s="121"/>
      <c r="D859" s="110"/>
      <c r="E859" s="111"/>
      <c r="F859" s="112"/>
    </row>
    <row r="860" spans="1:6">
      <c r="A860" s="109"/>
      <c r="B860" s="107"/>
      <c r="C860" s="121"/>
      <c r="D860" s="110"/>
      <c r="E860" s="111"/>
      <c r="F860" s="112"/>
    </row>
    <row r="861" spans="1:6">
      <c r="A861" s="109"/>
      <c r="B861" s="107"/>
      <c r="C861" s="121"/>
      <c r="D861" s="110"/>
      <c r="E861" s="111"/>
      <c r="F861" s="112"/>
    </row>
    <row r="862" spans="1:6">
      <c r="A862" s="109"/>
      <c r="B862" s="107"/>
      <c r="C862" s="121"/>
      <c r="D862" s="110"/>
      <c r="E862" s="111"/>
      <c r="F862" s="112"/>
    </row>
    <row r="863" spans="1:6">
      <c r="A863" s="109"/>
      <c r="B863" s="107"/>
      <c r="C863" s="121"/>
      <c r="D863" s="110"/>
      <c r="E863" s="111"/>
      <c r="F863" s="112"/>
    </row>
    <row r="864" spans="1:6">
      <c r="A864" s="109"/>
      <c r="B864" s="107"/>
      <c r="C864" s="121"/>
      <c r="D864" s="110"/>
      <c r="E864" s="111"/>
      <c r="F864" s="112"/>
    </row>
    <row r="865" spans="1:6">
      <c r="A865" s="109"/>
      <c r="B865" s="107"/>
      <c r="C865" s="121"/>
      <c r="D865" s="110"/>
      <c r="E865" s="111"/>
      <c r="F865" s="112"/>
    </row>
    <row r="866" spans="1:6">
      <c r="A866" s="109"/>
      <c r="B866" s="107"/>
      <c r="C866" s="121"/>
      <c r="D866" s="110"/>
      <c r="E866" s="111"/>
      <c r="F866" s="112"/>
    </row>
    <row r="867" spans="1:6">
      <c r="A867" s="109"/>
      <c r="B867" s="107"/>
      <c r="C867" s="121"/>
      <c r="D867" s="110"/>
      <c r="E867" s="111"/>
      <c r="F867" s="112"/>
    </row>
    <row r="868" spans="1:6">
      <c r="A868" s="109"/>
      <c r="B868" s="107"/>
      <c r="C868" s="121"/>
      <c r="D868" s="110"/>
      <c r="E868" s="111"/>
      <c r="F868" s="112"/>
    </row>
    <row r="869" spans="1:6">
      <c r="A869" s="109"/>
      <c r="B869" s="107"/>
      <c r="C869" s="121"/>
      <c r="D869" s="110"/>
      <c r="E869" s="111"/>
      <c r="F869" s="112"/>
    </row>
    <row r="870" spans="1:6">
      <c r="A870" s="109"/>
      <c r="B870" s="107"/>
      <c r="C870" s="121"/>
      <c r="D870" s="110"/>
      <c r="E870" s="111"/>
      <c r="F870" s="112"/>
    </row>
    <row r="871" spans="1:6">
      <c r="A871" s="109"/>
      <c r="B871" s="107"/>
      <c r="C871" s="121"/>
      <c r="D871" s="110"/>
      <c r="E871" s="111"/>
      <c r="F871" s="112"/>
    </row>
    <row r="872" spans="1:6">
      <c r="A872" s="109"/>
      <c r="B872" s="107"/>
      <c r="C872" s="121"/>
      <c r="D872" s="110"/>
      <c r="E872" s="111"/>
      <c r="F872" s="112"/>
    </row>
    <row r="873" spans="1:6">
      <c r="A873" s="109"/>
      <c r="B873" s="107"/>
      <c r="C873" s="121"/>
      <c r="D873" s="110"/>
      <c r="E873" s="111"/>
      <c r="F873" s="112"/>
    </row>
    <row r="874" spans="1:6">
      <c r="A874" s="109"/>
      <c r="B874" s="107"/>
      <c r="C874" s="121"/>
      <c r="D874" s="110"/>
      <c r="E874" s="111"/>
      <c r="F874" s="112"/>
    </row>
    <row r="875" spans="1:6">
      <c r="A875" s="109"/>
      <c r="B875" s="107"/>
      <c r="C875" s="121"/>
      <c r="D875" s="110"/>
      <c r="E875" s="111"/>
      <c r="F875" s="112"/>
    </row>
    <row r="876" spans="1:6">
      <c r="A876" s="109"/>
      <c r="B876" s="107"/>
      <c r="C876" s="121"/>
      <c r="D876" s="110"/>
      <c r="E876" s="111"/>
      <c r="F876" s="112"/>
    </row>
    <row r="877" spans="1:6">
      <c r="A877" s="109"/>
      <c r="B877" s="107"/>
      <c r="C877" s="121"/>
      <c r="D877" s="110"/>
      <c r="E877" s="111"/>
      <c r="F877" s="112"/>
    </row>
    <row r="878" spans="1:6">
      <c r="A878" s="109"/>
      <c r="B878" s="107"/>
      <c r="C878" s="121"/>
      <c r="D878" s="110"/>
      <c r="E878" s="111"/>
      <c r="F878" s="112"/>
    </row>
    <row r="879" spans="1:6">
      <c r="A879" s="109"/>
      <c r="B879" s="107"/>
      <c r="C879" s="121"/>
      <c r="D879" s="110"/>
      <c r="E879" s="111"/>
      <c r="F879" s="112"/>
    </row>
    <row r="880" spans="1:6">
      <c r="A880" s="109"/>
      <c r="B880" s="107"/>
      <c r="C880" s="121"/>
      <c r="D880" s="110"/>
      <c r="E880" s="111"/>
      <c r="F880" s="112"/>
    </row>
    <row r="881" spans="1:6">
      <c r="A881" s="109"/>
      <c r="B881" s="107"/>
      <c r="C881" s="121"/>
      <c r="D881" s="110"/>
      <c r="E881" s="111"/>
      <c r="F881" s="112"/>
    </row>
    <row r="882" spans="1:6">
      <c r="A882" s="109"/>
      <c r="B882" s="107"/>
      <c r="C882" s="121"/>
      <c r="D882" s="110"/>
      <c r="E882" s="111"/>
      <c r="F882" s="112"/>
    </row>
    <row r="883" spans="1:6">
      <c r="A883" s="109"/>
      <c r="B883" s="107"/>
      <c r="C883" s="121"/>
      <c r="D883" s="110"/>
      <c r="E883" s="111"/>
      <c r="F883" s="112"/>
    </row>
    <row r="884" spans="1:6">
      <c r="A884" s="109"/>
      <c r="B884" s="107"/>
      <c r="C884" s="121"/>
      <c r="D884" s="110"/>
      <c r="E884" s="111"/>
      <c r="F884" s="112"/>
    </row>
    <row r="885" spans="1:6">
      <c r="A885" s="109"/>
      <c r="B885" s="107"/>
      <c r="C885" s="121"/>
      <c r="D885" s="110"/>
      <c r="E885" s="111"/>
      <c r="F885" s="112"/>
    </row>
    <row r="886" spans="1:6">
      <c r="A886" s="109"/>
      <c r="B886" s="107"/>
      <c r="C886" s="121"/>
      <c r="D886" s="110"/>
      <c r="E886" s="111"/>
      <c r="F886" s="112"/>
    </row>
    <row r="887" spans="1:6">
      <c r="A887" s="109"/>
      <c r="B887" s="107"/>
      <c r="C887" s="121"/>
      <c r="D887" s="110"/>
      <c r="E887" s="111"/>
      <c r="F887" s="112"/>
    </row>
    <row r="888" spans="1:6">
      <c r="A888" s="109"/>
      <c r="B888" s="107"/>
      <c r="C888" s="121"/>
      <c r="D888" s="110"/>
      <c r="E888" s="111"/>
      <c r="F888" s="112"/>
    </row>
    <row r="889" spans="1:6">
      <c r="A889" s="109"/>
      <c r="B889" s="107"/>
      <c r="C889" s="121"/>
      <c r="D889" s="110"/>
      <c r="E889" s="111"/>
      <c r="F889" s="112"/>
    </row>
    <row r="890" spans="1:6">
      <c r="A890" s="109"/>
      <c r="B890" s="107"/>
      <c r="C890" s="121"/>
      <c r="D890" s="110"/>
      <c r="E890" s="111"/>
      <c r="F890" s="112"/>
    </row>
    <row r="891" spans="1:6">
      <c r="A891" s="109"/>
      <c r="B891" s="107"/>
      <c r="C891" s="121"/>
      <c r="D891" s="110"/>
      <c r="E891" s="111"/>
      <c r="F891" s="112"/>
    </row>
    <row r="892" spans="1:6">
      <c r="A892" s="109"/>
      <c r="B892" s="107"/>
      <c r="C892" s="121"/>
      <c r="D892" s="110"/>
      <c r="E892" s="111"/>
      <c r="F892" s="112"/>
    </row>
    <row r="893" spans="1:6">
      <c r="A893" s="109"/>
      <c r="B893" s="107"/>
      <c r="C893" s="121"/>
      <c r="D893" s="110"/>
      <c r="E893" s="111"/>
      <c r="F893" s="112"/>
    </row>
    <row r="894" spans="1:6">
      <c r="A894" s="109"/>
      <c r="B894" s="107"/>
      <c r="C894" s="121"/>
      <c r="D894" s="110"/>
      <c r="E894" s="111"/>
      <c r="F894" s="112"/>
    </row>
    <row r="895" spans="1:6">
      <c r="A895" s="109"/>
      <c r="B895" s="107"/>
      <c r="C895" s="121"/>
      <c r="D895" s="110"/>
      <c r="E895" s="111"/>
      <c r="F895" s="112"/>
    </row>
    <row r="896" spans="1:6">
      <c r="A896" s="109"/>
      <c r="B896" s="107"/>
      <c r="C896" s="121"/>
      <c r="D896" s="110"/>
      <c r="E896" s="111"/>
      <c r="F896" s="112"/>
    </row>
    <row r="897" spans="1:6">
      <c r="A897" s="109"/>
      <c r="B897" s="107"/>
      <c r="C897" s="121"/>
      <c r="D897" s="110"/>
      <c r="E897" s="111"/>
      <c r="F897" s="112"/>
    </row>
    <row r="898" spans="1:6">
      <c r="A898" s="109"/>
      <c r="B898" s="107"/>
      <c r="C898" s="121"/>
      <c r="D898" s="110"/>
      <c r="E898" s="111"/>
      <c r="F898" s="112"/>
    </row>
    <row r="899" spans="1:6">
      <c r="A899" s="109"/>
      <c r="B899" s="107"/>
      <c r="C899" s="121"/>
      <c r="D899" s="110"/>
      <c r="E899" s="111"/>
      <c r="F899" s="112"/>
    </row>
    <row r="900" spans="1:6">
      <c r="A900" s="109"/>
      <c r="B900" s="107"/>
      <c r="C900" s="121"/>
      <c r="D900" s="110"/>
      <c r="E900" s="111"/>
      <c r="F900" s="112"/>
    </row>
    <row r="901" spans="1:6">
      <c r="A901" s="109"/>
      <c r="B901" s="107"/>
      <c r="C901" s="121"/>
      <c r="D901" s="110"/>
      <c r="E901" s="111"/>
      <c r="F901" s="112"/>
    </row>
    <row r="902" spans="1:6">
      <c r="A902" s="109"/>
      <c r="B902" s="107"/>
      <c r="C902" s="121"/>
      <c r="D902" s="110"/>
      <c r="E902" s="111"/>
      <c r="F902" s="112"/>
    </row>
    <row r="903" spans="1:6">
      <c r="A903" s="109"/>
      <c r="B903" s="107"/>
      <c r="C903" s="121"/>
      <c r="D903" s="110"/>
      <c r="E903" s="111"/>
      <c r="F903" s="112"/>
    </row>
    <row r="904" spans="1:6">
      <c r="A904" s="109"/>
      <c r="B904" s="107"/>
      <c r="C904" s="121"/>
      <c r="D904" s="110"/>
      <c r="E904" s="111"/>
      <c r="F904" s="112"/>
    </row>
    <row r="905" spans="1:6">
      <c r="A905" s="109"/>
      <c r="B905" s="107"/>
      <c r="C905" s="121"/>
      <c r="D905" s="110"/>
      <c r="E905" s="111"/>
      <c r="F905" s="112"/>
    </row>
    <row r="906" spans="1:6">
      <c r="A906" s="109"/>
      <c r="B906" s="107"/>
      <c r="C906" s="121"/>
      <c r="D906" s="110"/>
      <c r="E906" s="111"/>
      <c r="F906" s="112"/>
    </row>
    <row r="907" spans="1:6">
      <c r="A907" s="109"/>
      <c r="B907" s="107"/>
      <c r="C907" s="121"/>
      <c r="D907" s="110"/>
      <c r="E907" s="111"/>
      <c r="F907" s="112"/>
    </row>
    <row r="908" spans="1:6">
      <c r="A908" s="109"/>
      <c r="B908" s="107"/>
      <c r="C908" s="121"/>
      <c r="D908" s="110"/>
      <c r="E908" s="111"/>
      <c r="F908" s="112"/>
    </row>
    <row r="909" spans="1:6">
      <c r="A909" s="109"/>
      <c r="B909" s="107"/>
      <c r="C909" s="121"/>
      <c r="D909" s="110"/>
      <c r="E909" s="111"/>
      <c r="F909" s="112"/>
    </row>
    <row r="910" spans="1:6">
      <c r="A910" s="109"/>
      <c r="B910" s="107"/>
      <c r="C910" s="121"/>
      <c r="D910" s="110"/>
      <c r="E910" s="111"/>
      <c r="F910" s="112"/>
    </row>
    <row r="911" spans="1:6">
      <c r="A911" s="109"/>
      <c r="B911" s="107"/>
      <c r="C911" s="121"/>
      <c r="D911" s="110"/>
      <c r="E911" s="111"/>
      <c r="F911" s="112"/>
    </row>
    <row r="912" spans="1:6">
      <c r="A912" s="109"/>
      <c r="B912" s="107"/>
      <c r="C912" s="121"/>
      <c r="D912" s="110"/>
      <c r="E912" s="111"/>
      <c r="F912" s="112"/>
    </row>
    <row r="913" spans="1:6">
      <c r="A913" s="109"/>
      <c r="B913" s="107"/>
      <c r="C913" s="121"/>
      <c r="D913" s="110"/>
      <c r="E913" s="111"/>
      <c r="F913" s="112"/>
    </row>
    <row r="914" spans="1:6">
      <c r="A914" s="109"/>
      <c r="B914" s="107"/>
      <c r="C914" s="121"/>
      <c r="D914" s="110"/>
      <c r="E914" s="111"/>
      <c r="F914" s="112"/>
    </row>
    <row r="915" spans="1:6">
      <c r="A915" s="109"/>
      <c r="B915" s="107"/>
      <c r="C915" s="121"/>
      <c r="D915" s="110"/>
      <c r="E915" s="111"/>
      <c r="F915" s="112"/>
    </row>
    <row r="916" spans="1:6">
      <c r="A916" s="109"/>
      <c r="B916" s="107"/>
      <c r="C916" s="121"/>
      <c r="D916" s="110"/>
      <c r="E916" s="111"/>
      <c r="F916" s="112"/>
    </row>
    <row r="917" spans="1:6">
      <c r="A917" s="109"/>
      <c r="B917" s="107"/>
      <c r="C917" s="121"/>
      <c r="D917" s="110"/>
      <c r="E917" s="111"/>
      <c r="F917" s="112"/>
    </row>
    <row r="918" spans="1:6">
      <c r="A918" s="109"/>
      <c r="B918" s="107"/>
      <c r="C918" s="121"/>
      <c r="D918" s="110"/>
      <c r="E918" s="111"/>
      <c r="F918" s="112"/>
    </row>
    <row r="919" spans="1:6">
      <c r="A919" s="109"/>
      <c r="B919" s="107"/>
      <c r="C919" s="121"/>
      <c r="D919" s="110"/>
      <c r="E919" s="111"/>
      <c r="F919" s="112"/>
    </row>
    <row r="920" spans="1:6">
      <c r="A920" s="109"/>
      <c r="B920" s="107"/>
      <c r="C920" s="121"/>
      <c r="D920" s="110"/>
      <c r="E920" s="111"/>
      <c r="F920" s="112"/>
    </row>
    <row r="921" spans="1:6">
      <c r="A921" s="109"/>
      <c r="B921" s="107"/>
      <c r="C921" s="121"/>
      <c r="D921" s="110"/>
      <c r="E921" s="111"/>
      <c r="F921" s="112"/>
    </row>
    <row r="922" spans="1:6">
      <c r="A922" s="109"/>
      <c r="B922" s="107"/>
      <c r="C922" s="121"/>
      <c r="D922" s="110"/>
      <c r="E922" s="111"/>
      <c r="F922" s="112"/>
    </row>
    <row r="923" spans="1:6">
      <c r="A923" s="109"/>
      <c r="B923" s="107"/>
      <c r="C923" s="121"/>
      <c r="D923" s="110"/>
      <c r="E923" s="111"/>
      <c r="F923" s="112"/>
    </row>
    <row r="924" spans="1:6">
      <c r="A924" s="109"/>
      <c r="B924" s="107"/>
      <c r="C924" s="121"/>
      <c r="D924" s="110"/>
      <c r="E924" s="111"/>
      <c r="F924" s="112"/>
    </row>
    <row r="925" spans="1:6">
      <c r="A925" s="109"/>
      <c r="B925" s="107"/>
      <c r="C925" s="121"/>
      <c r="D925" s="110"/>
      <c r="E925" s="111"/>
      <c r="F925" s="112"/>
    </row>
    <row r="926" spans="1:6">
      <c r="A926" s="109"/>
      <c r="B926" s="107"/>
      <c r="C926" s="121"/>
      <c r="D926" s="110"/>
      <c r="E926" s="111"/>
      <c r="F926" s="112"/>
    </row>
    <row r="927" spans="1:6">
      <c r="A927" s="109"/>
      <c r="B927" s="107"/>
      <c r="C927" s="121"/>
      <c r="D927" s="110"/>
      <c r="E927" s="111"/>
      <c r="F927" s="112"/>
    </row>
    <row r="928" spans="1:6">
      <c r="A928" s="109"/>
      <c r="B928" s="107"/>
      <c r="C928" s="121"/>
      <c r="D928" s="110"/>
      <c r="E928" s="111"/>
      <c r="F928" s="112"/>
    </row>
    <row r="929" spans="1:6">
      <c r="A929" s="109"/>
      <c r="B929" s="107"/>
      <c r="C929" s="121"/>
      <c r="D929" s="110"/>
      <c r="E929" s="111"/>
      <c r="F929" s="112"/>
    </row>
    <row r="930" spans="1:6">
      <c r="A930" s="109"/>
      <c r="B930" s="107"/>
      <c r="C930" s="121"/>
      <c r="D930" s="110"/>
      <c r="E930" s="111"/>
      <c r="F930" s="112"/>
    </row>
    <row r="931" spans="1:6">
      <c r="A931" s="109"/>
      <c r="B931" s="107"/>
      <c r="C931" s="121"/>
      <c r="D931" s="110"/>
      <c r="E931" s="111"/>
      <c r="F931" s="112"/>
    </row>
    <row r="932" spans="1:6">
      <c r="A932" s="109"/>
      <c r="B932" s="107"/>
      <c r="C932" s="121"/>
      <c r="D932" s="110"/>
      <c r="E932" s="111"/>
      <c r="F932" s="112"/>
    </row>
    <row r="933" spans="1:6">
      <c r="A933" s="109"/>
      <c r="B933" s="107"/>
      <c r="C933" s="121"/>
      <c r="D933" s="110"/>
      <c r="E933" s="111"/>
      <c r="F933" s="112"/>
    </row>
    <row r="934" spans="1:6">
      <c r="A934" s="109"/>
      <c r="B934" s="107"/>
      <c r="C934" s="121"/>
      <c r="D934" s="110"/>
      <c r="E934" s="111"/>
      <c r="F934" s="112"/>
    </row>
    <row r="935" spans="1:6">
      <c r="A935" s="109"/>
      <c r="B935" s="107"/>
      <c r="C935" s="121"/>
      <c r="D935" s="110"/>
      <c r="E935" s="111"/>
      <c r="F935" s="112"/>
    </row>
    <row r="936" spans="1:6">
      <c r="A936" s="109"/>
      <c r="B936" s="107"/>
      <c r="C936" s="121"/>
      <c r="D936" s="110"/>
      <c r="E936" s="111"/>
      <c r="F936" s="112"/>
    </row>
    <row r="937" spans="1:6">
      <c r="A937" s="109"/>
      <c r="B937" s="107"/>
      <c r="C937" s="121"/>
      <c r="D937" s="110"/>
      <c r="E937" s="111"/>
      <c r="F937" s="112"/>
    </row>
    <row r="938" spans="1:6">
      <c r="A938" s="109"/>
      <c r="B938" s="107"/>
      <c r="C938" s="121"/>
      <c r="D938" s="110"/>
      <c r="E938" s="111"/>
      <c r="F938" s="112"/>
    </row>
    <row r="939" spans="1:6">
      <c r="A939" s="109"/>
      <c r="B939" s="107"/>
      <c r="C939" s="121"/>
      <c r="D939" s="110"/>
      <c r="E939" s="111"/>
      <c r="F939" s="112"/>
    </row>
    <row r="940" spans="1:6">
      <c r="A940" s="109"/>
      <c r="B940" s="107"/>
      <c r="C940" s="121"/>
      <c r="D940" s="110"/>
      <c r="E940" s="111"/>
      <c r="F940" s="112"/>
    </row>
    <row r="941" spans="1:6">
      <c r="A941" s="109"/>
      <c r="B941" s="107"/>
      <c r="C941" s="121"/>
      <c r="D941" s="110"/>
      <c r="E941" s="111"/>
      <c r="F941" s="112"/>
    </row>
    <row r="942" spans="1:6">
      <c r="A942" s="109"/>
      <c r="B942" s="107"/>
      <c r="C942" s="121"/>
      <c r="D942" s="110"/>
      <c r="E942" s="111"/>
      <c r="F942" s="112"/>
    </row>
    <row r="943" spans="1:6">
      <c r="A943" s="109"/>
      <c r="B943" s="107"/>
      <c r="C943" s="121"/>
      <c r="D943" s="110"/>
      <c r="E943" s="111"/>
      <c r="F943" s="112"/>
    </row>
    <row r="944" spans="1:6">
      <c r="A944" s="109"/>
      <c r="B944" s="107"/>
      <c r="C944" s="121"/>
      <c r="D944" s="110"/>
      <c r="E944" s="111"/>
      <c r="F944" s="112"/>
    </row>
    <row r="945" spans="1:6">
      <c r="A945" s="109"/>
      <c r="B945" s="107"/>
      <c r="C945" s="121"/>
      <c r="D945" s="110"/>
      <c r="E945" s="111"/>
      <c r="F945" s="112"/>
    </row>
    <row r="946" spans="1:6">
      <c r="A946" s="109"/>
      <c r="B946" s="107"/>
      <c r="C946" s="121"/>
      <c r="D946" s="110"/>
      <c r="E946" s="111"/>
      <c r="F946" s="112"/>
    </row>
    <row r="947" spans="1:6">
      <c r="A947" s="109"/>
      <c r="B947" s="107"/>
      <c r="C947" s="121"/>
      <c r="D947" s="110"/>
      <c r="E947" s="111"/>
      <c r="F947" s="112"/>
    </row>
    <row r="948" spans="1:6">
      <c r="A948" s="109"/>
      <c r="B948" s="107"/>
      <c r="C948" s="121"/>
      <c r="D948" s="110"/>
      <c r="E948" s="111"/>
      <c r="F948" s="112"/>
    </row>
    <row r="949" spans="1:6">
      <c r="A949" s="109"/>
      <c r="B949" s="107"/>
      <c r="C949" s="121"/>
      <c r="D949" s="110"/>
      <c r="E949" s="111"/>
      <c r="F949" s="112"/>
    </row>
    <row r="950" spans="1:6">
      <c r="A950" s="109"/>
      <c r="B950" s="107"/>
      <c r="C950" s="121"/>
      <c r="D950" s="110"/>
      <c r="E950" s="111"/>
      <c r="F950" s="112"/>
    </row>
    <row r="951" spans="1:6">
      <c r="A951" s="109"/>
      <c r="B951" s="107"/>
      <c r="C951" s="121"/>
      <c r="D951" s="110"/>
      <c r="E951" s="111"/>
      <c r="F951" s="112"/>
    </row>
    <row r="952" spans="1:6">
      <c r="A952" s="109"/>
      <c r="B952" s="107"/>
      <c r="C952" s="121"/>
      <c r="D952" s="110"/>
      <c r="E952" s="111"/>
      <c r="F952" s="112"/>
    </row>
    <row r="953" spans="1:6">
      <c r="A953" s="109"/>
      <c r="B953" s="107"/>
      <c r="C953" s="121"/>
      <c r="D953" s="110"/>
      <c r="E953" s="111"/>
      <c r="F953" s="112"/>
    </row>
    <row r="954" spans="1:6">
      <c r="A954" s="109"/>
      <c r="B954" s="107"/>
      <c r="C954" s="121"/>
      <c r="D954" s="110"/>
      <c r="E954" s="111"/>
      <c r="F954" s="112"/>
    </row>
    <row r="955" spans="1:6">
      <c r="A955" s="109"/>
      <c r="B955" s="107"/>
      <c r="C955" s="121"/>
      <c r="D955" s="110"/>
      <c r="E955" s="111"/>
      <c r="F955" s="112"/>
    </row>
    <row r="956" spans="1:6">
      <c r="A956" s="109"/>
      <c r="B956" s="107"/>
      <c r="C956" s="121"/>
      <c r="D956" s="110"/>
      <c r="E956" s="111"/>
      <c r="F956" s="112"/>
    </row>
    <row r="957" spans="1:6">
      <c r="A957" s="109"/>
      <c r="B957" s="107"/>
      <c r="C957" s="121"/>
      <c r="D957" s="110"/>
      <c r="E957" s="111"/>
      <c r="F957" s="112"/>
    </row>
    <row r="958" spans="1:6">
      <c r="A958" s="109"/>
      <c r="B958" s="107"/>
      <c r="C958" s="121"/>
      <c r="D958" s="110"/>
      <c r="E958" s="111"/>
      <c r="F958" s="112"/>
    </row>
    <row r="959" spans="1:6">
      <c r="A959" s="109"/>
      <c r="B959" s="107"/>
      <c r="C959" s="121"/>
      <c r="D959" s="110"/>
      <c r="E959" s="111"/>
      <c r="F959" s="112"/>
    </row>
    <row r="960" spans="1:6">
      <c r="A960" s="109"/>
      <c r="B960" s="107"/>
      <c r="C960" s="121"/>
      <c r="D960" s="110"/>
      <c r="E960" s="111"/>
      <c r="F960" s="112"/>
    </row>
    <row r="961" spans="1:6">
      <c r="A961" s="109"/>
      <c r="B961" s="107"/>
      <c r="C961" s="121"/>
      <c r="D961" s="110"/>
      <c r="E961" s="111"/>
      <c r="F961" s="112"/>
    </row>
    <row r="962" spans="1:6">
      <c r="A962" s="109"/>
      <c r="B962" s="107"/>
      <c r="C962" s="121"/>
      <c r="D962" s="110"/>
      <c r="E962" s="111"/>
      <c r="F962" s="112"/>
    </row>
    <row r="963" spans="1:6">
      <c r="A963" s="109"/>
      <c r="B963" s="107"/>
      <c r="C963" s="121"/>
      <c r="D963" s="110"/>
      <c r="E963" s="111"/>
      <c r="F963" s="112"/>
    </row>
    <row r="964" spans="1:6">
      <c r="A964" s="109"/>
      <c r="B964" s="107"/>
      <c r="C964" s="121"/>
      <c r="D964" s="110"/>
      <c r="E964" s="111"/>
      <c r="F964" s="112"/>
    </row>
    <row r="965" spans="1:6">
      <c r="A965" s="109"/>
      <c r="B965" s="107"/>
      <c r="C965" s="121"/>
      <c r="D965" s="110"/>
      <c r="E965" s="111"/>
      <c r="F965" s="112"/>
    </row>
    <row r="966" spans="1:6">
      <c r="A966" s="109"/>
      <c r="B966" s="107"/>
      <c r="C966" s="121"/>
      <c r="D966" s="110"/>
      <c r="E966" s="111"/>
      <c r="F966" s="112"/>
    </row>
    <row r="967" spans="1:6">
      <c r="A967" s="109"/>
      <c r="B967" s="107"/>
      <c r="C967" s="121"/>
      <c r="D967" s="110"/>
      <c r="E967" s="111"/>
      <c r="F967" s="112"/>
    </row>
    <row r="968" spans="1:6">
      <c r="A968" s="109"/>
      <c r="B968" s="107"/>
      <c r="C968" s="121"/>
      <c r="D968" s="110"/>
      <c r="E968" s="111"/>
      <c r="F968" s="112"/>
    </row>
    <row r="969" spans="1:6">
      <c r="A969" s="109"/>
      <c r="B969" s="107"/>
      <c r="C969" s="121"/>
      <c r="D969" s="110"/>
      <c r="E969" s="111"/>
      <c r="F969" s="112"/>
    </row>
    <row r="970" spans="1:6">
      <c r="A970" s="109"/>
      <c r="B970" s="107"/>
      <c r="C970" s="121"/>
      <c r="D970" s="110"/>
      <c r="E970" s="111"/>
      <c r="F970" s="112"/>
    </row>
    <row r="971" spans="1:6">
      <c r="A971" s="109"/>
      <c r="B971" s="107"/>
      <c r="C971" s="121"/>
      <c r="D971" s="110"/>
      <c r="E971" s="111"/>
      <c r="F971" s="112"/>
    </row>
    <row r="972" spans="1:6">
      <c r="A972" s="109"/>
      <c r="B972" s="107"/>
      <c r="C972" s="121"/>
      <c r="D972" s="110"/>
      <c r="E972" s="111"/>
      <c r="F972" s="112"/>
    </row>
    <row r="973" spans="1:6">
      <c r="A973" s="109"/>
      <c r="B973" s="107"/>
      <c r="C973" s="121"/>
      <c r="D973" s="110"/>
      <c r="E973" s="111"/>
      <c r="F973" s="112"/>
    </row>
    <row r="974" spans="1:6">
      <c r="A974" s="109"/>
      <c r="B974" s="107"/>
      <c r="C974" s="121"/>
      <c r="D974" s="110"/>
      <c r="E974" s="111"/>
      <c r="F974" s="112"/>
    </row>
    <row r="975" spans="1:6">
      <c r="A975" s="109"/>
      <c r="B975" s="107"/>
      <c r="C975" s="121"/>
      <c r="D975" s="110"/>
      <c r="E975" s="111"/>
      <c r="F975" s="112"/>
    </row>
    <row r="976" spans="1:6">
      <c r="A976" s="109"/>
      <c r="B976" s="107"/>
      <c r="C976" s="121"/>
      <c r="D976" s="110"/>
      <c r="E976" s="111"/>
      <c r="F976" s="112"/>
    </row>
    <row r="977" spans="1:6">
      <c r="A977" s="109"/>
      <c r="B977" s="107"/>
      <c r="C977" s="121"/>
      <c r="D977" s="110"/>
      <c r="E977" s="111"/>
      <c r="F977" s="112"/>
    </row>
    <row r="978" spans="1:6">
      <c r="A978" s="109"/>
      <c r="B978" s="107"/>
      <c r="C978" s="121"/>
      <c r="D978" s="110"/>
      <c r="E978" s="111"/>
      <c r="F978" s="112"/>
    </row>
    <row r="979" spans="1:6">
      <c r="A979" s="109"/>
      <c r="B979" s="107"/>
      <c r="C979" s="121"/>
      <c r="D979" s="110"/>
      <c r="E979" s="111"/>
      <c r="F979" s="112"/>
    </row>
    <row r="980" spans="1:6">
      <c r="A980" s="109"/>
      <c r="B980" s="107"/>
      <c r="C980" s="121"/>
      <c r="D980" s="110"/>
      <c r="E980" s="111"/>
      <c r="F980" s="112"/>
    </row>
    <row r="981" spans="1:6">
      <c r="A981" s="109"/>
      <c r="B981" s="107"/>
      <c r="C981" s="121"/>
      <c r="D981" s="110"/>
      <c r="E981" s="111"/>
      <c r="F981" s="112"/>
    </row>
    <row r="982" spans="1:6">
      <c r="A982" s="109"/>
      <c r="B982" s="107"/>
      <c r="C982" s="121"/>
      <c r="D982" s="110"/>
      <c r="E982" s="111"/>
      <c r="F982" s="112"/>
    </row>
    <row r="983" spans="1:6">
      <c r="A983" s="109"/>
      <c r="B983" s="107"/>
      <c r="C983" s="121"/>
      <c r="D983" s="110"/>
      <c r="E983" s="111"/>
      <c r="F983" s="112"/>
    </row>
    <row r="984" spans="1:6">
      <c r="A984" s="109"/>
      <c r="B984" s="107"/>
      <c r="C984" s="121"/>
      <c r="D984" s="110"/>
      <c r="E984" s="111"/>
      <c r="F984" s="112"/>
    </row>
    <row r="985" spans="1:6">
      <c r="A985" s="109"/>
      <c r="B985" s="107"/>
      <c r="C985" s="121"/>
      <c r="D985" s="110"/>
      <c r="E985" s="111"/>
      <c r="F985" s="112"/>
    </row>
    <row r="986" spans="1:6">
      <c r="A986" s="109"/>
      <c r="B986" s="107"/>
      <c r="C986" s="121"/>
      <c r="D986" s="110"/>
      <c r="E986" s="111"/>
      <c r="F986" s="112"/>
    </row>
    <row r="987" spans="1:6">
      <c r="A987" s="109"/>
      <c r="B987" s="107"/>
      <c r="C987" s="121"/>
      <c r="D987" s="110"/>
      <c r="E987" s="111"/>
      <c r="F987" s="112"/>
    </row>
    <row r="988" spans="1:6">
      <c r="A988" s="109"/>
      <c r="B988" s="107"/>
      <c r="C988" s="121"/>
      <c r="D988" s="110"/>
      <c r="E988" s="111"/>
      <c r="F988" s="112"/>
    </row>
    <row r="989" spans="1:6">
      <c r="A989" s="109"/>
      <c r="B989" s="107"/>
      <c r="C989" s="121"/>
      <c r="D989" s="110"/>
      <c r="E989" s="111"/>
      <c r="F989" s="112"/>
    </row>
    <row r="990" spans="1:6">
      <c r="A990" s="109"/>
      <c r="B990" s="107"/>
      <c r="C990" s="121"/>
      <c r="D990" s="110"/>
      <c r="E990" s="111"/>
      <c r="F990" s="112"/>
    </row>
    <row r="991" spans="1:6">
      <c r="A991" s="109"/>
      <c r="B991" s="107"/>
      <c r="C991" s="121"/>
      <c r="D991" s="110"/>
      <c r="E991" s="111"/>
      <c r="F991" s="112"/>
    </row>
    <row r="992" spans="1:6">
      <c r="A992" s="109"/>
      <c r="B992" s="107"/>
      <c r="C992" s="121"/>
      <c r="D992" s="110"/>
      <c r="E992" s="111"/>
      <c r="F992" s="112"/>
    </row>
    <row r="993" spans="1:6">
      <c r="A993" s="109"/>
      <c r="B993" s="107"/>
      <c r="C993" s="121"/>
      <c r="D993" s="110"/>
      <c r="E993" s="111"/>
      <c r="F993" s="112"/>
    </row>
    <row r="994" spans="1:6">
      <c r="A994" s="109"/>
      <c r="B994" s="107"/>
      <c r="C994" s="121"/>
      <c r="D994" s="110"/>
      <c r="E994" s="111"/>
      <c r="F994" s="112"/>
    </row>
    <row r="995" spans="1:6">
      <c r="A995" s="109"/>
      <c r="B995" s="107"/>
      <c r="C995" s="121"/>
      <c r="D995" s="110"/>
      <c r="E995" s="111"/>
      <c r="F995" s="112"/>
    </row>
    <row r="996" spans="1:6">
      <c r="A996" s="109"/>
      <c r="B996" s="107"/>
      <c r="C996" s="121"/>
      <c r="D996" s="110"/>
      <c r="E996" s="111"/>
      <c r="F996" s="112"/>
    </row>
    <row r="997" spans="1:6">
      <c r="A997" s="109"/>
      <c r="B997" s="107"/>
      <c r="C997" s="121"/>
      <c r="D997" s="110"/>
      <c r="E997" s="111"/>
      <c r="F997" s="112"/>
    </row>
    <row r="998" spans="1:6">
      <c r="A998" s="109"/>
      <c r="B998" s="107"/>
      <c r="C998" s="121"/>
      <c r="D998" s="110"/>
      <c r="E998" s="111"/>
      <c r="F998" s="112"/>
    </row>
    <row r="999" spans="1:6">
      <c r="A999" s="109"/>
      <c r="B999" s="107"/>
      <c r="C999" s="121"/>
      <c r="D999" s="110"/>
      <c r="E999" s="111"/>
      <c r="F999" s="112"/>
    </row>
    <row r="1000" spans="1:6">
      <c r="A1000" s="109"/>
      <c r="B1000" s="107"/>
      <c r="C1000" s="121"/>
      <c r="D1000" s="110"/>
      <c r="E1000" s="111"/>
      <c r="F1000" s="112"/>
    </row>
    <row r="1001" spans="1:6">
      <c r="A1001" s="109"/>
      <c r="B1001" s="107"/>
      <c r="C1001" s="121"/>
      <c r="D1001" s="110"/>
      <c r="E1001" s="111"/>
      <c r="F1001" s="112"/>
    </row>
    <row r="1002" spans="1:6">
      <c r="A1002" s="109"/>
      <c r="B1002" s="107"/>
      <c r="C1002" s="121"/>
      <c r="D1002" s="110"/>
      <c r="E1002" s="111"/>
      <c r="F1002" s="112"/>
    </row>
    <row r="1003" spans="1:6">
      <c r="A1003" s="109"/>
      <c r="B1003" s="107"/>
      <c r="C1003" s="121"/>
      <c r="D1003" s="110"/>
      <c r="E1003" s="111"/>
      <c r="F1003" s="112"/>
    </row>
    <row r="1004" spans="1:6">
      <c r="A1004" s="109"/>
      <c r="B1004" s="107"/>
      <c r="C1004" s="121"/>
      <c r="D1004" s="110"/>
      <c r="E1004" s="111"/>
      <c r="F1004" s="112"/>
    </row>
    <row r="1005" spans="1:6">
      <c r="A1005" s="109"/>
      <c r="B1005" s="107"/>
      <c r="C1005" s="121"/>
      <c r="D1005" s="110"/>
      <c r="E1005" s="111"/>
      <c r="F1005" s="112"/>
    </row>
    <row r="1006" spans="1:6">
      <c r="A1006" s="109"/>
      <c r="B1006" s="107"/>
      <c r="C1006" s="121"/>
      <c r="D1006" s="110"/>
      <c r="E1006" s="111"/>
      <c r="F1006" s="112"/>
    </row>
    <row r="1007" spans="1:6">
      <c r="A1007" s="109"/>
      <c r="B1007" s="107"/>
      <c r="C1007" s="121"/>
      <c r="D1007" s="110"/>
      <c r="E1007" s="111"/>
      <c r="F1007" s="112"/>
    </row>
    <row r="1008" spans="1:6">
      <c r="A1008" s="109"/>
      <c r="B1008" s="107"/>
      <c r="C1008" s="121"/>
      <c r="D1008" s="110"/>
      <c r="E1008" s="111"/>
      <c r="F1008" s="112"/>
    </row>
    <row r="1009" spans="1:6">
      <c r="A1009" s="109"/>
      <c r="B1009" s="107"/>
      <c r="C1009" s="121"/>
      <c r="D1009" s="110"/>
      <c r="E1009" s="111"/>
      <c r="F1009" s="112"/>
    </row>
    <row r="1010" spans="1:6">
      <c r="A1010" s="109"/>
      <c r="B1010" s="107"/>
      <c r="C1010" s="121"/>
      <c r="D1010" s="110"/>
      <c r="E1010" s="111"/>
      <c r="F1010" s="112"/>
    </row>
    <row r="1011" spans="1:6">
      <c r="A1011" s="109"/>
      <c r="B1011" s="107"/>
      <c r="C1011" s="121"/>
      <c r="D1011" s="110"/>
      <c r="E1011" s="111"/>
      <c r="F1011" s="112"/>
    </row>
    <row r="1012" spans="1:6">
      <c r="A1012" s="109"/>
      <c r="B1012" s="107"/>
      <c r="C1012" s="121"/>
      <c r="D1012" s="110"/>
      <c r="E1012" s="111"/>
      <c r="F1012" s="112"/>
    </row>
    <row r="1013" spans="1:6">
      <c r="A1013" s="109"/>
      <c r="B1013" s="107"/>
      <c r="C1013" s="121"/>
      <c r="D1013" s="110"/>
      <c r="E1013" s="111"/>
      <c r="F1013" s="112"/>
    </row>
    <row r="1014" spans="1:6">
      <c r="A1014" s="109"/>
      <c r="B1014" s="107"/>
      <c r="C1014" s="121"/>
      <c r="D1014" s="110"/>
      <c r="E1014" s="111"/>
      <c r="F1014" s="112"/>
    </row>
    <row r="1015" spans="1:6">
      <c r="A1015" s="109"/>
      <c r="B1015" s="107"/>
      <c r="C1015" s="121"/>
      <c r="D1015" s="110"/>
      <c r="E1015" s="111"/>
      <c r="F1015" s="112"/>
    </row>
    <row r="1016" spans="1:6">
      <c r="A1016" s="109"/>
      <c r="B1016" s="107"/>
      <c r="C1016" s="121"/>
      <c r="D1016" s="110"/>
      <c r="E1016" s="111"/>
      <c r="F1016" s="112"/>
    </row>
    <row r="1017" spans="1:6">
      <c r="A1017" s="109"/>
      <c r="B1017" s="107"/>
      <c r="C1017" s="121"/>
      <c r="D1017" s="110"/>
      <c r="E1017" s="111"/>
      <c r="F1017" s="112"/>
    </row>
    <row r="1018" spans="1:6">
      <c r="A1018" s="109"/>
      <c r="B1018" s="107"/>
      <c r="C1018" s="121"/>
      <c r="D1018" s="110"/>
      <c r="E1018" s="111"/>
      <c r="F1018" s="112"/>
    </row>
    <row r="1019" spans="1:6">
      <c r="A1019" s="109"/>
      <c r="B1019" s="107"/>
      <c r="C1019" s="121"/>
      <c r="D1019" s="110"/>
      <c r="E1019" s="111"/>
      <c r="F1019" s="112"/>
    </row>
    <row r="1020" spans="1:6">
      <c r="A1020" s="109"/>
      <c r="B1020" s="107"/>
      <c r="C1020" s="121"/>
      <c r="D1020" s="110"/>
      <c r="E1020" s="111"/>
      <c r="F1020" s="112"/>
    </row>
    <row r="1021" spans="1:6">
      <c r="A1021" s="109"/>
      <c r="B1021" s="107"/>
      <c r="C1021" s="121"/>
      <c r="D1021" s="110"/>
      <c r="E1021" s="111"/>
      <c r="F1021" s="112"/>
    </row>
    <row r="1022" spans="1:6">
      <c r="A1022" s="109"/>
      <c r="B1022" s="107"/>
      <c r="C1022" s="121"/>
      <c r="D1022" s="110"/>
      <c r="E1022" s="111"/>
      <c r="F1022" s="112"/>
    </row>
    <row r="1023" spans="1:6">
      <c r="A1023" s="109"/>
      <c r="B1023" s="107"/>
      <c r="C1023" s="121"/>
      <c r="D1023" s="110"/>
      <c r="E1023" s="111"/>
      <c r="F1023" s="112"/>
    </row>
    <row r="1024" spans="1:6">
      <c r="A1024" s="109"/>
      <c r="B1024" s="107"/>
      <c r="C1024" s="121"/>
      <c r="D1024" s="110"/>
      <c r="E1024" s="111"/>
      <c r="F1024" s="112"/>
    </row>
    <row r="1025" spans="1:6">
      <c r="A1025" s="109"/>
      <c r="B1025" s="107"/>
      <c r="C1025" s="121"/>
      <c r="D1025" s="110"/>
      <c r="E1025" s="111"/>
      <c r="F1025" s="112"/>
    </row>
    <row r="1026" spans="1:6">
      <c r="A1026" s="109"/>
      <c r="B1026" s="107"/>
      <c r="C1026" s="121"/>
      <c r="D1026" s="110"/>
      <c r="E1026" s="111"/>
      <c r="F1026" s="112"/>
    </row>
    <row r="1027" spans="1:6">
      <c r="A1027" s="109"/>
      <c r="B1027" s="107"/>
      <c r="C1027" s="121"/>
      <c r="D1027" s="110"/>
      <c r="E1027" s="111"/>
      <c r="F1027" s="112"/>
    </row>
    <row r="1028" spans="1:6">
      <c r="A1028" s="109"/>
      <c r="B1028" s="107"/>
      <c r="C1028" s="121"/>
      <c r="D1028" s="110"/>
      <c r="E1028" s="111"/>
      <c r="F1028" s="112"/>
    </row>
    <row r="1029" spans="1:6">
      <c r="A1029" s="109"/>
      <c r="B1029" s="107"/>
      <c r="C1029" s="121"/>
      <c r="D1029" s="110"/>
      <c r="E1029" s="111"/>
      <c r="F1029" s="112"/>
    </row>
    <row r="1030" spans="1:6">
      <c r="A1030" s="109"/>
      <c r="B1030" s="107"/>
      <c r="C1030" s="121"/>
      <c r="D1030" s="110"/>
      <c r="E1030" s="111"/>
      <c r="F1030" s="112"/>
    </row>
    <row r="1031" spans="1:6">
      <c r="A1031" s="109"/>
      <c r="B1031" s="107"/>
      <c r="C1031" s="121"/>
      <c r="D1031" s="110"/>
      <c r="E1031" s="111"/>
      <c r="F1031" s="112"/>
    </row>
    <row r="1032" spans="1:6">
      <c r="A1032" s="109"/>
      <c r="B1032" s="107"/>
      <c r="C1032" s="121"/>
      <c r="D1032" s="110"/>
      <c r="E1032" s="111"/>
      <c r="F1032" s="112"/>
    </row>
    <row r="1033" spans="1:6">
      <c r="A1033" s="109"/>
      <c r="B1033" s="107"/>
      <c r="C1033" s="121"/>
      <c r="D1033" s="110"/>
      <c r="E1033" s="111"/>
      <c r="F1033" s="112"/>
    </row>
    <row r="1034" spans="1:6">
      <c r="A1034" s="109"/>
      <c r="B1034" s="107"/>
      <c r="C1034" s="121"/>
      <c r="D1034" s="110"/>
      <c r="E1034" s="111"/>
      <c r="F1034" s="112"/>
    </row>
    <row r="1035" spans="1:6">
      <c r="A1035" s="109"/>
      <c r="B1035" s="107"/>
      <c r="C1035" s="121"/>
      <c r="D1035" s="110"/>
      <c r="E1035" s="111"/>
      <c r="F1035" s="112"/>
    </row>
    <row r="1036" spans="1:6">
      <c r="A1036" s="109"/>
      <c r="B1036" s="107"/>
      <c r="C1036" s="121"/>
      <c r="D1036" s="110"/>
      <c r="E1036" s="111"/>
      <c r="F1036" s="112"/>
    </row>
    <row r="1037" spans="1:6">
      <c r="A1037" s="109"/>
      <c r="B1037" s="107"/>
      <c r="C1037" s="121"/>
      <c r="D1037" s="110"/>
      <c r="E1037" s="111"/>
      <c r="F1037" s="112"/>
    </row>
    <row r="1038" spans="1:6">
      <c r="A1038" s="109"/>
      <c r="B1038" s="107"/>
      <c r="C1038" s="121"/>
      <c r="D1038" s="110"/>
      <c r="E1038" s="111"/>
      <c r="F1038" s="112"/>
    </row>
    <row r="1039" spans="1:6">
      <c r="A1039" s="109"/>
      <c r="B1039" s="107"/>
      <c r="C1039" s="121"/>
      <c r="D1039" s="110"/>
      <c r="E1039" s="111"/>
      <c r="F1039" s="112"/>
    </row>
    <row r="1040" spans="1:6">
      <c r="A1040" s="109"/>
      <c r="B1040" s="107"/>
      <c r="C1040" s="121"/>
      <c r="D1040" s="110"/>
      <c r="E1040" s="111"/>
      <c r="F1040" s="112"/>
    </row>
    <row r="1041" spans="1:6">
      <c r="A1041" s="109"/>
      <c r="B1041" s="107"/>
      <c r="C1041" s="121"/>
      <c r="D1041" s="110"/>
      <c r="E1041" s="111"/>
      <c r="F1041" s="112"/>
    </row>
    <row r="1042" spans="1:6">
      <c r="A1042" s="109"/>
      <c r="B1042" s="107"/>
      <c r="C1042" s="121"/>
      <c r="D1042" s="110"/>
      <c r="E1042" s="111"/>
      <c r="F1042" s="112"/>
    </row>
    <row r="1043" spans="1:6">
      <c r="A1043" s="109"/>
      <c r="B1043" s="107"/>
      <c r="C1043" s="121"/>
      <c r="D1043" s="110"/>
      <c r="E1043" s="111"/>
      <c r="F1043" s="112"/>
    </row>
    <row r="1044" spans="1:6">
      <c r="A1044" s="109"/>
      <c r="B1044" s="107"/>
      <c r="C1044" s="121"/>
      <c r="D1044" s="110"/>
      <c r="E1044" s="111"/>
      <c r="F1044" s="112"/>
    </row>
    <row r="1045" spans="1:6">
      <c r="A1045" s="109"/>
      <c r="B1045" s="107"/>
      <c r="C1045" s="121"/>
      <c r="D1045" s="110"/>
      <c r="E1045" s="111"/>
      <c r="F1045" s="112"/>
    </row>
    <row r="1046" spans="1:6">
      <c r="A1046" s="109"/>
      <c r="B1046" s="107"/>
      <c r="C1046" s="121"/>
      <c r="D1046" s="110"/>
      <c r="E1046" s="111"/>
      <c r="F1046" s="112"/>
    </row>
    <row r="1047" spans="1:6">
      <c r="A1047" s="109"/>
      <c r="B1047" s="107"/>
      <c r="C1047" s="121"/>
      <c r="D1047" s="110"/>
      <c r="E1047" s="111"/>
      <c r="F1047" s="112"/>
    </row>
    <row r="1048" spans="1:6">
      <c r="A1048" s="109"/>
      <c r="B1048" s="107"/>
      <c r="C1048" s="121"/>
      <c r="D1048" s="110"/>
      <c r="E1048" s="111"/>
      <c r="F1048" s="112"/>
    </row>
    <row r="1049" spans="1:6">
      <c r="A1049" s="109"/>
      <c r="B1049" s="107"/>
      <c r="C1049" s="121"/>
      <c r="D1049" s="110"/>
      <c r="E1049" s="111"/>
      <c r="F1049" s="112"/>
    </row>
    <row r="1050" spans="1:6">
      <c r="A1050" s="109"/>
      <c r="B1050" s="107"/>
      <c r="C1050" s="121"/>
      <c r="D1050" s="110"/>
      <c r="E1050" s="111"/>
      <c r="F1050" s="112"/>
    </row>
    <row r="1051" spans="1:6">
      <c r="A1051" s="109"/>
      <c r="B1051" s="107"/>
      <c r="C1051" s="121"/>
      <c r="D1051" s="110"/>
      <c r="E1051" s="111"/>
      <c r="F1051" s="112"/>
    </row>
    <row r="1052" spans="1:6">
      <c r="A1052" s="109"/>
      <c r="B1052" s="107"/>
      <c r="C1052" s="121"/>
      <c r="D1052" s="110"/>
      <c r="E1052" s="111"/>
      <c r="F1052" s="112"/>
    </row>
    <row r="1053" spans="1:6">
      <c r="A1053" s="109"/>
      <c r="B1053" s="107"/>
      <c r="C1053" s="121"/>
      <c r="D1053" s="110"/>
      <c r="E1053" s="111"/>
      <c r="F1053" s="112"/>
    </row>
    <row r="1054" spans="1:6">
      <c r="A1054" s="109"/>
      <c r="B1054" s="107"/>
      <c r="C1054" s="121"/>
      <c r="D1054" s="110"/>
      <c r="E1054" s="111"/>
      <c r="F1054" s="112"/>
    </row>
    <row r="1055" spans="1:6">
      <c r="A1055" s="109"/>
      <c r="B1055" s="107"/>
      <c r="C1055" s="121"/>
      <c r="D1055" s="110"/>
      <c r="E1055" s="111"/>
      <c r="F1055" s="112"/>
    </row>
    <row r="1056" spans="1:6">
      <c r="A1056" s="109"/>
      <c r="B1056" s="107"/>
      <c r="C1056" s="121"/>
      <c r="D1056" s="110"/>
      <c r="E1056" s="111"/>
      <c r="F1056" s="112"/>
    </row>
    <row r="1057" spans="1:6">
      <c r="A1057" s="109"/>
      <c r="B1057" s="107"/>
      <c r="C1057" s="121"/>
      <c r="D1057" s="110"/>
      <c r="E1057" s="111"/>
      <c r="F1057" s="112"/>
    </row>
    <row r="1058" spans="1:6">
      <c r="A1058" s="109"/>
      <c r="B1058" s="107"/>
      <c r="C1058" s="121"/>
      <c r="D1058" s="110"/>
      <c r="E1058" s="111"/>
      <c r="F1058" s="112"/>
    </row>
    <row r="1059" spans="1:6">
      <c r="A1059" s="109"/>
      <c r="B1059" s="107"/>
      <c r="C1059" s="121"/>
      <c r="D1059" s="110"/>
      <c r="E1059" s="111"/>
      <c r="F1059" s="112"/>
    </row>
    <row r="1060" spans="1:6">
      <c r="A1060" s="109"/>
      <c r="B1060" s="107"/>
      <c r="C1060" s="121"/>
      <c r="D1060" s="110"/>
      <c r="E1060" s="111"/>
      <c r="F1060" s="112"/>
    </row>
    <row r="1061" spans="1:6">
      <c r="A1061" s="109"/>
      <c r="B1061" s="107"/>
      <c r="C1061" s="121"/>
      <c r="D1061" s="110"/>
      <c r="E1061" s="111"/>
      <c r="F1061" s="112"/>
    </row>
    <row r="1062" spans="1:6">
      <c r="A1062" s="109"/>
      <c r="B1062" s="107"/>
      <c r="C1062" s="121"/>
      <c r="D1062" s="110"/>
      <c r="E1062" s="111"/>
      <c r="F1062" s="112"/>
    </row>
    <row r="1063" spans="1:6">
      <c r="A1063" s="109"/>
      <c r="B1063" s="107"/>
      <c r="C1063" s="121"/>
      <c r="D1063" s="110"/>
      <c r="E1063" s="111"/>
      <c r="F1063" s="112"/>
    </row>
    <row r="1064" spans="1:6">
      <c r="A1064" s="109"/>
      <c r="B1064" s="107"/>
      <c r="C1064" s="121"/>
      <c r="D1064" s="110"/>
      <c r="E1064" s="111"/>
      <c r="F1064" s="112"/>
    </row>
    <row r="1065" spans="1:6">
      <c r="A1065" s="109"/>
      <c r="B1065" s="107"/>
      <c r="C1065" s="121"/>
      <c r="D1065" s="110"/>
      <c r="E1065" s="111"/>
      <c r="F1065" s="112"/>
    </row>
    <row r="1066" spans="1:6">
      <c r="A1066" s="109"/>
      <c r="B1066" s="107"/>
      <c r="C1066" s="121"/>
      <c r="D1066" s="110"/>
      <c r="E1066" s="111"/>
      <c r="F1066" s="112"/>
    </row>
    <row r="1067" spans="1:6">
      <c r="A1067" s="109"/>
      <c r="B1067" s="107"/>
      <c r="C1067" s="121"/>
      <c r="D1067" s="110"/>
      <c r="E1067" s="111"/>
      <c r="F1067" s="112"/>
    </row>
    <row r="1068" spans="1:6">
      <c r="A1068" s="109"/>
      <c r="B1068" s="107"/>
      <c r="C1068" s="121"/>
      <c r="D1068" s="110"/>
      <c r="E1068" s="111"/>
      <c r="F1068" s="112"/>
    </row>
    <row r="1069" spans="1:6">
      <c r="A1069" s="109"/>
      <c r="B1069" s="107"/>
      <c r="C1069" s="121"/>
      <c r="D1069" s="110"/>
      <c r="E1069" s="111"/>
      <c r="F1069" s="112"/>
    </row>
    <row r="1070" spans="1:6">
      <c r="A1070" s="109"/>
      <c r="B1070" s="107"/>
      <c r="C1070" s="121"/>
      <c r="D1070" s="110"/>
      <c r="E1070" s="111"/>
      <c r="F1070" s="112"/>
    </row>
    <row r="1071" spans="1:6">
      <c r="A1071" s="109"/>
      <c r="B1071" s="107"/>
      <c r="C1071" s="121"/>
      <c r="D1071" s="110"/>
      <c r="E1071" s="111"/>
      <c r="F1071" s="112"/>
    </row>
    <row r="1072" spans="1:6">
      <c r="A1072" s="109"/>
      <c r="B1072" s="107"/>
      <c r="C1072" s="121"/>
      <c r="D1072" s="110"/>
      <c r="E1072" s="111"/>
      <c r="F1072" s="112"/>
    </row>
    <row r="1073" spans="1:6">
      <c r="A1073" s="109"/>
      <c r="B1073" s="107"/>
      <c r="C1073" s="121"/>
      <c r="D1073" s="110"/>
      <c r="E1073" s="111"/>
      <c r="F1073" s="112"/>
    </row>
    <row r="1074" spans="1:6">
      <c r="A1074" s="109"/>
      <c r="B1074" s="107"/>
      <c r="C1074" s="121"/>
      <c r="D1074" s="110"/>
      <c r="E1074" s="111"/>
      <c r="F1074" s="112"/>
    </row>
    <row r="1075" spans="1:6">
      <c r="A1075" s="109"/>
      <c r="B1075" s="107"/>
      <c r="C1075" s="121"/>
      <c r="D1075" s="110"/>
      <c r="E1075" s="111"/>
      <c r="F1075" s="112"/>
    </row>
    <row r="1076" spans="1:6">
      <c r="A1076" s="109"/>
      <c r="B1076" s="107"/>
      <c r="C1076" s="121"/>
      <c r="D1076" s="110"/>
      <c r="E1076" s="111"/>
      <c r="F1076" s="112"/>
    </row>
    <row r="1077" spans="1:6">
      <c r="A1077" s="109"/>
      <c r="B1077" s="107"/>
      <c r="C1077" s="121"/>
      <c r="D1077" s="110"/>
      <c r="E1077" s="111"/>
      <c r="F1077" s="112"/>
    </row>
    <row r="1078" spans="1:6">
      <c r="A1078" s="109"/>
      <c r="B1078" s="107"/>
      <c r="C1078" s="121"/>
      <c r="D1078" s="110"/>
      <c r="E1078" s="111"/>
      <c r="F1078" s="112"/>
    </row>
    <row r="1079" spans="1:6">
      <c r="A1079" s="109"/>
      <c r="B1079" s="107"/>
      <c r="C1079" s="121"/>
      <c r="D1079" s="110"/>
      <c r="E1079" s="111"/>
      <c r="F1079" s="112"/>
    </row>
    <row r="1080" spans="1:6">
      <c r="A1080" s="109"/>
      <c r="B1080" s="107"/>
      <c r="C1080" s="121"/>
      <c r="D1080" s="110"/>
      <c r="E1080" s="111"/>
      <c r="F1080" s="112"/>
    </row>
    <row r="1081" spans="1:6">
      <c r="A1081" s="109"/>
      <c r="B1081" s="107"/>
      <c r="C1081" s="121"/>
      <c r="D1081" s="110"/>
      <c r="E1081" s="111"/>
      <c r="F1081" s="112"/>
    </row>
    <row r="1082" spans="1:6">
      <c r="A1082" s="109"/>
      <c r="B1082" s="107"/>
      <c r="C1082" s="121"/>
      <c r="D1082" s="110"/>
      <c r="E1082" s="111"/>
      <c r="F1082" s="112"/>
    </row>
    <row r="1083" spans="1:6">
      <c r="A1083" s="109"/>
      <c r="B1083" s="107"/>
      <c r="C1083" s="121"/>
      <c r="D1083" s="110"/>
      <c r="E1083" s="111"/>
      <c r="F1083" s="112"/>
    </row>
    <row r="1084" spans="1:6">
      <c r="A1084" s="109"/>
      <c r="B1084" s="107"/>
      <c r="C1084" s="121"/>
      <c r="D1084" s="110"/>
      <c r="E1084" s="111"/>
      <c r="F1084" s="112"/>
    </row>
    <row r="1085" spans="1:6">
      <c r="A1085" s="109"/>
      <c r="B1085" s="107"/>
      <c r="C1085" s="121"/>
      <c r="D1085" s="110"/>
      <c r="E1085" s="111"/>
      <c r="F1085" s="112"/>
    </row>
    <row r="1086" spans="1:6">
      <c r="A1086" s="109"/>
      <c r="B1086" s="107"/>
      <c r="C1086" s="121"/>
      <c r="D1086" s="110"/>
      <c r="E1086" s="111"/>
      <c r="F1086" s="112"/>
    </row>
    <row r="1087" spans="1:6">
      <c r="A1087" s="109"/>
      <c r="B1087" s="107"/>
      <c r="C1087" s="121"/>
      <c r="D1087" s="110"/>
      <c r="E1087" s="111"/>
      <c r="F1087" s="112"/>
    </row>
    <row r="1088" spans="1:6">
      <c r="A1088" s="109"/>
      <c r="B1088" s="107"/>
      <c r="C1088" s="121"/>
      <c r="D1088" s="110"/>
      <c r="E1088" s="111"/>
      <c r="F1088" s="112"/>
    </row>
    <row r="1089" spans="1:6">
      <c r="A1089" s="109"/>
      <c r="B1089" s="107"/>
      <c r="C1089" s="121"/>
      <c r="D1089" s="110"/>
      <c r="E1089" s="111"/>
      <c r="F1089" s="112"/>
    </row>
    <row r="1090" spans="1:6">
      <c r="A1090" s="109"/>
      <c r="B1090" s="107"/>
      <c r="C1090" s="121"/>
      <c r="D1090" s="110"/>
      <c r="E1090" s="111"/>
      <c r="F1090" s="112"/>
    </row>
    <row r="1091" spans="1:6">
      <c r="A1091" s="109"/>
      <c r="B1091" s="107"/>
      <c r="C1091" s="121"/>
      <c r="D1091" s="110"/>
      <c r="E1091" s="111"/>
      <c r="F1091" s="112"/>
    </row>
    <row r="1092" spans="1:6">
      <c r="A1092" s="109"/>
      <c r="B1092" s="107"/>
      <c r="C1092" s="121"/>
      <c r="D1092" s="110"/>
      <c r="E1092" s="111"/>
      <c r="F1092" s="112"/>
    </row>
    <row r="1093" spans="1:6">
      <c r="A1093" s="109"/>
      <c r="B1093" s="107"/>
      <c r="C1093" s="121"/>
      <c r="D1093" s="110"/>
      <c r="E1093" s="111"/>
      <c r="F1093" s="112"/>
    </row>
    <row r="1094" spans="1:6">
      <c r="A1094" s="109"/>
      <c r="B1094" s="107"/>
      <c r="C1094" s="121"/>
      <c r="D1094" s="110"/>
      <c r="E1094" s="111"/>
      <c r="F1094" s="112"/>
    </row>
    <row r="1095" spans="1:6">
      <c r="A1095" s="109"/>
      <c r="B1095" s="107"/>
      <c r="C1095" s="121"/>
      <c r="D1095" s="110"/>
      <c r="E1095" s="111"/>
      <c r="F1095" s="112"/>
    </row>
    <row r="1096" spans="1:6">
      <c r="A1096" s="109"/>
      <c r="B1096" s="107"/>
      <c r="C1096" s="121"/>
      <c r="D1096" s="110"/>
      <c r="E1096" s="111"/>
      <c r="F1096" s="112"/>
    </row>
    <row r="1097" spans="1:6">
      <c r="A1097" s="109"/>
      <c r="B1097" s="107"/>
      <c r="C1097" s="121"/>
      <c r="D1097" s="110"/>
      <c r="E1097" s="111"/>
      <c r="F1097" s="112"/>
    </row>
    <row r="1098" spans="1:6">
      <c r="A1098" s="109"/>
      <c r="B1098" s="107"/>
      <c r="C1098" s="121"/>
      <c r="D1098" s="110"/>
      <c r="E1098" s="111"/>
      <c r="F1098" s="112"/>
    </row>
    <row r="1099" spans="1:6">
      <c r="A1099" s="109"/>
      <c r="B1099" s="107"/>
      <c r="C1099" s="121"/>
      <c r="D1099" s="110"/>
      <c r="E1099" s="111"/>
      <c r="F1099" s="112"/>
    </row>
    <row r="1100" spans="1:6">
      <c r="A1100" s="109"/>
      <c r="B1100" s="107"/>
      <c r="C1100" s="121"/>
      <c r="D1100" s="110"/>
      <c r="E1100" s="111"/>
      <c r="F1100" s="112"/>
    </row>
    <row r="1101" spans="1:6">
      <c r="A1101" s="109"/>
      <c r="B1101" s="107"/>
      <c r="C1101" s="121"/>
      <c r="D1101" s="110"/>
      <c r="E1101" s="111"/>
      <c r="F1101" s="112"/>
    </row>
    <row r="1102" spans="1:6">
      <c r="A1102" s="109"/>
      <c r="B1102" s="107"/>
      <c r="C1102" s="121"/>
      <c r="D1102" s="110"/>
      <c r="E1102" s="111"/>
      <c r="F1102" s="112"/>
    </row>
    <row r="1103" spans="1:6">
      <c r="A1103" s="109"/>
      <c r="B1103" s="107"/>
      <c r="C1103" s="121"/>
      <c r="D1103" s="110"/>
      <c r="E1103" s="111"/>
      <c r="F1103" s="112"/>
    </row>
    <row r="1104" spans="1:6">
      <c r="A1104" s="109"/>
      <c r="B1104" s="107"/>
      <c r="C1104" s="121"/>
      <c r="D1104" s="110"/>
      <c r="E1104" s="111"/>
      <c r="F1104" s="112"/>
    </row>
    <row r="1105" spans="1:6">
      <c r="A1105" s="109"/>
      <c r="B1105" s="107"/>
      <c r="C1105" s="121"/>
      <c r="D1105" s="110"/>
      <c r="E1105" s="111"/>
      <c r="F1105" s="112"/>
    </row>
    <row r="1106" spans="1:6">
      <c r="A1106" s="109"/>
      <c r="B1106" s="107"/>
      <c r="C1106" s="121"/>
      <c r="D1106" s="110"/>
      <c r="E1106" s="111"/>
      <c r="F1106" s="112"/>
    </row>
    <row r="1107" spans="1:6">
      <c r="A1107" s="109"/>
      <c r="B1107" s="107"/>
      <c r="C1107" s="121"/>
      <c r="D1107" s="110"/>
      <c r="E1107" s="111"/>
      <c r="F1107" s="112"/>
    </row>
    <row r="1108" spans="1:6">
      <c r="A1108" s="109"/>
      <c r="B1108" s="107"/>
      <c r="C1108" s="121"/>
      <c r="D1108" s="110"/>
      <c r="E1108" s="111"/>
      <c r="F1108" s="112"/>
    </row>
    <row r="1109" spans="1:6">
      <c r="A1109" s="109"/>
      <c r="B1109" s="107"/>
      <c r="C1109" s="121"/>
      <c r="D1109" s="110"/>
      <c r="E1109" s="111"/>
      <c r="F1109" s="112"/>
    </row>
    <row r="1110" spans="1:6">
      <c r="A1110" s="109"/>
      <c r="B1110" s="107"/>
      <c r="C1110" s="121"/>
      <c r="D1110" s="110"/>
      <c r="E1110" s="111"/>
      <c r="F1110" s="112"/>
    </row>
    <row r="1111" spans="1:6">
      <c r="A1111" s="109"/>
      <c r="B1111" s="107"/>
      <c r="C1111" s="121"/>
      <c r="D1111" s="110"/>
      <c r="E1111" s="111"/>
      <c r="F1111" s="112"/>
    </row>
    <row r="1112" spans="1:6">
      <c r="A1112" s="109"/>
      <c r="B1112" s="107"/>
      <c r="C1112" s="121"/>
      <c r="D1112" s="110"/>
      <c r="E1112" s="111"/>
      <c r="F1112" s="112"/>
    </row>
    <row r="1113" spans="1:6">
      <c r="A1113" s="109"/>
      <c r="B1113" s="107"/>
      <c r="C1113" s="121"/>
      <c r="D1113" s="110"/>
      <c r="E1113" s="111"/>
      <c r="F1113" s="112"/>
    </row>
    <row r="1114" spans="1:6">
      <c r="A1114" s="109"/>
      <c r="B1114" s="107"/>
      <c r="C1114" s="121"/>
      <c r="D1114" s="110"/>
      <c r="E1114" s="111"/>
      <c r="F1114" s="112"/>
    </row>
    <row r="1115" spans="1:6">
      <c r="A1115" s="109"/>
      <c r="B1115" s="107"/>
      <c r="C1115" s="121"/>
      <c r="D1115" s="110"/>
      <c r="E1115" s="111"/>
      <c r="F1115" s="112"/>
    </row>
    <row r="1116" spans="1:6">
      <c r="A1116" s="109"/>
      <c r="B1116" s="107"/>
      <c r="C1116" s="121"/>
      <c r="D1116" s="110"/>
      <c r="E1116" s="111"/>
      <c r="F1116" s="112"/>
    </row>
    <row r="1117" spans="1:6">
      <c r="A1117" s="109"/>
      <c r="B1117" s="107"/>
      <c r="C1117" s="121"/>
      <c r="D1117" s="110"/>
      <c r="E1117" s="111"/>
      <c r="F1117" s="112"/>
    </row>
    <row r="1118" spans="1:6">
      <c r="A1118" s="109"/>
      <c r="B1118" s="107"/>
      <c r="C1118" s="121"/>
      <c r="D1118" s="110"/>
      <c r="E1118" s="111"/>
      <c r="F1118" s="112"/>
    </row>
    <row r="1119" spans="1:6">
      <c r="A1119" s="109"/>
      <c r="B1119" s="107"/>
      <c r="C1119" s="121"/>
      <c r="D1119" s="110"/>
      <c r="E1119" s="111"/>
      <c r="F1119" s="112"/>
    </row>
    <row r="1120" spans="1:6">
      <c r="A1120" s="109"/>
      <c r="B1120" s="107"/>
      <c r="C1120" s="121"/>
      <c r="D1120" s="110"/>
      <c r="E1120" s="111"/>
      <c r="F1120" s="112"/>
    </row>
    <row r="1121" spans="1:6">
      <c r="A1121" s="109"/>
      <c r="B1121" s="107"/>
      <c r="C1121" s="121"/>
      <c r="D1121" s="110"/>
      <c r="E1121" s="111"/>
      <c r="F1121" s="112"/>
    </row>
    <row r="1122" spans="1:6">
      <c r="A1122" s="109"/>
      <c r="B1122" s="107"/>
      <c r="C1122" s="121"/>
      <c r="D1122" s="110"/>
      <c r="E1122" s="111"/>
      <c r="F1122" s="112"/>
    </row>
    <row r="1123" spans="1:6">
      <c r="A1123" s="109"/>
      <c r="B1123" s="107"/>
      <c r="C1123" s="121"/>
      <c r="D1123" s="110"/>
      <c r="E1123" s="111"/>
      <c r="F1123" s="112"/>
    </row>
    <row r="1124" spans="1:6">
      <c r="A1124" s="109"/>
      <c r="B1124" s="107"/>
      <c r="C1124" s="121"/>
      <c r="D1124" s="110"/>
      <c r="E1124" s="111"/>
      <c r="F1124" s="112"/>
    </row>
    <row r="1125" spans="1:6">
      <c r="A1125" s="109"/>
      <c r="B1125" s="107"/>
      <c r="C1125" s="121"/>
      <c r="D1125" s="110"/>
      <c r="E1125" s="111"/>
      <c r="F1125" s="112"/>
    </row>
    <row r="1126" spans="1:6">
      <c r="A1126" s="109"/>
      <c r="B1126" s="107"/>
      <c r="C1126" s="121"/>
      <c r="D1126" s="110"/>
      <c r="E1126" s="111"/>
      <c r="F1126" s="112"/>
    </row>
    <row r="1127" spans="1:6">
      <c r="A1127" s="109"/>
      <c r="B1127" s="107"/>
      <c r="C1127" s="121"/>
      <c r="D1127" s="110"/>
      <c r="E1127" s="111"/>
      <c r="F1127" s="112"/>
    </row>
    <row r="1128" spans="1:6">
      <c r="A1128" s="109"/>
      <c r="B1128" s="107"/>
      <c r="C1128" s="121"/>
      <c r="D1128" s="110"/>
      <c r="E1128" s="111"/>
      <c r="F1128" s="112"/>
    </row>
    <row r="1129" spans="1:6">
      <c r="A1129" s="109"/>
      <c r="B1129" s="107"/>
      <c r="C1129" s="121"/>
      <c r="D1129" s="110"/>
      <c r="E1129" s="111"/>
      <c r="F1129" s="112"/>
    </row>
    <row r="1130" spans="1:6">
      <c r="A1130" s="109"/>
      <c r="B1130" s="107"/>
      <c r="C1130" s="121"/>
      <c r="D1130" s="110"/>
      <c r="E1130" s="111"/>
      <c r="F1130" s="112"/>
    </row>
    <row r="1131" spans="1:6">
      <c r="A1131" s="109"/>
      <c r="B1131" s="107"/>
      <c r="C1131" s="121"/>
      <c r="D1131" s="110"/>
      <c r="E1131" s="111"/>
      <c r="F1131" s="112"/>
    </row>
    <row r="1132" spans="1:6">
      <c r="A1132" s="109"/>
      <c r="B1132" s="107"/>
      <c r="C1132" s="121"/>
      <c r="D1132" s="110"/>
      <c r="E1132" s="111"/>
      <c r="F1132" s="112"/>
    </row>
    <row r="1133" spans="1:6">
      <c r="A1133" s="109"/>
      <c r="B1133" s="107"/>
      <c r="C1133" s="121"/>
      <c r="D1133" s="110"/>
      <c r="E1133" s="111"/>
      <c r="F1133" s="112"/>
    </row>
    <row r="1134" spans="1:6">
      <c r="A1134" s="109"/>
      <c r="B1134" s="107"/>
      <c r="C1134" s="121"/>
      <c r="D1134" s="110"/>
      <c r="E1134" s="111"/>
      <c r="F1134" s="112"/>
    </row>
    <row r="1135" spans="1:6">
      <c r="A1135" s="109"/>
      <c r="B1135" s="107"/>
      <c r="C1135" s="121"/>
      <c r="D1135" s="110"/>
      <c r="E1135" s="111"/>
      <c r="F1135" s="112"/>
    </row>
    <row r="1136" spans="1:6">
      <c r="A1136" s="109"/>
      <c r="B1136" s="107"/>
      <c r="C1136" s="121"/>
      <c r="D1136" s="110"/>
      <c r="E1136" s="111"/>
      <c r="F1136" s="112"/>
    </row>
    <row r="1137" spans="1:6">
      <c r="A1137" s="109"/>
      <c r="B1137" s="107"/>
      <c r="C1137" s="121"/>
      <c r="D1137" s="110"/>
      <c r="E1137" s="111"/>
      <c r="F1137" s="112"/>
    </row>
    <row r="1138" spans="1:6">
      <c r="A1138" s="109"/>
      <c r="B1138" s="107"/>
      <c r="C1138" s="121"/>
      <c r="D1138" s="110"/>
      <c r="E1138" s="111"/>
      <c r="F1138" s="112"/>
    </row>
    <row r="1139" spans="1:6">
      <c r="A1139" s="109"/>
      <c r="B1139" s="107"/>
      <c r="C1139" s="121"/>
      <c r="D1139" s="110"/>
      <c r="E1139" s="111"/>
      <c r="F1139" s="112"/>
    </row>
    <row r="1140" spans="1:6">
      <c r="A1140" s="109"/>
      <c r="B1140" s="107"/>
      <c r="C1140" s="121"/>
      <c r="D1140" s="110"/>
      <c r="E1140" s="111"/>
      <c r="F1140" s="112"/>
    </row>
    <row r="1141" spans="1:6">
      <c r="A1141" s="109"/>
      <c r="B1141" s="107"/>
      <c r="C1141" s="121"/>
      <c r="D1141" s="110"/>
      <c r="E1141" s="111"/>
      <c r="F1141" s="112"/>
    </row>
    <row r="1142" spans="1:6">
      <c r="A1142" s="109"/>
      <c r="B1142" s="107"/>
      <c r="C1142" s="121"/>
      <c r="D1142" s="110"/>
      <c r="E1142" s="111"/>
      <c r="F1142" s="112"/>
    </row>
    <row r="1143" spans="1:6">
      <c r="A1143" s="109"/>
      <c r="B1143" s="107"/>
      <c r="C1143" s="121"/>
      <c r="D1143" s="110"/>
      <c r="E1143" s="111"/>
      <c r="F1143" s="112"/>
    </row>
    <row r="1144" spans="1:6">
      <c r="A1144" s="109"/>
      <c r="B1144" s="107"/>
      <c r="C1144" s="121"/>
      <c r="D1144" s="110"/>
      <c r="E1144" s="111"/>
      <c r="F1144" s="112"/>
    </row>
    <row r="1145" spans="1:6">
      <c r="A1145" s="109"/>
      <c r="B1145" s="107"/>
      <c r="C1145" s="121"/>
      <c r="D1145" s="110"/>
      <c r="E1145" s="111"/>
      <c r="F1145" s="112"/>
    </row>
    <row r="1146" spans="1:6">
      <c r="A1146" s="109"/>
      <c r="B1146" s="107"/>
      <c r="C1146" s="121"/>
      <c r="D1146" s="110"/>
      <c r="E1146" s="111"/>
      <c r="F1146" s="112"/>
    </row>
    <row r="1147" spans="1:6">
      <c r="A1147" s="109"/>
      <c r="B1147" s="107"/>
      <c r="C1147" s="121"/>
      <c r="D1147" s="110"/>
      <c r="E1147" s="111"/>
      <c r="F1147" s="112"/>
    </row>
    <row r="1148" spans="1:6">
      <c r="A1148" s="109"/>
      <c r="B1148" s="107"/>
      <c r="C1148" s="121"/>
      <c r="D1148" s="110"/>
      <c r="E1148" s="111"/>
      <c r="F1148" s="112"/>
    </row>
    <row r="1149" spans="1:6">
      <c r="A1149" s="109"/>
      <c r="B1149" s="107"/>
      <c r="C1149" s="121"/>
      <c r="D1149" s="110"/>
      <c r="E1149" s="111"/>
      <c r="F1149" s="112"/>
    </row>
    <row r="1150" spans="1:6">
      <c r="A1150" s="109"/>
      <c r="B1150" s="107"/>
      <c r="C1150" s="121"/>
      <c r="D1150" s="110"/>
      <c r="E1150" s="111"/>
      <c r="F1150" s="112"/>
    </row>
    <row r="1151" spans="1:6">
      <c r="A1151" s="109"/>
      <c r="B1151" s="107"/>
      <c r="C1151" s="121"/>
      <c r="D1151" s="110"/>
      <c r="E1151" s="111"/>
      <c r="F1151" s="112"/>
    </row>
    <row r="1152" spans="1:6">
      <c r="A1152" s="109"/>
      <c r="B1152" s="107"/>
      <c r="C1152" s="121"/>
      <c r="D1152" s="110"/>
      <c r="E1152" s="111"/>
      <c r="F1152" s="112"/>
    </row>
    <row r="1153" spans="1:6">
      <c r="A1153" s="109"/>
      <c r="B1153" s="107"/>
      <c r="C1153" s="121"/>
      <c r="D1153" s="110"/>
      <c r="E1153" s="111"/>
      <c r="F1153" s="112"/>
    </row>
    <row r="1154" spans="1:6">
      <c r="A1154" s="109"/>
      <c r="B1154" s="107"/>
      <c r="C1154" s="121"/>
      <c r="D1154" s="110"/>
      <c r="E1154" s="111"/>
      <c r="F1154" s="112"/>
    </row>
    <row r="1155" spans="1:6">
      <c r="A1155" s="109"/>
      <c r="B1155" s="107"/>
      <c r="C1155" s="121"/>
      <c r="D1155" s="110"/>
      <c r="E1155" s="111"/>
      <c r="F1155" s="112"/>
    </row>
    <row r="1156" spans="1:6">
      <c r="A1156" s="109"/>
      <c r="B1156" s="107"/>
      <c r="C1156" s="121"/>
      <c r="D1156" s="110"/>
      <c r="E1156" s="111"/>
      <c r="F1156" s="112"/>
    </row>
    <row r="1157" spans="1:6">
      <c r="A1157" s="109"/>
      <c r="B1157" s="107"/>
      <c r="C1157" s="121"/>
      <c r="D1157" s="110"/>
      <c r="E1157" s="111"/>
      <c r="F1157" s="112"/>
    </row>
    <row r="1158" spans="1:6">
      <c r="A1158" s="109"/>
      <c r="B1158" s="107"/>
      <c r="C1158" s="121"/>
      <c r="D1158" s="110"/>
      <c r="E1158" s="111"/>
      <c r="F1158" s="112"/>
    </row>
    <row r="1159" spans="1:6">
      <c r="A1159" s="109"/>
      <c r="B1159" s="107"/>
      <c r="C1159" s="121"/>
      <c r="D1159" s="110"/>
      <c r="E1159" s="111"/>
      <c r="F1159" s="112"/>
    </row>
    <row r="1160" spans="1:6">
      <c r="A1160" s="109"/>
      <c r="B1160" s="107"/>
      <c r="C1160" s="121"/>
      <c r="D1160" s="110"/>
      <c r="E1160" s="111"/>
      <c r="F1160" s="112"/>
    </row>
    <row r="1161" spans="1:6">
      <c r="A1161" s="109"/>
      <c r="B1161" s="107"/>
      <c r="C1161" s="121"/>
      <c r="D1161" s="110"/>
      <c r="E1161" s="111"/>
      <c r="F1161" s="112"/>
    </row>
    <row r="1162" spans="1:6">
      <c r="A1162" s="109"/>
      <c r="B1162" s="107"/>
      <c r="C1162" s="121"/>
      <c r="D1162" s="110"/>
      <c r="E1162" s="111"/>
      <c r="F1162" s="112"/>
    </row>
    <row r="1163" spans="1:6">
      <c r="A1163" s="109"/>
      <c r="B1163" s="107"/>
      <c r="C1163" s="121"/>
      <c r="D1163" s="110"/>
      <c r="E1163" s="111"/>
      <c r="F1163" s="112"/>
    </row>
    <row r="1164" spans="1:6">
      <c r="A1164" s="109"/>
      <c r="B1164" s="107"/>
      <c r="C1164" s="121"/>
      <c r="D1164" s="110"/>
      <c r="E1164" s="111"/>
      <c r="F1164" s="112"/>
    </row>
    <row r="1165" spans="1:6">
      <c r="A1165" s="109"/>
      <c r="B1165" s="107"/>
      <c r="C1165" s="121"/>
      <c r="D1165" s="110"/>
      <c r="E1165" s="111"/>
      <c r="F1165" s="112"/>
    </row>
    <row r="1166" spans="1:6">
      <c r="A1166" s="109"/>
      <c r="B1166" s="107"/>
      <c r="C1166" s="121"/>
      <c r="D1166" s="110"/>
      <c r="E1166" s="111"/>
      <c r="F1166" s="112"/>
    </row>
    <row r="1167" spans="1:6">
      <c r="A1167" s="109"/>
      <c r="B1167" s="107"/>
      <c r="C1167" s="121"/>
      <c r="D1167" s="110"/>
      <c r="E1167" s="111"/>
      <c r="F1167" s="112"/>
    </row>
    <row r="1168" spans="1:6">
      <c r="A1168" s="109"/>
      <c r="B1168" s="107"/>
      <c r="C1168" s="121"/>
      <c r="D1168" s="110"/>
      <c r="E1168" s="111"/>
      <c r="F1168" s="112"/>
    </row>
    <row r="1169" spans="1:6">
      <c r="A1169" s="109"/>
      <c r="B1169" s="107"/>
      <c r="C1169" s="121"/>
      <c r="D1169" s="110"/>
      <c r="E1169" s="111"/>
      <c r="F1169" s="112"/>
    </row>
    <row r="1170" spans="1:6">
      <c r="A1170" s="109"/>
      <c r="B1170" s="107"/>
      <c r="C1170" s="121"/>
      <c r="D1170" s="110"/>
      <c r="E1170" s="111"/>
      <c r="F1170" s="112"/>
    </row>
    <row r="1171" spans="1:6">
      <c r="A1171" s="109"/>
      <c r="B1171" s="107"/>
      <c r="C1171" s="121"/>
      <c r="D1171" s="110"/>
      <c r="E1171" s="111"/>
      <c r="F1171" s="112"/>
    </row>
    <row r="1172" spans="1:6">
      <c r="A1172" s="109"/>
      <c r="B1172" s="107"/>
      <c r="C1172" s="121"/>
      <c r="D1172" s="110"/>
      <c r="E1172" s="111"/>
      <c r="F1172" s="112"/>
    </row>
    <row r="1173" spans="1:6">
      <c r="A1173" s="109"/>
      <c r="B1173" s="107"/>
      <c r="C1173" s="121"/>
      <c r="D1173" s="110"/>
      <c r="E1173" s="111"/>
      <c r="F1173" s="112"/>
    </row>
    <row r="1174" spans="1:6">
      <c r="A1174" s="109"/>
      <c r="B1174" s="107"/>
      <c r="C1174" s="121"/>
      <c r="D1174" s="110"/>
      <c r="E1174" s="111"/>
      <c r="F1174" s="112"/>
    </row>
    <row r="1175" spans="1:6">
      <c r="A1175" s="109"/>
      <c r="B1175" s="107"/>
      <c r="C1175" s="121"/>
      <c r="D1175" s="110"/>
      <c r="E1175" s="111"/>
      <c r="F1175" s="112"/>
    </row>
    <row r="1176" spans="1:6">
      <c r="A1176" s="109"/>
      <c r="B1176" s="107"/>
      <c r="C1176" s="121"/>
      <c r="D1176" s="110"/>
      <c r="E1176" s="111"/>
      <c r="F1176" s="112"/>
    </row>
    <row r="1177" spans="1:6">
      <c r="A1177" s="109"/>
      <c r="B1177" s="107"/>
      <c r="C1177" s="121"/>
      <c r="D1177" s="110"/>
      <c r="E1177" s="111"/>
      <c r="F1177" s="112"/>
    </row>
    <row r="1178" spans="1:6">
      <c r="A1178" s="109"/>
      <c r="B1178" s="107"/>
      <c r="C1178" s="121"/>
      <c r="D1178" s="110"/>
      <c r="E1178" s="111"/>
      <c r="F1178" s="112"/>
    </row>
    <row r="1179" spans="1:6">
      <c r="A1179" s="109"/>
      <c r="B1179" s="107"/>
      <c r="C1179" s="121"/>
      <c r="D1179" s="110"/>
      <c r="E1179" s="111"/>
      <c r="F1179" s="112"/>
    </row>
    <row r="1180" spans="1:6">
      <c r="A1180" s="109"/>
      <c r="B1180" s="107"/>
      <c r="C1180" s="121"/>
      <c r="D1180" s="110"/>
      <c r="E1180" s="111"/>
      <c r="F1180" s="112"/>
    </row>
    <row r="1181" spans="1:6">
      <c r="A1181" s="109"/>
      <c r="B1181" s="107"/>
      <c r="C1181" s="121"/>
      <c r="D1181" s="110"/>
      <c r="E1181" s="111"/>
      <c r="F1181" s="112"/>
    </row>
    <row r="1182" spans="1:6">
      <c r="A1182" s="109"/>
      <c r="B1182" s="107"/>
      <c r="C1182" s="121"/>
      <c r="D1182" s="110"/>
      <c r="E1182" s="111"/>
      <c r="F1182" s="112"/>
    </row>
    <row r="1183" spans="1:6">
      <c r="A1183" s="109"/>
      <c r="B1183" s="107"/>
      <c r="C1183" s="121"/>
      <c r="D1183" s="110"/>
      <c r="E1183" s="111"/>
      <c r="F1183" s="112"/>
    </row>
    <row r="1184" spans="1:6">
      <c r="A1184" s="109"/>
      <c r="B1184" s="107"/>
      <c r="C1184" s="121"/>
      <c r="D1184" s="110"/>
      <c r="E1184" s="111"/>
      <c r="F1184" s="112"/>
    </row>
    <row r="1185" spans="1:6">
      <c r="A1185" s="109"/>
      <c r="B1185" s="107"/>
      <c r="C1185" s="121"/>
      <c r="D1185" s="110"/>
      <c r="E1185" s="111"/>
      <c r="F1185" s="112"/>
    </row>
    <row r="1186" spans="1:6">
      <c r="A1186" s="109"/>
      <c r="B1186" s="107"/>
      <c r="C1186" s="121"/>
      <c r="D1186" s="110"/>
      <c r="E1186" s="111"/>
      <c r="F1186" s="112"/>
    </row>
    <row r="1187" spans="1:6">
      <c r="A1187" s="109"/>
      <c r="B1187" s="107"/>
      <c r="C1187" s="121"/>
      <c r="D1187" s="110"/>
      <c r="E1187" s="111"/>
      <c r="F1187" s="112"/>
    </row>
    <row r="1188" spans="1:6">
      <c r="A1188" s="109"/>
      <c r="B1188" s="107"/>
      <c r="C1188" s="121"/>
      <c r="D1188" s="110"/>
      <c r="E1188" s="111"/>
      <c r="F1188" s="112"/>
    </row>
    <row r="1189" spans="1:6">
      <c r="A1189" s="109"/>
      <c r="B1189" s="107"/>
      <c r="C1189" s="121"/>
      <c r="D1189" s="110"/>
      <c r="E1189" s="111"/>
      <c r="F1189" s="112"/>
    </row>
    <row r="1190" spans="1:6">
      <c r="A1190" s="109"/>
      <c r="B1190" s="107"/>
      <c r="C1190" s="121"/>
      <c r="D1190" s="110"/>
      <c r="E1190" s="111"/>
      <c r="F1190" s="112"/>
    </row>
    <row r="1191" spans="1:6">
      <c r="A1191" s="109"/>
      <c r="B1191" s="107"/>
      <c r="C1191" s="121"/>
      <c r="D1191" s="110"/>
      <c r="E1191" s="111"/>
      <c r="F1191" s="112"/>
    </row>
    <row r="1192" spans="1:6">
      <c r="A1192" s="109"/>
      <c r="B1192" s="107"/>
      <c r="C1192" s="121"/>
      <c r="D1192" s="110"/>
      <c r="E1192" s="111"/>
      <c r="F1192" s="112"/>
    </row>
    <row r="1193" spans="1:6">
      <c r="A1193" s="109"/>
      <c r="B1193" s="107"/>
      <c r="C1193" s="121"/>
      <c r="D1193" s="110"/>
      <c r="E1193" s="111"/>
      <c r="F1193" s="112"/>
    </row>
    <row r="1194" spans="1:6">
      <c r="A1194" s="109"/>
      <c r="B1194" s="107"/>
      <c r="C1194" s="121"/>
      <c r="D1194" s="110"/>
      <c r="E1194" s="111"/>
      <c r="F1194" s="112"/>
    </row>
    <row r="1195" spans="1:6">
      <c r="A1195" s="109"/>
      <c r="B1195" s="107"/>
      <c r="C1195" s="121"/>
      <c r="D1195" s="110"/>
      <c r="E1195" s="111"/>
      <c r="F1195" s="112"/>
    </row>
    <row r="1196" spans="1:6">
      <c r="A1196" s="109"/>
      <c r="B1196" s="107"/>
      <c r="C1196" s="121"/>
      <c r="D1196" s="110"/>
      <c r="E1196" s="111"/>
      <c r="F1196" s="112"/>
    </row>
    <row r="1197" spans="1:6">
      <c r="A1197" s="109"/>
      <c r="B1197" s="107"/>
      <c r="C1197" s="121"/>
      <c r="D1197" s="110"/>
      <c r="E1197" s="111"/>
      <c r="F1197" s="112"/>
    </row>
    <row r="1198" spans="1:6">
      <c r="A1198" s="109"/>
      <c r="B1198" s="107"/>
      <c r="C1198" s="121"/>
      <c r="D1198" s="110"/>
      <c r="E1198" s="111"/>
      <c r="F1198" s="112"/>
    </row>
    <row r="1199" spans="1:6">
      <c r="A1199" s="109"/>
      <c r="B1199" s="107"/>
      <c r="C1199" s="121"/>
      <c r="D1199" s="110"/>
      <c r="E1199" s="111"/>
      <c r="F1199" s="112"/>
    </row>
    <row r="1200" spans="1:6">
      <c r="A1200" s="109"/>
      <c r="B1200" s="107"/>
      <c r="C1200" s="121"/>
      <c r="D1200" s="110"/>
      <c r="E1200" s="111"/>
      <c r="F1200" s="112"/>
    </row>
    <row r="1201" spans="1:6">
      <c r="A1201" s="109"/>
      <c r="B1201" s="107"/>
      <c r="C1201" s="121"/>
      <c r="D1201" s="110"/>
      <c r="E1201" s="111"/>
      <c r="F1201" s="112"/>
    </row>
    <row r="1202" spans="1:6">
      <c r="A1202" s="109"/>
      <c r="B1202" s="107"/>
      <c r="C1202" s="121"/>
      <c r="D1202" s="110"/>
      <c r="E1202" s="111"/>
      <c r="F1202" s="112"/>
    </row>
    <row r="1203" spans="1:6">
      <c r="A1203" s="109"/>
      <c r="B1203" s="107"/>
      <c r="C1203" s="121"/>
      <c r="D1203" s="110"/>
      <c r="E1203" s="111"/>
      <c r="F1203" s="112"/>
    </row>
    <row r="1204" spans="1:6">
      <c r="A1204" s="109"/>
      <c r="B1204" s="107"/>
      <c r="C1204" s="121"/>
      <c r="D1204" s="110"/>
      <c r="E1204" s="111"/>
      <c r="F1204" s="112"/>
    </row>
    <row r="1205" spans="1:6">
      <c r="A1205" s="109"/>
      <c r="B1205" s="107"/>
      <c r="C1205" s="121"/>
      <c r="D1205" s="110"/>
      <c r="E1205" s="111"/>
      <c r="F1205" s="112"/>
    </row>
    <row r="1206" spans="1:6">
      <c r="A1206" s="109"/>
      <c r="B1206" s="107"/>
      <c r="C1206" s="121"/>
      <c r="D1206" s="110"/>
      <c r="E1206" s="111"/>
      <c r="F1206" s="112"/>
    </row>
    <row r="1207" spans="1:6">
      <c r="A1207" s="109"/>
      <c r="B1207" s="107"/>
      <c r="C1207" s="121"/>
      <c r="D1207" s="110"/>
      <c r="E1207" s="111"/>
      <c r="F1207" s="112"/>
    </row>
    <row r="1208" spans="1:6">
      <c r="A1208" s="109"/>
      <c r="B1208" s="107"/>
      <c r="C1208" s="121"/>
      <c r="D1208" s="110"/>
      <c r="E1208" s="111"/>
      <c r="F1208" s="112"/>
    </row>
    <row r="1209" spans="1:6">
      <c r="A1209" s="109"/>
      <c r="B1209" s="107"/>
      <c r="C1209" s="121"/>
      <c r="D1209" s="110"/>
      <c r="E1209" s="111"/>
      <c r="F1209" s="112"/>
    </row>
    <row r="1210" spans="1:6">
      <c r="A1210" s="109"/>
      <c r="B1210" s="107"/>
      <c r="C1210" s="121"/>
      <c r="D1210" s="110"/>
      <c r="E1210" s="111"/>
      <c r="F1210" s="112"/>
    </row>
    <row r="1211" spans="1:6">
      <c r="A1211" s="109"/>
      <c r="B1211" s="107"/>
      <c r="C1211" s="121"/>
      <c r="D1211" s="110"/>
      <c r="E1211" s="111"/>
      <c r="F1211" s="112"/>
    </row>
    <row r="1212" spans="1:6">
      <c r="A1212" s="109"/>
      <c r="B1212" s="107"/>
      <c r="C1212" s="121"/>
      <c r="D1212" s="110"/>
      <c r="E1212" s="111"/>
      <c r="F1212" s="112"/>
    </row>
    <row r="1213" spans="1:6">
      <c r="A1213" s="109"/>
      <c r="B1213" s="107"/>
      <c r="C1213" s="121"/>
      <c r="D1213" s="110"/>
      <c r="E1213" s="111"/>
      <c r="F1213" s="112"/>
    </row>
    <row r="1214" spans="1:6">
      <c r="A1214" s="109"/>
      <c r="B1214" s="107"/>
      <c r="C1214" s="121"/>
      <c r="D1214" s="110"/>
      <c r="E1214" s="111"/>
      <c r="F1214" s="112"/>
    </row>
    <row r="1215" spans="1:6">
      <c r="A1215" s="109"/>
      <c r="B1215" s="107"/>
      <c r="C1215" s="121"/>
      <c r="D1215" s="110"/>
      <c r="E1215" s="111"/>
      <c r="F1215" s="112"/>
    </row>
    <row r="1216" spans="1:6">
      <c r="A1216" s="109"/>
      <c r="B1216" s="107"/>
      <c r="C1216" s="121"/>
      <c r="D1216" s="110"/>
      <c r="E1216" s="111"/>
      <c r="F1216" s="112"/>
    </row>
    <row r="1217" spans="1:6">
      <c r="A1217" s="109"/>
      <c r="B1217" s="107"/>
      <c r="C1217" s="121"/>
      <c r="D1217" s="110"/>
      <c r="E1217" s="111"/>
      <c r="F1217" s="112"/>
    </row>
    <row r="1218" spans="1:6">
      <c r="A1218" s="109"/>
      <c r="B1218" s="107"/>
      <c r="C1218" s="121"/>
      <c r="D1218" s="110"/>
      <c r="E1218" s="111"/>
      <c r="F1218" s="112"/>
    </row>
    <row r="1219" spans="1:6">
      <c r="A1219" s="109"/>
      <c r="B1219" s="107"/>
      <c r="C1219" s="121"/>
      <c r="D1219" s="110"/>
      <c r="E1219" s="111"/>
      <c r="F1219" s="112"/>
    </row>
    <row r="1220" spans="1:6">
      <c r="A1220" s="109"/>
      <c r="B1220" s="107"/>
      <c r="C1220" s="121"/>
      <c r="D1220" s="110"/>
      <c r="E1220" s="111"/>
      <c r="F1220" s="112"/>
    </row>
    <row r="1221" spans="1:6">
      <c r="A1221" s="109"/>
      <c r="B1221" s="107"/>
      <c r="C1221" s="121"/>
      <c r="D1221" s="110"/>
      <c r="E1221" s="111"/>
      <c r="F1221" s="112"/>
    </row>
    <row r="1222" spans="1:6">
      <c r="A1222" s="109"/>
      <c r="B1222" s="107"/>
      <c r="C1222" s="121"/>
      <c r="D1222" s="110"/>
      <c r="E1222" s="111"/>
      <c r="F1222" s="112"/>
    </row>
    <row r="1223" spans="1:6">
      <c r="A1223" s="109"/>
      <c r="B1223" s="107"/>
      <c r="C1223" s="121"/>
      <c r="D1223" s="110"/>
      <c r="E1223" s="111"/>
      <c r="F1223" s="112"/>
    </row>
    <row r="1224" spans="1:6">
      <c r="A1224" s="109"/>
      <c r="B1224" s="107"/>
      <c r="C1224" s="121"/>
      <c r="D1224" s="110"/>
      <c r="E1224" s="111"/>
      <c r="F1224" s="112"/>
    </row>
    <row r="1225" spans="1:6">
      <c r="A1225" s="109"/>
      <c r="B1225" s="107"/>
      <c r="C1225" s="121"/>
      <c r="D1225" s="110"/>
      <c r="E1225" s="111"/>
      <c r="F1225" s="112"/>
    </row>
    <row r="1226" spans="1:6">
      <c r="A1226" s="109"/>
      <c r="B1226" s="107"/>
      <c r="C1226" s="121"/>
      <c r="D1226" s="110"/>
      <c r="E1226" s="111"/>
      <c r="F1226" s="112"/>
    </row>
    <row r="1227" spans="1:6">
      <c r="A1227" s="109"/>
      <c r="B1227" s="107"/>
      <c r="C1227" s="121"/>
      <c r="D1227" s="110"/>
      <c r="E1227" s="111"/>
      <c r="F1227" s="112"/>
    </row>
    <row r="1228" spans="1:6">
      <c r="A1228" s="109"/>
      <c r="B1228" s="107"/>
      <c r="C1228" s="121"/>
      <c r="D1228" s="110"/>
      <c r="E1228" s="111"/>
      <c r="F1228" s="112"/>
    </row>
    <row r="1229" spans="1:6">
      <c r="A1229" s="109"/>
      <c r="B1229" s="107"/>
      <c r="C1229" s="121"/>
      <c r="D1229" s="110"/>
      <c r="E1229" s="111"/>
      <c r="F1229" s="112"/>
    </row>
    <row r="1230" spans="1:6">
      <c r="A1230" s="109"/>
      <c r="B1230" s="107"/>
      <c r="C1230" s="121"/>
      <c r="D1230" s="110"/>
      <c r="E1230" s="111"/>
      <c r="F1230" s="112"/>
    </row>
    <row r="1231" spans="1:6">
      <c r="A1231" s="109"/>
      <c r="B1231" s="107"/>
      <c r="C1231" s="121"/>
      <c r="D1231" s="110"/>
      <c r="E1231" s="111"/>
      <c r="F1231" s="112"/>
    </row>
    <row r="1232" spans="1:6">
      <c r="A1232" s="109"/>
      <c r="B1232" s="107"/>
      <c r="C1232" s="121"/>
      <c r="D1232" s="110"/>
      <c r="E1232" s="111"/>
      <c r="F1232" s="112"/>
    </row>
    <row r="1233" spans="1:6">
      <c r="A1233" s="109"/>
      <c r="B1233" s="107"/>
      <c r="C1233" s="121"/>
      <c r="D1233" s="110"/>
      <c r="E1233" s="111"/>
      <c r="F1233" s="112"/>
    </row>
    <row r="1234" spans="1:6">
      <c r="A1234" s="109"/>
      <c r="B1234" s="107"/>
      <c r="C1234" s="121"/>
      <c r="D1234" s="110"/>
      <c r="E1234" s="111"/>
      <c r="F1234" s="112"/>
    </row>
    <row r="1235" spans="1:6">
      <c r="A1235" s="109"/>
      <c r="B1235" s="107"/>
      <c r="C1235" s="121"/>
      <c r="D1235" s="110"/>
      <c r="E1235" s="111"/>
      <c r="F1235" s="112"/>
    </row>
    <row r="1236" spans="1:6">
      <c r="A1236" s="109"/>
      <c r="B1236" s="107"/>
      <c r="C1236" s="121"/>
      <c r="D1236" s="110"/>
      <c r="E1236" s="111"/>
      <c r="F1236" s="112"/>
    </row>
    <row r="1237" spans="1:6">
      <c r="A1237" s="109"/>
      <c r="B1237" s="107"/>
      <c r="C1237" s="121"/>
      <c r="D1237" s="110"/>
      <c r="E1237" s="111"/>
      <c r="F1237" s="112"/>
    </row>
    <row r="1238" spans="1:6">
      <c r="A1238" s="109"/>
      <c r="B1238" s="107"/>
      <c r="C1238" s="121"/>
      <c r="D1238" s="110"/>
      <c r="E1238" s="111"/>
      <c r="F1238" s="112"/>
    </row>
    <row r="1239" spans="1:6">
      <c r="A1239" s="109"/>
      <c r="B1239" s="107"/>
      <c r="C1239" s="121"/>
      <c r="D1239" s="110"/>
      <c r="E1239" s="111"/>
      <c r="F1239" s="112"/>
    </row>
    <row r="1240" spans="1:6">
      <c r="A1240" s="109"/>
      <c r="B1240" s="107"/>
      <c r="C1240" s="121"/>
      <c r="D1240" s="110"/>
      <c r="E1240" s="111"/>
      <c r="F1240" s="112"/>
    </row>
    <row r="1241" spans="1:6">
      <c r="A1241" s="109"/>
      <c r="B1241" s="107"/>
      <c r="C1241" s="121"/>
      <c r="D1241" s="110"/>
      <c r="E1241" s="111"/>
      <c r="F1241" s="112"/>
    </row>
    <row r="1242" spans="1:6">
      <c r="A1242" s="109"/>
      <c r="B1242" s="107"/>
      <c r="C1242" s="121"/>
      <c r="D1242" s="110"/>
      <c r="E1242" s="111"/>
      <c r="F1242" s="112"/>
    </row>
    <row r="1243" spans="1:6">
      <c r="A1243" s="109"/>
      <c r="B1243" s="107"/>
      <c r="C1243" s="121"/>
      <c r="D1243" s="110"/>
      <c r="E1243" s="111"/>
      <c r="F1243" s="112"/>
    </row>
    <row r="1244" spans="1:6">
      <c r="A1244" s="109"/>
      <c r="B1244" s="107"/>
      <c r="C1244" s="121"/>
      <c r="D1244" s="110"/>
      <c r="E1244" s="111"/>
      <c r="F1244" s="112"/>
    </row>
    <row r="1245" spans="1:6">
      <c r="A1245" s="109"/>
      <c r="B1245" s="107"/>
      <c r="C1245" s="121"/>
      <c r="D1245" s="110"/>
      <c r="E1245" s="111"/>
      <c r="F1245" s="112"/>
    </row>
    <row r="1246" spans="1:6">
      <c r="A1246" s="109"/>
      <c r="B1246" s="107"/>
      <c r="C1246" s="121"/>
      <c r="D1246" s="110"/>
      <c r="E1246" s="111"/>
      <c r="F1246" s="112"/>
    </row>
    <row r="1247" spans="1:6">
      <c r="A1247" s="109"/>
      <c r="B1247" s="107"/>
      <c r="C1247" s="121"/>
      <c r="D1247" s="110"/>
      <c r="E1247" s="111"/>
      <c r="F1247" s="112"/>
    </row>
    <row r="1248" spans="1:6">
      <c r="A1248" s="109"/>
      <c r="B1248" s="107"/>
      <c r="C1248" s="121"/>
      <c r="D1248" s="110"/>
      <c r="E1248" s="111"/>
      <c r="F1248" s="112"/>
    </row>
    <row r="1249" spans="1:6">
      <c r="A1249" s="109"/>
      <c r="B1249" s="107"/>
      <c r="C1249" s="121"/>
      <c r="D1249" s="110"/>
      <c r="E1249" s="111"/>
      <c r="F1249" s="112"/>
    </row>
    <row r="1250" spans="1:6">
      <c r="A1250" s="109"/>
      <c r="B1250" s="107"/>
      <c r="C1250" s="121"/>
      <c r="D1250" s="110"/>
      <c r="E1250" s="111"/>
      <c r="F1250" s="112"/>
    </row>
    <row r="1251" spans="1:6">
      <c r="A1251" s="109"/>
      <c r="B1251" s="107"/>
      <c r="C1251" s="121"/>
      <c r="D1251" s="110"/>
      <c r="E1251" s="111"/>
      <c r="F1251" s="112"/>
    </row>
    <row r="1252" spans="1:6">
      <c r="A1252" s="109"/>
      <c r="B1252" s="107"/>
      <c r="C1252" s="121"/>
      <c r="D1252" s="110"/>
      <c r="E1252" s="111"/>
      <c r="F1252" s="112"/>
    </row>
    <row r="1253" spans="1:6">
      <c r="A1253" s="109"/>
      <c r="B1253" s="107"/>
      <c r="C1253" s="121"/>
      <c r="D1253" s="110"/>
      <c r="E1253" s="111"/>
      <c r="F1253" s="112"/>
    </row>
    <row r="1254" spans="1:6">
      <c r="A1254" s="109"/>
      <c r="B1254" s="107"/>
      <c r="C1254" s="121"/>
      <c r="D1254" s="110"/>
      <c r="E1254" s="111"/>
      <c r="F1254" s="112"/>
    </row>
    <row r="1255" spans="1:6">
      <c r="A1255" s="109"/>
      <c r="B1255" s="107"/>
      <c r="C1255" s="121"/>
      <c r="D1255" s="110"/>
      <c r="E1255" s="111"/>
      <c r="F1255" s="112"/>
    </row>
    <row r="1256" spans="1:6">
      <c r="A1256" s="109"/>
      <c r="B1256" s="107"/>
      <c r="C1256" s="121"/>
      <c r="D1256" s="110"/>
      <c r="E1256" s="111"/>
      <c r="F1256" s="112"/>
    </row>
    <row r="1257" spans="1:6">
      <c r="A1257" s="109"/>
      <c r="B1257" s="107"/>
      <c r="C1257" s="121"/>
      <c r="D1257" s="110"/>
      <c r="E1257" s="111"/>
      <c r="F1257" s="112"/>
    </row>
    <row r="1258" spans="1:6">
      <c r="A1258" s="109"/>
      <c r="B1258" s="107"/>
      <c r="C1258" s="121"/>
      <c r="D1258" s="110"/>
      <c r="E1258" s="111"/>
      <c r="F1258" s="112"/>
    </row>
    <row r="1259" spans="1:6">
      <c r="A1259" s="109"/>
      <c r="B1259" s="107"/>
      <c r="C1259" s="121"/>
      <c r="D1259" s="110"/>
      <c r="E1259" s="111"/>
      <c r="F1259" s="112"/>
    </row>
    <row r="1260" spans="1:6">
      <c r="A1260" s="109"/>
      <c r="B1260" s="107"/>
      <c r="C1260" s="121"/>
      <c r="D1260" s="110"/>
      <c r="E1260" s="111"/>
      <c r="F1260" s="112"/>
    </row>
    <row r="1261" spans="1:6">
      <c r="A1261" s="109"/>
      <c r="B1261" s="107"/>
      <c r="C1261" s="121"/>
      <c r="D1261" s="110"/>
      <c r="E1261" s="111"/>
      <c r="F1261" s="112"/>
    </row>
    <row r="1262" spans="1:6">
      <c r="A1262" s="109"/>
      <c r="B1262" s="107"/>
      <c r="C1262" s="121"/>
      <c r="D1262" s="110"/>
      <c r="E1262" s="111"/>
      <c r="F1262" s="112"/>
    </row>
    <row r="1263" spans="1:6">
      <c r="A1263" s="109"/>
      <c r="B1263" s="107"/>
      <c r="C1263" s="121"/>
      <c r="D1263" s="110"/>
      <c r="E1263" s="111"/>
      <c r="F1263" s="112"/>
    </row>
    <row r="1264" spans="1:6">
      <c r="A1264" s="109"/>
      <c r="B1264" s="107"/>
      <c r="C1264" s="121"/>
      <c r="D1264" s="110"/>
      <c r="E1264" s="111"/>
      <c r="F1264" s="112"/>
    </row>
    <row r="1265" spans="1:6">
      <c r="A1265" s="109"/>
      <c r="B1265" s="107"/>
      <c r="C1265" s="121"/>
      <c r="D1265" s="110"/>
      <c r="E1265" s="111"/>
      <c r="F1265" s="112"/>
    </row>
    <row r="1266" spans="1:6">
      <c r="A1266" s="109"/>
      <c r="B1266" s="107"/>
      <c r="C1266" s="121"/>
      <c r="D1266" s="110"/>
      <c r="E1266" s="111"/>
      <c r="F1266" s="112"/>
    </row>
    <row r="1267" spans="1:6">
      <c r="A1267" s="109"/>
      <c r="B1267" s="107"/>
      <c r="C1267" s="121"/>
      <c r="D1267" s="110"/>
      <c r="E1267" s="111"/>
      <c r="F1267" s="112"/>
    </row>
    <row r="1268" spans="1:6">
      <c r="A1268" s="109"/>
      <c r="B1268" s="107"/>
      <c r="C1268" s="121"/>
      <c r="D1268" s="110"/>
      <c r="E1268" s="111"/>
      <c r="F1268" s="112"/>
    </row>
    <row r="1269" spans="1:6">
      <c r="A1269" s="109"/>
      <c r="B1269" s="107"/>
      <c r="C1269" s="121"/>
      <c r="D1269" s="110"/>
      <c r="E1269" s="111"/>
      <c r="F1269" s="112"/>
    </row>
    <row r="1270" spans="1:6">
      <c r="A1270" s="109"/>
      <c r="B1270" s="107"/>
      <c r="C1270" s="121"/>
      <c r="D1270" s="110"/>
      <c r="E1270" s="111"/>
      <c r="F1270" s="112"/>
    </row>
    <row r="1271" spans="1:6">
      <c r="A1271" s="109"/>
      <c r="B1271" s="107"/>
      <c r="C1271" s="121"/>
      <c r="D1271" s="110"/>
      <c r="E1271" s="111"/>
      <c r="F1271" s="112"/>
    </row>
    <row r="1272" spans="1:6">
      <c r="A1272" s="109"/>
      <c r="B1272" s="107"/>
      <c r="C1272" s="121"/>
      <c r="D1272" s="110"/>
      <c r="E1272" s="111"/>
      <c r="F1272" s="112"/>
    </row>
    <row r="1273" spans="1:6">
      <c r="A1273" s="109"/>
      <c r="B1273" s="107"/>
      <c r="C1273" s="121"/>
      <c r="D1273" s="110"/>
      <c r="E1273" s="111"/>
      <c r="F1273" s="112"/>
    </row>
    <row r="1274" spans="1:6">
      <c r="A1274" s="109"/>
      <c r="B1274" s="107"/>
      <c r="C1274" s="121"/>
      <c r="D1274" s="110"/>
      <c r="E1274" s="111"/>
      <c r="F1274" s="112"/>
    </row>
    <row r="1275" spans="1:6">
      <c r="A1275" s="109"/>
      <c r="B1275" s="107"/>
      <c r="C1275" s="121"/>
      <c r="D1275" s="110"/>
      <c r="E1275" s="111"/>
      <c r="F1275" s="112"/>
    </row>
    <row r="1276" spans="1:6">
      <c r="A1276" s="109"/>
      <c r="B1276" s="107"/>
      <c r="C1276" s="121"/>
      <c r="D1276" s="110"/>
      <c r="E1276" s="111"/>
      <c r="F1276" s="112"/>
    </row>
    <row r="1277" spans="1:6">
      <c r="A1277" s="109"/>
      <c r="B1277" s="107"/>
      <c r="C1277" s="121"/>
      <c r="D1277" s="110"/>
      <c r="E1277" s="111"/>
      <c r="F1277" s="112"/>
    </row>
    <row r="1278" spans="1:6">
      <c r="A1278" s="109"/>
      <c r="B1278" s="107"/>
      <c r="C1278" s="121"/>
      <c r="D1278" s="110"/>
      <c r="E1278" s="111"/>
      <c r="F1278" s="112"/>
    </row>
    <row r="1279" spans="1:6">
      <c r="A1279" s="109"/>
      <c r="B1279" s="107"/>
      <c r="C1279" s="121"/>
      <c r="D1279" s="110"/>
      <c r="E1279" s="111"/>
      <c r="F1279" s="112"/>
    </row>
    <row r="1280" spans="1:6">
      <c r="A1280" s="109"/>
      <c r="B1280" s="107"/>
      <c r="C1280" s="121"/>
      <c r="D1280" s="110"/>
      <c r="E1280" s="111"/>
      <c r="F1280" s="112"/>
    </row>
    <row r="1281" spans="1:6">
      <c r="A1281" s="109"/>
      <c r="B1281" s="107"/>
      <c r="C1281" s="121"/>
      <c r="D1281" s="110"/>
      <c r="E1281" s="111"/>
      <c r="F1281" s="112"/>
    </row>
    <row r="1282" spans="1:6">
      <c r="A1282" s="109"/>
      <c r="B1282" s="107"/>
      <c r="C1282" s="121"/>
      <c r="D1282" s="110"/>
      <c r="E1282" s="111"/>
      <c r="F1282" s="112"/>
    </row>
    <row r="1283" spans="1:6">
      <c r="A1283" s="109"/>
      <c r="B1283" s="107"/>
      <c r="C1283" s="121"/>
      <c r="D1283" s="110"/>
      <c r="E1283" s="111"/>
      <c r="F1283" s="112"/>
    </row>
    <row r="1284" spans="1:6">
      <c r="A1284" s="109"/>
      <c r="B1284" s="107"/>
      <c r="C1284" s="121"/>
      <c r="D1284" s="110"/>
      <c r="E1284" s="111"/>
      <c r="F1284" s="112"/>
    </row>
    <row r="1285" spans="1:6">
      <c r="A1285" s="109"/>
      <c r="B1285" s="107"/>
      <c r="C1285" s="121"/>
      <c r="D1285" s="110"/>
      <c r="E1285" s="111"/>
      <c r="F1285" s="112"/>
    </row>
    <row r="1286" spans="1:6">
      <c r="A1286" s="109"/>
      <c r="B1286" s="107"/>
      <c r="C1286" s="121"/>
      <c r="D1286" s="110"/>
      <c r="E1286" s="111"/>
      <c r="F1286" s="112"/>
    </row>
    <row r="1287" spans="1:6">
      <c r="A1287" s="109"/>
      <c r="B1287" s="107"/>
      <c r="C1287" s="121"/>
      <c r="D1287" s="110"/>
      <c r="E1287" s="111"/>
      <c r="F1287" s="112"/>
    </row>
    <row r="1288" spans="1:6">
      <c r="A1288" s="109"/>
      <c r="B1288" s="107"/>
      <c r="C1288" s="121"/>
      <c r="D1288" s="110"/>
      <c r="E1288" s="111"/>
      <c r="F1288" s="112"/>
    </row>
    <row r="1289" spans="1:6">
      <c r="A1289" s="109"/>
      <c r="B1289" s="107"/>
      <c r="C1289" s="121"/>
      <c r="D1289" s="110"/>
      <c r="E1289" s="111"/>
      <c r="F1289" s="112"/>
    </row>
    <row r="1290" spans="1:6">
      <c r="A1290" s="109"/>
      <c r="B1290" s="107"/>
      <c r="C1290" s="121"/>
      <c r="D1290" s="110"/>
      <c r="E1290" s="111"/>
      <c r="F1290" s="112"/>
    </row>
    <row r="1291" spans="1:6">
      <c r="A1291" s="109"/>
      <c r="B1291" s="107"/>
      <c r="C1291" s="121"/>
      <c r="D1291" s="110"/>
      <c r="E1291" s="111"/>
      <c r="F1291" s="112"/>
    </row>
    <row r="1292" spans="1:6">
      <c r="A1292" s="109"/>
      <c r="B1292" s="107"/>
      <c r="C1292" s="121"/>
      <c r="D1292" s="110"/>
      <c r="E1292" s="111"/>
      <c r="F1292" s="112"/>
    </row>
    <row r="1293" spans="1:6">
      <c r="A1293" s="109"/>
      <c r="B1293" s="107"/>
      <c r="C1293" s="121"/>
      <c r="D1293" s="110"/>
      <c r="E1293" s="111"/>
      <c r="F1293" s="112"/>
    </row>
    <row r="1294" spans="1:6">
      <c r="A1294" s="109"/>
      <c r="B1294" s="107"/>
      <c r="C1294" s="121"/>
      <c r="D1294" s="110"/>
      <c r="E1294" s="111"/>
      <c r="F1294" s="112"/>
    </row>
    <row r="1295" spans="1:6">
      <c r="A1295" s="109"/>
      <c r="B1295" s="107"/>
      <c r="C1295" s="121"/>
      <c r="D1295" s="110"/>
      <c r="E1295" s="111"/>
      <c r="F1295" s="112"/>
    </row>
    <row r="1296" spans="1:6">
      <c r="A1296" s="109"/>
      <c r="B1296" s="107"/>
      <c r="C1296" s="121"/>
      <c r="D1296" s="110"/>
      <c r="E1296" s="111"/>
      <c r="F1296" s="112"/>
    </row>
    <row r="1297" spans="1:6">
      <c r="A1297" s="109"/>
      <c r="B1297" s="107"/>
      <c r="C1297" s="121"/>
      <c r="D1297" s="110"/>
      <c r="E1297" s="111"/>
      <c r="F1297" s="112"/>
    </row>
    <row r="1298" spans="1:6">
      <c r="A1298" s="109"/>
      <c r="B1298" s="107"/>
      <c r="C1298" s="121"/>
      <c r="D1298" s="110"/>
      <c r="E1298" s="111"/>
      <c r="F1298" s="112"/>
    </row>
    <row r="1299" spans="1:6">
      <c r="A1299" s="109"/>
      <c r="B1299" s="107"/>
      <c r="C1299" s="121"/>
      <c r="D1299" s="110"/>
      <c r="E1299" s="111"/>
      <c r="F1299" s="112"/>
    </row>
    <row r="1300" spans="1:6">
      <c r="A1300" s="109"/>
      <c r="B1300" s="107"/>
      <c r="C1300" s="121"/>
      <c r="D1300" s="110"/>
      <c r="E1300" s="111"/>
      <c r="F1300" s="112"/>
    </row>
    <row r="1301" spans="1:6">
      <c r="A1301" s="109"/>
      <c r="B1301" s="107"/>
      <c r="C1301" s="121"/>
      <c r="D1301" s="110"/>
      <c r="E1301" s="111"/>
      <c r="F1301" s="112"/>
    </row>
    <row r="1302" spans="1:6">
      <c r="A1302" s="109"/>
      <c r="B1302" s="107"/>
      <c r="C1302" s="121"/>
      <c r="D1302" s="110"/>
      <c r="E1302" s="111"/>
      <c r="F1302" s="112"/>
    </row>
    <row r="1303" spans="1:6">
      <c r="A1303" s="109"/>
      <c r="B1303" s="107"/>
      <c r="C1303" s="121"/>
      <c r="D1303" s="110"/>
      <c r="E1303" s="111"/>
      <c r="F1303" s="112"/>
    </row>
    <row r="1304" spans="1:6">
      <c r="A1304" s="109"/>
      <c r="B1304" s="107"/>
      <c r="C1304" s="121"/>
      <c r="D1304" s="110"/>
      <c r="E1304" s="111"/>
      <c r="F1304" s="112"/>
    </row>
    <row r="1305" spans="1:6">
      <c r="A1305" s="109"/>
      <c r="B1305" s="107"/>
      <c r="C1305" s="121"/>
      <c r="D1305" s="110"/>
      <c r="E1305" s="111"/>
      <c r="F1305" s="112"/>
    </row>
    <row r="1306" spans="1:6">
      <c r="A1306" s="109"/>
      <c r="B1306" s="107"/>
      <c r="C1306" s="121"/>
      <c r="D1306" s="110"/>
      <c r="E1306" s="111"/>
      <c r="F1306" s="112"/>
    </row>
    <row r="1307" spans="1:6">
      <c r="A1307" s="109"/>
      <c r="B1307" s="107"/>
      <c r="C1307" s="121"/>
      <c r="D1307" s="110"/>
      <c r="E1307" s="111"/>
      <c r="F1307" s="112"/>
    </row>
    <row r="1308" spans="1:6">
      <c r="A1308" s="109"/>
      <c r="B1308" s="107"/>
      <c r="C1308" s="121"/>
      <c r="D1308" s="110"/>
      <c r="E1308" s="111"/>
      <c r="F1308" s="112"/>
    </row>
    <row r="1309" spans="1:6">
      <c r="A1309" s="109"/>
      <c r="B1309" s="107"/>
      <c r="C1309" s="121"/>
      <c r="D1309" s="110"/>
      <c r="E1309" s="111"/>
      <c r="F1309" s="112"/>
    </row>
    <row r="1310" spans="1:6">
      <c r="A1310" s="109"/>
      <c r="B1310" s="107"/>
      <c r="C1310" s="121"/>
      <c r="D1310" s="110"/>
      <c r="E1310" s="111"/>
      <c r="F1310" s="112"/>
    </row>
    <row r="1311" spans="1:6">
      <c r="A1311" s="109"/>
      <c r="B1311" s="107"/>
      <c r="C1311" s="121"/>
      <c r="D1311" s="110"/>
      <c r="E1311" s="111"/>
      <c r="F1311" s="112"/>
    </row>
    <row r="1312" spans="1:6">
      <c r="A1312" s="109"/>
      <c r="B1312" s="107"/>
      <c r="C1312" s="121"/>
      <c r="D1312" s="110"/>
      <c r="E1312" s="111"/>
      <c r="F1312" s="112"/>
    </row>
    <row r="1313" spans="1:6">
      <c r="A1313" s="109"/>
      <c r="B1313" s="107"/>
      <c r="C1313" s="121"/>
      <c r="D1313" s="110"/>
      <c r="E1313" s="111"/>
      <c r="F1313" s="112"/>
    </row>
    <row r="1314" spans="1:6">
      <c r="A1314" s="109"/>
      <c r="B1314" s="107"/>
      <c r="C1314" s="121"/>
      <c r="D1314" s="110"/>
      <c r="E1314" s="111"/>
      <c r="F1314" s="112"/>
    </row>
    <row r="1315" spans="1:6">
      <c r="A1315" s="109"/>
      <c r="B1315" s="107"/>
      <c r="C1315" s="121"/>
      <c r="D1315" s="110"/>
      <c r="E1315" s="111"/>
      <c r="F1315" s="112"/>
    </row>
    <row r="1316" spans="1:6">
      <c r="A1316" s="109"/>
      <c r="B1316" s="107"/>
      <c r="C1316" s="121"/>
      <c r="D1316" s="110"/>
      <c r="E1316" s="111"/>
      <c r="F1316" s="112"/>
    </row>
    <row r="1317" spans="1:6">
      <c r="A1317" s="109"/>
      <c r="B1317" s="107"/>
      <c r="C1317" s="121"/>
      <c r="D1317" s="110"/>
      <c r="E1317" s="111"/>
      <c r="F1317" s="112"/>
    </row>
    <row r="1318" spans="1:6">
      <c r="A1318" s="109"/>
      <c r="B1318" s="107"/>
      <c r="C1318" s="121"/>
      <c r="D1318" s="110"/>
      <c r="E1318" s="111"/>
      <c r="F1318" s="112"/>
    </row>
    <row r="1319" spans="1:6">
      <c r="A1319" s="109"/>
      <c r="B1319" s="107"/>
      <c r="C1319" s="121"/>
      <c r="D1319" s="110"/>
      <c r="E1319" s="111"/>
      <c r="F1319" s="112"/>
    </row>
    <row r="1320" spans="1:6">
      <c r="A1320" s="109"/>
      <c r="B1320" s="107"/>
      <c r="C1320" s="121"/>
      <c r="D1320" s="110"/>
      <c r="E1320" s="111"/>
      <c r="F1320" s="112"/>
    </row>
    <row r="1321" spans="1:6">
      <c r="A1321" s="109"/>
      <c r="B1321" s="107"/>
      <c r="C1321" s="121"/>
      <c r="D1321" s="110"/>
      <c r="E1321" s="111"/>
      <c r="F1321" s="112"/>
    </row>
    <row r="1322" spans="1:6">
      <c r="A1322" s="109"/>
      <c r="B1322" s="107"/>
      <c r="C1322" s="121"/>
      <c r="D1322" s="110"/>
      <c r="E1322" s="111"/>
      <c r="F1322" s="112"/>
    </row>
    <row r="1323" spans="1:6">
      <c r="A1323" s="109"/>
      <c r="B1323" s="107"/>
      <c r="C1323" s="121"/>
      <c r="D1323" s="110"/>
      <c r="E1323" s="111"/>
      <c r="F1323" s="112"/>
    </row>
    <row r="1324" spans="1:6">
      <c r="A1324" s="109"/>
      <c r="B1324" s="107"/>
      <c r="C1324" s="121"/>
      <c r="D1324" s="110"/>
      <c r="E1324" s="111"/>
      <c r="F1324" s="112"/>
    </row>
    <row r="1325" spans="1:6">
      <c r="A1325" s="109"/>
      <c r="B1325" s="107"/>
      <c r="C1325" s="121"/>
      <c r="D1325" s="110"/>
      <c r="E1325" s="111"/>
      <c r="F1325" s="112"/>
    </row>
    <row r="1326" spans="1:6">
      <c r="A1326" s="109"/>
      <c r="B1326" s="107"/>
      <c r="C1326" s="121"/>
      <c r="D1326" s="110"/>
      <c r="E1326" s="111"/>
      <c r="F1326" s="112"/>
    </row>
    <row r="1327" spans="1:6">
      <c r="A1327" s="109"/>
      <c r="B1327" s="107"/>
      <c r="C1327" s="121"/>
      <c r="D1327" s="110"/>
      <c r="E1327" s="111"/>
      <c r="F1327" s="112"/>
    </row>
    <row r="1328" spans="1:6">
      <c r="A1328" s="109"/>
      <c r="B1328" s="107"/>
      <c r="C1328" s="121"/>
      <c r="D1328" s="110"/>
      <c r="E1328" s="111"/>
      <c r="F1328" s="112"/>
    </row>
    <row r="1329" spans="1:6">
      <c r="A1329" s="109"/>
      <c r="B1329" s="107"/>
      <c r="C1329" s="121"/>
      <c r="D1329" s="110"/>
      <c r="E1329" s="111"/>
      <c r="F1329" s="112"/>
    </row>
    <row r="1330" spans="1:6">
      <c r="A1330" s="109"/>
      <c r="B1330" s="107"/>
      <c r="C1330" s="121"/>
      <c r="D1330" s="110"/>
      <c r="E1330" s="111"/>
      <c r="F1330" s="112"/>
    </row>
    <row r="1331" spans="1:6">
      <c r="A1331" s="109"/>
      <c r="B1331" s="107"/>
      <c r="C1331" s="121"/>
      <c r="D1331" s="110"/>
      <c r="E1331" s="111"/>
      <c r="F1331" s="112"/>
    </row>
    <row r="1332" spans="1:6">
      <c r="A1332" s="109"/>
      <c r="B1332" s="107"/>
      <c r="C1332" s="121"/>
      <c r="D1332" s="110"/>
      <c r="E1332" s="111"/>
      <c r="F1332" s="112"/>
    </row>
    <row r="1333" spans="1:6">
      <c r="A1333" s="109"/>
      <c r="B1333" s="107"/>
      <c r="C1333" s="121"/>
      <c r="D1333" s="110"/>
      <c r="E1333" s="111"/>
      <c r="F1333" s="112"/>
    </row>
    <row r="1334" spans="1:6">
      <c r="A1334" s="109"/>
      <c r="B1334" s="107"/>
      <c r="C1334" s="121"/>
      <c r="D1334" s="110"/>
      <c r="E1334" s="111"/>
      <c r="F1334" s="112"/>
    </row>
    <row r="1335" spans="1:6">
      <c r="A1335" s="109"/>
      <c r="B1335" s="107"/>
      <c r="C1335" s="121"/>
      <c r="D1335" s="110"/>
      <c r="E1335" s="111"/>
      <c r="F1335" s="112"/>
    </row>
    <row r="1336" spans="1:6">
      <c r="A1336" s="109"/>
      <c r="B1336" s="107"/>
      <c r="C1336" s="121"/>
      <c r="D1336" s="110"/>
      <c r="E1336" s="111"/>
      <c r="F1336" s="112"/>
    </row>
    <row r="1337" spans="1:6">
      <c r="A1337" s="109"/>
      <c r="B1337" s="107"/>
      <c r="C1337" s="121"/>
      <c r="D1337" s="110"/>
      <c r="E1337" s="111"/>
      <c r="F1337" s="112"/>
    </row>
    <row r="1338" spans="1:6">
      <c r="A1338" s="109"/>
      <c r="B1338" s="107"/>
      <c r="C1338" s="121"/>
      <c r="D1338" s="110"/>
      <c r="E1338" s="111"/>
      <c r="F1338" s="112"/>
    </row>
    <row r="1339" spans="1:6">
      <c r="A1339" s="109"/>
      <c r="B1339" s="107"/>
      <c r="C1339" s="121"/>
      <c r="D1339" s="110"/>
      <c r="E1339" s="111"/>
      <c r="F1339" s="112"/>
    </row>
    <row r="1340" spans="1:6">
      <c r="A1340" s="109"/>
      <c r="B1340" s="107"/>
      <c r="C1340" s="121"/>
      <c r="D1340" s="110"/>
      <c r="E1340" s="111"/>
      <c r="F1340" s="112"/>
    </row>
    <row r="1341" spans="1:6">
      <c r="A1341" s="109"/>
      <c r="B1341" s="107"/>
      <c r="C1341" s="121"/>
      <c r="D1341" s="110"/>
      <c r="E1341" s="111"/>
      <c r="F1341" s="112"/>
    </row>
    <row r="1342" spans="1:6">
      <c r="A1342" s="109"/>
      <c r="B1342" s="107"/>
      <c r="C1342" s="121"/>
      <c r="D1342" s="110"/>
      <c r="E1342" s="111"/>
      <c r="F1342" s="112"/>
    </row>
    <row r="1343" spans="1:6">
      <c r="A1343" s="109"/>
      <c r="B1343" s="107"/>
      <c r="C1343" s="121"/>
      <c r="D1343" s="110"/>
      <c r="E1343" s="111"/>
      <c r="F1343" s="112"/>
    </row>
    <row r="1344" spans="1:6">
      <c r="A1344" s="109"/>
      <c r="B1344" s="107"/>
      <c r="C1344" s="121"/>
      <c r="D1344" s="110"/>
      <c r="E1344" s="111"/>
      <c r="F1344" s="112"/>
    </row>
    <row r="1345" spans="1:6">
      <c r="A1345" s="109"/>
      <c r="B1345" s="107"/>
      <c r="C1345" s="121"/>
      <c r="D1345" s="110"/>
      <c r="E1345" s="111"/>
      <c r="F1345" s="112"/>
    </row>
    <row r="1346" spans="1:6">
      <c r="A1346" s="109"/>
      <c r="B1346" s="107"/>
      <c r="C1346" s="121"/>
      <c r="D1346" s="110"/>
      <c r="E1346" s="111"/>
      <c r="F1346" s="112"/>
    </row>
    <row r="1347" spans="1:6">
      <c r="A1347" s="109"/>
      <c r="B1347" s="107"/>
      <c r="C1347" s="121"/>
      <c r="D1347" s="110"/>
      <c r="E1347" s="111"/>
      <c r="F1347" s="112"/>
    </row>
    <row r="1348" spans="1:6">
      <c r="A1348" s="109"/>
      <c r="B1348" s="107"/>
      <c r="C1348" s="121"/>
      <c r="D1348" s="110"/>
      <c r="E1348" s="111"/>
      <c r="F1348" s="112"/>
    </row>
    <row r="1349" spans="1:6">
      <c r="A1349" s="109"/>
      <c r="B1349" s="107"/>
      <c r="C1349" s="121"/>
      <c r="D1349" s="110"/>
      <c r="E1349" s="111"/>
      <c r="F1349" s="112"/>
    </row>
    <row r="1350" spans="1:6">
      <c r="A1350" s="109"/>
      <c r="B1350" s="107"/>
      <c r="C1350" s="121"/>
      <c r="D1350" s="110"/>
      <c r="E1350" s="111"/>
      <c r="F1350" s="112"/>
    </row>
    <row r="1351" spans="1:6">
      <c r="A1351" s="109"/>
      <c r="B1351" s="107"/>
      <c r="C1351" s="121"/>
      <c r="D1351" s="110"/>
      <c r="E1351" s="111"/>
      <c r="F1351" s="112"/>
    </row>
    <row r="1352" spans="1:6">
      <c r="A1352" s="109"/>
      <c r="B1352" s="107"/>
      <c r="C1352" s="121"/>
      <c r="D1352" s="110"/>
      <c r="E1352" s="111"/>
      <c r="F1352" s="112"/>
    </row>
    <row r="1353" spans="1:6">
      <c r="A1353" s="109"/>
      <c r="B1353" s="107"/>
      <c r="C1353" s="121"/>
      <c r="D1353" s="110"/>
      <c r="E1353" s="111"/>
      <c r="F1353" s="112"/>
    </row>
    <row r="1354" spans="1:6">
      <c r="A1354" s="109"/>
      <c r="B1354" s="107"/>
      <c r="C1354" s="121"/>
      <c r="D1354" s="110"/>
      <c r="E1354" s="111"/>
      <c r="F1354" s="112"/>
    </row>
    <row r="1355" spans="1:6">
      <c r="A1355" s="109"/>
      <c r="B1355" s="107"/>
      <c r="C1355" s="121"/>
      <c r="D1355" s="110"/>
      <c r="E1355" s="111"/>
      <c r="F1355" s="112"/>
    </row>
    <row r="1356" spans="1:6">
      <c r="A1356" s="109"/>
      <c r="B1356" s="107"/>
      <c r="C1356" s="121"/>
      <c r="D1356" s="110"/>
      <c r="E1356" s="111"/>
      <c r="F1356" s="112"/>
    </row>
    <row r="1357" spans="1:6">
      <c r="A1357" s="109"/>
      <c r="B1357" s="107"/>
      <c r="C1357" s="121"/>
      <c r="D1357" s="110"/>
      <c r="E1357" s="111"/>
      <c r="F1357" s="112"/>
    </row>
    <row r="1358" spans="1:6">
      <c r="A1358" s="109"/>
      <c r="B1358" s="107"/>
      <c r="C1358" s="121"/>
      <c r="D1358" s="110"/>
      <c r="E1358" s="111"/>
      <c r="F1358" s="112"/>
    </row>
    <row r="1359" spans="1:6">
      <c r="A1359" s="109"/>
      <c r="B1359" s="107"/>
      <c r="C1359" s="121"/>
      <c r="D1359" s="110"/>
      <c r="E1359" s="111"/>
      <c r="F1359" s="112"/>
    </row>
    <row r="1360" spans="1:6">
      <c r="A1360" s="109"/>
      <c r="B1360" s="107"/>
      <c r="C1360" s="121"/>
      <c r="D1360" s="110"/>
      <c r="E1360" s="111"/>
      <c r="F1360" s="112"/>
    </row>
    <row r="1361" spans="1:6">
      <c r="A1361" s="109"/>
      <c r="B1361" s="107"/>
      <c r="C1361" s="121"/>
      <c r="D1361" s="110"/>
      <c r="E1361" s="111"/>
      <c r="F1361" s="112"/>
    </row>
    <row r="1362" spans="1:6">
      <c r="A1362" s="109"/>
      <c r="B1362" s="107"/>
      <c r="C1362" s="121"/>
      <c r="D1362" s="110"/>
      <c r="E1362" s="111"/>
      <c r="F1362" s="112"/>
    </row>
    <row r="1363" spans="1:6">
      <c r="A1363" s="109"/>
      <c r="B1363" s="107"/>
      <c r="C1363" s="121"/>
      <c r="D1363" s="110"/>
      <c r="E1363" s="111"/>
      <c r="F1363" s="112"/>
    </row>
    <row r="1364" spans="1:6">
      <c r="A1364" s="109"/>
      <c r="B1364" s="107"/>
      <c r="C1364" s="121"/>
      <c r="D1364" s="110"/>
      <c r="E1364" s="111"/>
      <c r="F1364" s="112"/>
    </row>
    <row r="1365" spans="1:6">
      <c r="A1365" s="109"/>
      <c r="B1365" s="107"/>
      <c r="C1365" s="121"/>
      <c r="D1365" s="110"/>
      <c r="E1365" s="111"/>
      <c r="F1365" s="112"/>
    </row>
    <row r="1366" spans="1:6">
      <c r="A1366" s="109"/>
      <c r="B1366" s="107"/>
      <c r="C1366" s="121"/>
      <c r="D1366" s="110"/>
      <c r="E1366" s="111"/>
      <c r="F1366" s="112"/>
    </row>
    <row r="1367" spans="1:6">
      <c r="A1367" s="109"/>
      <c r="B1367" s="107"/>
      <c r="C1367" s="121"/>
      <c r="D1367" s="110"/>
      <c r="E1367" s="111"/>
      <c r="F1367" s="112"/>
    </row>
    <row r="1368" spans="1:6">
      <c r="A1368" s="109"/>
      <c r="B1368" s="107"/>
      <c r="C1368" s="121"/>
      <c r="D1368" s="110"/>
      <c r="E1368" s="111"/>
      <c r="F1368" s="112"/>
    </row>
    <row r="1369" spans="1:6">
      <c r="A1369" s="109"/>
      <c r="B1369" s="107"/>
      <c r="C1369" s="121"/>
      <c r="D1369" s="110"/>
      <c r="E1369" s="111"/>
      <c r="F1369" s="112"/>
    </row>
    <row r="1370" spans="1:6">
      <c r="A1370" s="109"/>
      <c r="B1370" s="107"/>
      <c r="C1370" s="121"/>
      <c r="D1370" s="110"/>
      <c r="E1370" s="111"/>
      <c r="F1370" s="112"/>
    </row>
    <row r="1371" spans="1:6">
      <c r="A1371" s="109"/>
      <c r="B1371" s="107"/>
      <c r="C1371" s="121"/>
      <c r="D1371" s="110"/>
      <c r="E1371" s="111"/>
      <c r="F1371" s="112"/>
    </row>
    <row r="1372" spans="1:6">
      <c r="A1372" s="109"/>
      <c r="B1372" s="107"/>
      <c r="C1372" s="121"/>
      <c r="D1372" s="110"/>
      <c r="E1372" s="111"/>
      <c r="F1372" s="112"/>
    </row>
    <row r="1373" spans="1:6">
      <c r="A1373" s="109"/>
      <c r="B1373" s="107"/>
      <c r="C1373" s="121"/>
      <c r="D1373" s="110"/>
      <c r="E1373" s="111"/>
      <c r="F1373" s="112"/>
    </row>
    <row r="1374" spans="1:6">
      <c r="A1374" s="109"/>
      <c r="B1374" s="107"/>
      <c r="C1374" s="121"/>
      <c r="D1374" s="110"/>
      <c r="E1374" s="111"/>
      <c r="F1374" s="112"/>
    </row>
    <row r="1375" spans="1:6">
      <c r="A1375" s="109"/>
      <c r="B1375" s="107"/>
      <c r="C1375" s="121"/>
      <c r="D1375" s="110"/>
      <c r="E1375" s="111"/>
      <c r="F1375" s="112"/>
    </row>
    <row r="1376" spans="1:6">
      <c r="A1376" s="109"/>
      <c r="B1376" s="107"/>
      <c r="C1376" s="121"/>
      <c r="D1376" s="110"/>
      <c r="E1376" s="111"/>
      <c r="F1376" s="112"/>
    </row>
    <row r="1377" spans="1:6">
      <c r="A1377" s="109"/>
      <c r="B1377" s="107"/>
      <c r="C1377" s="121"/>
      <c r="D1377" s="110"/>
      <c r="E1377" s="111"/>
      <c r="F1377" s="112"/>
    </row>
    <row r="1378" spans="1:6">
      <c r="A1378" s="109"/>
      <c r="B1378" s="107"/>
      <c r="C1378" s="121"/>
      <c r="D1378" s="110"/>
      <c r="E1378" s="111"/>
      <c r="F1378" s="112"/>
    </row>
    <row r="1379" spans="1:6">
      <c r="A1379" s="109"/>
      <c r="B1379" s="107"/>
      <c r="C1379" s="121"/>
      <c r="D1379" s="110"/>
      <c r="E1379" s="111"/>
      <c r="F1379" s="112"/>
    </row>
    <row r="1380" spans="1:6">
      <c r="A1380" s="109"/>
      <c r="B1380" s="107"/>
      <c r="C1380" s="121"/>
      <c r="D1380" s="110"/>
      <c r="E1380" s="111"/>
      <c r="F1380" s="112"/>
    </row>
    <row r="1381" spans="1:6">
      <c r="A1381" s="109"/>
      <c r="B1381" s="107"/>
      <c r="C1381" s="121"/>
      <c r="D1381" s="110"/>
      <c r="E1381" s="111"/>
      <c r="F1381" s="112"/>
    </row>
    <row r="1382" spans="1:6">
      <c r="A1382" s="109"/>
      <c r="B1382" s="107"/>
      <c r="C1382" s="121"/>
      <c r="D1382" s="110"/>
      <c r="E1382" s="111"/>
      <c r="F1382" s="112"/>
    </row>
    <row r="1383" spans="1:6">
      <c r="A1383" s="109"/>
      <c r="B1383" s="107"/>
      <c r="C1383" s="121"/>
      <c r="D1383" s="110"/>
      <c r="E1383" s="111"/>
      <c r="F1383" s="112"/>
    </row>
    <row r="1384" spans="1:6">
      <c r="A1384" s="109"/>
      <c r="B1384" s="107"/>
      <c r="C1384" s="121"/>
      <c r="D1384" s="110"/>
      <c r="E1384" s="111"/>
      <c r="F1384" s="112"/>
    </row>
    <row r="1385" spans="1:6">
      <c r="A1385" s="109"/>
      <c r="B1385" s="107"/>
      <c r="C1385" s="121"/>
      <c r="D1385" s="110"/>
      <c r="E1385" s="111"/>
      <c r="F1385" s="112"/>
    </row>
    <row r="1386" spans="1:6">
      <c r="A1386" s="109"/>
      <c r="B1386" s="107"/>
      <c r="C1386" s="121"/>
      <c r="D1386" s="110"/>
      <c r="E1386" s="111"/>
      <c r="F1386" s="112"/>
    </row>
    <row r="1387" spans="1:6">
      <c r="A1387" s="109"/>
      <c r="B1387" s="107"/>
      <c r="C1387" s="121"/>
      <c r="D1387" s="110"/>
      <c r="E1387" s="111"/>
      <c r="F1387" s="112"/>
    </row>
    <row r="1388" spans="1:6">
      <c r="A1388" s="109"/>
      <c r="B1388" s="107"/>
      <c r="C1388" s="121"/>
      <c r="D1388" s="110"/>
      <c r="E1388" s="111"/>
      <c r="F1388" s="112"/>
    </row>
    <row r="1389" spans="1:6">
      <c r="A1389" s="109"/>
      <c r="B1389" s="107"/>
      <c r="C1389" s="121"/>
      <c r="D1389" s="110"/>
      <c r="E1389" s="111"/>
      <c r="F1389" s="112"/>
    </row>
    <row r="1390" spans="1:6">
      <c r="A1390" s="109"/>
      <c r="B1390" s="107"/>
      <c r="C1390" s="121"/>
      <c r="D1390" s="110"/>
      <c r="E1390" s="111"/>
      <c r="F1390" s="112"/>
    </row>
    <row r="1391" spans="1:6">
      <c r="A1391" s="109"/>
      <c r="B1391" s="107"/>
      <c r="C1391" s="121"/>
      <c r="D1391" s="110"/>
      <c r="E1391" s="111"/>
      <c r="F1391" s="112"/>
    </row>
    <row r="1392" spans="1:6">
      <c r="A1392" s="109"/>
      <c r="B1392" s="107"/>
      <c r="C1392" s="121"/>
      <c r="D1392" s="110"/>
      <c r="E1392" s="111"/>
      <c r="F1392" s="112"/>
    </row>
    <row r="1393" spans="1:6">
      <c r="A1393" s="109"/>
      <c r="B1393" s="107"/>
      <c r="C1393" s="121"/>
      <c r="D1393" s="110"/>
      <c r="E1393" s="111"/>
      <c r="F1393" s="112"/>
    </row>
    <row r="1394" spans="1:6">
      <c r="A1394" s="109"/>
      <c r="B1394" s="107"/>
      <c r="C1394" s="121"/>
      <c r="D1394" s="110"/>
      <c r="E1394" s="111"/>
      <c r="F1394" s="112"/>
    </row>
    <row r="1395" spans="1:6">
      <c r="A1395" s="109"/>
      <c r="B1395" s="107"/>
      <c r="C1395" s="121"/>
      <c r="D1395" s="110"/>
      <c r="E1395" s="111"/>
      <c r="F1395" s="112"/>
    </row>
    <row r="1396" spans="1:6">
      <c r="A1396" s="109"/>
      <c r="B1396" s="107"/>
      <c r="C1396" s="121"/>
      <c r="D1396" s="110"/>
      <c r="E1396" s="111"/>
      <c r="F1396" s="112"/>
    </row>
    <row r="1397" spans="1:6">
      <c r="A1397" s="109"/>
      <c r="B1397" s="107"/>
      <c r="C1397" s="121"/>
      <c r="D1397" s="110"/>
      <c r="E1397" s="111"/>
      <c r="F1397" s="112"/>
    </row>
    <row r="1398" spans="1:6">
      <c r="A1398" s="109"/>
      <c r="B1398" s="107"/>
      <c r="C1398" s="121"/>
      <c r="D1398" s="110"/>
      <c r="E1398" s="111"/>
      <c r="F1398" s="112"/>
    </row>
    <row r="1399" spans="1:6">
      <c r="A1399" s="109"/>
      <c r="B1399" s="107"/>
      <c r="C1399" s="121"/>
      <c r="D1399" s="110"/>
      <c r="E1399" s="111"/>
      <c r="F1399" s="112"/>
    </row>
    <row r="1400" spans="1:6">
      <c r="A1400" s="109"/>
      <c r="B1400" s="107"/>
      <c r="C1400" s="121"/>
      <c r="D1400" s="110"/>
      <c r="E1400" s="111"/>
      <c r="F1400" s="112"/>
    </row>
    <row r="1401" spans="1:6">
      <c r="A1401" s="109"/>
      <c r="B1401" s="107"/>
      <c r="C1401" s="121"/>
      <c r="D1401" s="110"/>
      <c r="E1401" s="111"/>
      <c r="F1401" s="112"/>
    </row>
    <row r="1402" spans="1:6">
      <c r="A1402" s="109"/>
      <c r="B1402" s="107"/>
      <c r="C1402" s="121"/>
      <c r="D1402" s="110"/>
      <c r="E1402" s="111"/>
      <c r="F1402" s="112"/>
    </row>
    <row r="1403" spans="1:6">
      <c r="A1403" s="109"/>
      <c r="B1403" s="107"/>
      <c r="C1403" s="121"/>
      <c r="D1403" s="110"/>
      <c r="E1403" s="111"/>
      <c r="F1403" s="112"/>
    </row>
    <row r="1404" spans="1:6">
      <c r="A1404" s="109"/>
      <c r="B1404" s="107"/>
      <c r="C1404" s="121"/>
      <c r="D1404" s="110"/>
      <c r="E1404" s="111"/>
      <c r="F1404" s="112"/>
    </row>
    <row r="1405" spans="1:6">
      <c r="A1405" s="109"/>
      <c r="B1405" s="107"/>
      <c r="C1405" s="121"/>
      <c r="D1405" s="110"/>
      <c r="E1405" s="111"/>
      <c r="F1405" s="112"/>
    </row>
    <row r="1406" spans="1:6">
      <c r="A1406" s="109"/>
      <c r="B1406" s="107"/>
      <c r="C1406" s="121"/>
      <c r="D1406" s="110"/>
      <c r="E1406" s="111"/>
      <c r="F1406" s="112"/>
    </row>
    <row r="1407" spans="1:6">
      <c r="A1407" s="109"/>
      <c r="B1407" s="107"/>
      <c r="C1407" s="121"/>
      <c r="D1407" s="110"/>
      <c r="E1407" s="111"/>
      <c r="F1407" s="112"/>
    </row>
    <row r="1408" spans="1:6">
      <c r="A1408" s="109"/>
      <c r="B1408" s="107"/>
      <c r="C1408" s="121"/>
      <c r="D1408" s="110"/>
      <c r="E1408" s="111"/>
      <c r="F1408" s="112"/>
    </row>
    <row r="1409" spans="1:6">
      <c r="A1409" s="109"/>
      <c r="B1409" s="107"/>
      <c r="C1409" s="121"/>
      <c r="D1409" s="110"/>
      <c r="E1409" s="111"/>
      <c r="F1409" s="112"/>
    </row>
    <row r="1410" spans="1:6">
      <c r="A1410" s="109"/>
      <c r="B1410" s="107"/>
      <c r="C1410" s="121"/>
      <c r="D1410" s="110"/>
      <c r="E1410" s="111"/>
      <c r="F1410" s="112"/>
    </row>
    <row r="1411" spans="1:6">
      <c r="A1411" s="109"/>
      <c r="B1411" s="107"/>
      <c r="C1411" s="121"/>
      <c r="D1411" s="110"/>
      <c r="E1411" s="111"/>
      <c r="F1411" s="112"/>
    </row>
    <row r="1412" spans="1:6">
      <c r="A1412" s="109"/>
      <c r="B1412" s="107"/>
      <c r="C1412" s="121"/>
      <c r="D1412" s="110"/>
      <c r="E1412" s="111"/>
      <c r="F1412" s="112"/>
    </row>
    <row r="1413" spans="1:6">
      <c r="A1413" s="109"/>
      <c r="B1413" s="107"/>
      <c r="C1413" s="121"/>
      <c r="D1413" s="110"/>
      <c r="E1413" s="111"/>
      <c r="F1413" s="112"/>
    </row>
    <row r="1414" spans="1:6">
      <c r="A1414" s="109"/>
      <c r="B1414" s="107"/>
      <c r="C1414" s="121"/>
      <c r="D1414" s="110"/>
      <c r="E1414" s="111"/>
      <c r="F1414" s="112"/>
    </row>
    <row r="1415" spans="1:6">
      <c r="A1415" s="109"/>
      <c r="B1415" s="107"/>
      <c r="C1415" s="121"/>
      <c r="D1415" s="110"/>
      <c r="E1415" s="111"/>
      <c r="F1415" s="112"/>
    </row>
    <row r="1416" spans="1:6">
      <c r="A1416" s="109"/>
      <c r="B1416" s="107"/>
      <c r="C1416" s="121"/>
      <c r="D1416" s="110"/>
      <c r="E1416" s="111"/>
      <c r="F1416" s="112"/>
    </row>
    <row r="1417" spans="1:6">
      <c r="A1417" s="109"/>
      <c r="B1417" s="107"/>
      <c r="C1417" s="121"/>
      <c r="D1417" s="110"/>
      <c r="E1417" s="111"/>
      <c r="F1417" s="112"/>
    </row>
    <row r="1418" spans="1:6">
      <c r="A1418" s="109"/>
      <c r="B1418" s="107"/>
      <c r="C1418" s="121"/>
      <c r="D1418" s="110"/>
      <c r="E1418" s="111"/>
      <c r="F1418" s="112"/>
    </row>
    <row r="1419" spans="1:6">
      <c r="A1419" s="109"/>
      <c r="B1419" s="107"/>
      <c r="C1419" s="121"/>
      <c r="D1419" s="110"/>
      <c r="E1419" s="111"/>
      <c r="F1419" s="112"/>
    </row>
    <row r="1420" spans="1:6">
      <c r="A1420" s="109"/>
      <c r="B1420" s="107"/>
      <c r="C1420" s="121"/>
      <c r="D1420" s="110"/>
      <c r="E1420" s="111"/>
      <c r="F1420" s="112"/>
    </row>
    <row r="1421" spans="1:6">
      <c r="A1421" s="109"/>
      <c r="B1421" s="107"/>
      <c r="C1421" s="121"/>
      <c r="D1421" s="110"/>
      <c r="E1421" s="111"/>
      <c r="F1421" s="112"/>
    </row>
    <row r="1422" spans="1:6">
      <c r="A1422" s="109"/>
      <c r="B1422" s="107"/>
      <c r="C1422" s="121"/>
      <c r="D1422" s="110"/>
      <c r="E1422" s="111"/>
      <c r="F1422" s="112"/>
    </row>
    <row r="1423" spans="1:6">
      <c r="A1423" s="109"/>
      <c r="B1423" s="107"/>
      <c r="C1423" s="121"/>
      <c r="D1423" s="110"/>
      <c r="E1423" s="111"/>
      <c r="F1423" s="112"/>
    </row>
    <row r="1424" spans="1:6">
      <c r="A1424" s="109"/>
      <c r="B1424" s="107"/>
      <c r="C1424" s="121"/>
      <c r="D1424" s="110"/>
      <c r="E1424" s="111"/>
      <c r="F1424" s="112"/>
    </row>
    <row r="1425" spans="1:6">
      <c r="A1425" s="109"/>
      <c r="B1425" s="107"/>
      <c r="C1425" s="121"/>
      <c r="D1425" s="110"/>
      <c r="E1425" s="111"/>
      <c r="F1425" s="112"/>
    </row>
    <row r="1426" spans="1:6">
      <c r="A1426" s="109"/>
      <c r="B1426" s="107"/>
      <c r="C1426" s="121"/>
      <c r="D1426" s="110"/>
      <c r="E1426" s="111"/>
      <c r="F1426" s="112"/>
    </row>
    <row r="1427" spans="1:6">
      <c r="A1427" s="109"/>
      <c r="B1427" s="107"/>
      <c r="C1427" s="121"/>
      <c r="D1427" s="110"/>
      <c r="E1427" s="111"/>
      <c r="F1427" s="112"/>
    </row>
    <row r="1428" spans="1:6">
      <c r="A1428" s="109"/>
      <c r="B1428" s="107"/>
      <c r="C1428" s="121"/>
      <c r="D1428" s="110"/>
      <c r="E1428" s="111"/>
      <c r="F1428" s="112"/>
    </row>
    <row r="1429" spans="1:6">
      <c r="A1429" s="109"/>
      <c r="B1429" s="107"/>
      <c r="C1429" s="121"/>
      <c r="D1429" s="110"/>
      <c r="E1429" s="111"/>
      <c r="F1429" s="112"/>
    </row>
    <row r="1430" spans="1:6">
      <c r="A1430" s="109"/>
      <c r="B1430" s="107"/>
      <c r="C1430" s="121"/>
      <c r="D1430" s="110"/>
      <c r="E1430" s="111"/>
      <c r="F1430" s="112"/>
    </row>
    <row r="1431" spans="1:6">
      <c r="A1431" s="109"/>
      <c r="B1431" s="107"/>
      <c r="C1431" s="121"/>
      <c r="D1431" s="110"/>
      <c r="E1431" s="111"/>
      <c r="F1431" s="112"/>
    </row>
    <row r="1432" spans="1:6">
      <c r="A1432" s="109"/>
      <c r="B1432" s="107"/>
      <c r="C1432" s="121"/>
      <c r="D1432" s="110"/>
      <c r="E1432" s="111"/>
      <c r="F1432" s="112"/>
    </row>
    <row r="1433" spans="1:6">
      <c r="A1433" s="109"/>
      <c r="B1433" s="107"/>
      <c r="C1433" s="121"/>
      <c r="D1433" s="110"/>
      <c r="E1433" s="111"/>
      <c r="F1433" s="112"/>
    </row>
    <row r="1434" spans="1:6">
      <c r="A1434" s="109"/>
      <c r="B1434" s="107"/>
      <c r="C1434" s="121"/>
      <c r="D1434" s="110"/>
      <c r="E1434" s="111"/>
      <c r="F1434" s="112"/>
    </row>
    <row r="1435" spans="1:6">
      <c r="A1435" s="109"/>
      <c r="B1435" s="107"/>
      <c r="C1435" s="121"/>
      <c r="D1435" s="110"/>
      <c r="E1435" s="111"/>
      <c r="F1435" s="112"/>
    </row>
    <row r="1436" spans="1:6">
      <c r="A1436" s="109"/>
      <c r="B1436" s="107"/>
      <c r="C1436" s="121"/>
      <c r="D1436" s="110"/>
      <c r="E1436" s="111"/>
      <c r="F1436" s="112"/>
    </row>
    <row r="1437" spans="1:6">
      <c r="A1437" s="109"/>
      <c r="B1437" s="107"/>
      <c r="C1437" s="121"/>
      <c r="D1437" s="110"/>
      <c r="E1437" s="111"/>
      <c r="F1437" s="112"/>
    </row>
    <row r="1438" spans="1:6">
      <c r="A1438" s="109"/>
      <c r="B1438" s="107"/>
      <c r="C1438" s="121"/>
      <c r="D1438" s="110"/>
      <c r="E1438" s="111"/>
      <c r="F1438" s="112"/>
    </row>
    <row r="1439" spans="1:6">
      <c r="A1439" s="109"/>
      <c r="B1439" s="107"/>
      <c r="C1439" s="121"/>
      <c r="D1439" s="110"/>
      <c r="E1439" s="111"/>
      <c r="F1439" s="112"/>
    </row>
    <row r="1440" spans="1:6">
      <c r="A1440" s="109"/>
      <c r="B1440" s="107"/>
      <c r="C1440" s="121"/>
      <c r="D1440" s="110"/>
      <c r="E1440" s="111"/>
      <c r="F1440" s="112"/>
    </row>
    <row r="1441" spans="1:6">
      <c r="A1441" s="109"/>
      <c r="B1441" s="107"/>
      <c r="C1441" s="121"/>
      <c r="D1441" s="110"/>
      <c r="E1441" s="111"/>
      <c r="F1441" s="112"/>
    </row>
    <row r="1442" spans="1:6">
      <c r="A1442" s="109"/>
      <c r="B1442" s="107"/>
      <c r="C1442" s="121"/>
      <c r="D1442" s="110"/>
      <c r="E1442" s="111"/>
      <c r="F1442" s="112"/>
    </row>
    <row r="1443" spans="1:6">
      <c r="A1443" s="109"/>
      <c r="B1443" s="107"/>
      <c r="C1443" s="121"/>
      <c r="D1443" s="110"/>
      <c r="E1443" s="111"/>
      <c r="F1443" s="112"/>
    </row>
    <row r="1444" spans="1:6">
      <c r="A1444" s="109"/>
      <c r="B1444" s="107"/>
      <c r="C1444" s="121"/>
      <c r="D1444" s="110"/>
      <c r="E1444" s="111"/>
      <c r="F1444" s="112"/>
    </row>
    <row r="1445" spans="1:6">
      <c r="A1445" s="109"/>
      <c r="B1445" s="107"/>
      <c r="C1445" s="121"/>
      <c r="D1445" s="110"/>
      <c r="E1445" s="111"/>
      <c r="F1445" s="112"/>
    </row>
    <row r="1446" spans="1:6">
      <c r="A1446" s="109"/>
      <c r="B1446" s="107"/>
      <c r="C1446" s="121"/>
      <c r="D1446" s="110"/>
      <c r="E1446" s="111"/>
      <c r="F1446" s="112"/>
    </row>
    <row r="1447" spans="1:6">
      <c r="A1447" s="109"/>
      <c r="B1447" s="107"/>
      <c r="C1447" s="121"/>
      <c r="D1447" s="110"/>
      <c r="E1447" s="111"/>
      <c r="F1447" s="112"/>
    </row>
    <row r="1448" spans="1:6">
      <c r="A1448" s="109"/>
      <c r="B1448" s="107"/>
      <c r="C1448" s="121"/>
      <c r="D1448" s="110"/>
      <c r="E1448" s="111"/>
      <c r="F1448" s="112"/>
    </row>
    <row r="1449" spans="1:6">
      <c r="A1449" s="109"/>
      <c r="B1449" s="107"/>
      <c r="C1449" s="121"/>
      <c r="D1449" s="110"/>
      <c r="E1449" s="111"/>
      <c r="F1449" s="112"/>
    </row>
    <row r="1450" spans="1:6">
      <c r="A1450" s="109"/>
      <c r="B1450" s="107"/>
      <c r="C1450" s="121"/>
      <c r="D1450" s="110"/>
      <c r="E1450" s="111"/>
      <c r="F1450" s="112"/>
    </row>
    <row r="1451" spans="1:6">
      <c r="A1451" s="109"/>
      <c r="B1451" s="107"/>
      <c r="C1451" s="121"/>
      <c r="D1451" s="110"/>
      <c r="E1451" s="111"/>
      <c r="F1451" s="112"/>
    </row>
    <row r="1452" spans="1:6">
      <c r="A1452" s="109"/>
      <c r="B1452" s="107"/>
      <c r="C1452" s="121"/>
      <c r="D1452" s="110"/>
      <c r="E1452" s="111"/>
      <c r="F1452" s="112"/>
    </row>
    <row r="1453" spans="1:6">
      <c r="A1453" s="109"/>
      <c r="B1453" s="107"/>
      <c r="C1453" s="121"/>
      <c r="D1453" s="110"/>
      <c r="E1453" s="111"/>
      <c r="F1453" s="112"/>
    </row>
    <row r="1454" spans="1:6">
      <c r="A1454" s="109"/>
      <c r="B1454" s="107"/>
      <c r="C1454" s="121"/>
      <c r="D1454" s="110"/>
      <c r="E1454" s="111"/>
      <c r="F1454" s="112"/>
    </row>
    <row r="1455" spans="1:6">
      <c r="A1455" s="109"/>
      <c r="B1455" s="107"/>
      <c r="C1455" s="121"/>
      <c r="D1455" s="110"/>
      <c r="E1455" s="111"/>
      <c r="F1455" s="112"/>
    </row>
    <row r="1456" spans="1:6">
      <c r="A1456" s="109"/>
      <c r="B1456" s="107"/>
      <c r="C1456" s="121"/>
      <c r="D1456" s="110"/>
      <c r="E1456" s="111"/>
      <c r="F1456" s="112"/>
    </row>
    <row r="1457" spans="1:6">
      <c r="A1457" s="109"/>
      <c r="B1457" s="107"/>
      <c r="C1457" s="121"/>
      <c r="D1457" s="110"/>
      <c r="E1457" s="111"/>
      <c r="F1457" s="112"/>
    </row>
    <row r="1458" spans="1:6">
      <c r="A1458" s="109"/>
      <c r="B1458" s="107"/>
      <c r="C1458" s="121"/>
      <c r="D1458" s="110"/>
      <c r="E1458" s="111"/>
      <c r="F1458" s="112"/>
    </row>
    <row r="1459" spans="1:6">
      <c r="A1459" s="109"/>
      <c r="B1459" s="107"/>
      <c r="C1459" s="121"/>
      <c r="D1459" s="110"/>
      <c r="E1459" s="111"/>
      <c r="F1459" s="112"/>
    </row>
    <row r="1460" spans="1:6">
      <c r="A1460" s="109"/>
      <c r="B1460" s="107"/>
      <c r="C1460" s="121"/>
      <c r="D1460" s="110"/>
      <c r="E1460" s="111"/>
      <c r="F1460" s="112"/>
    </row>
    <row r="1461" spans="1:6">
      <c r="A1461" s="109"/>
      <c r="B1461" s="107"/>
      <c r="C1461" s="121"/>
      <c r="D1461" s="110"/>
      <c r="E1461" s="111"/>
      <c r="F1461" s="112"/>
    </row>
    <row r="1462" spans="1:6">
      <c r="A1462" s="109"/>
      <c r="B1462" s="107"/>
      <c r="C1462" s="121"/>
      <c r="D1462" s="110"/>
      <c r="E1462" s="111"/>
      <c r="F1462" s="112"/>
    </row>
    <row r="1463" spans="1:6">
      <c r="A1463" s="109"/>
      <c r="B1463" s="107"/>
      <c r="C1463" s="121"/>
      <c r="D1463" s="110"/>
      <c r="E1463" s="111"/>
      <c r="F1463" s="112"/>
    </row>
    <row r="1464" spans="1:6">
      <c r="A1464" s="109"/>
      <c r="B1464" s="107"/>
      <c r="C1464" s="121"/>
      <c r="D1464" s="110"/>
      <c r="E1464" s="111"/>
      <c r="F1464" s="112"/>
    </row>
    <row r="1465" spans="1:6">
      <c r="A1465" s="109"/>
      <c r="B1465" s="107"/>
      <c r="C1465" s="121"/>
      <c r="D1465" s="110"/>
      <c r="E1465" s="111"/>
      <c r="F1465" s="112"/>
    </row>
    <row r="1466" spans="1:6">
      <c r="A1466" s="109"/>
      <c r="B1466" s="107"/>
      <c r="C1466" s="121"/>
      <c r="D1466" s="110"/>
      <c r="E1466" s="111"/>
      <c r="F1466" s="112"/>
    </row>
    <row r="1467" spans="1:6">
      <c r="A1467" s="109"/>
      <c r="B1467" s="107"/>
      <c r="C1467" s="121"/>
      <c r="D1467" s="110"/>
      <c r="E1467" s="111"/>
      <c r="F1467" s="112"/>
    </row>
    <row r="1468" spans="1:6">
      <c r="A1468" s="109"/>
      <c r="B1468" s="107"/>
      <c r="C1468" s="121"/>
      <c r="D1468" s="110"/>
      <c r="E1468" s="111"/>
      <c r="F1468" s="112"/>
    </row>
    <row r="1469" spans="1:6">
      <c r="A1469" s="109"/>
      <c r="B1469" s="107"/>
      <c r="C1469" s="121"/>
      <c r="D1469" s="110"/>
      <c r="E1469" s="111"/>
      <c r="F1469" s="112"/>
    </row>
    <row r="1470" spans="1:6">
      <c r="A1470" s="109"/>
      <c r="B1470" s="107"/>
      <c r="C1470" s="121"/>
      <c r="D1470" s="110"/>
      <c r="E1470" s="111"/>
      <c r="F1470" s="112"/>
    </row>
    <row r="1471" spans="1:6">
      <c r="A1471" s="109"/>
      <c r="B1471" s="107"/>
      <c r="C1471" s="121"/>
      <c r="D1471" s="110"/>
      <c r="E1471" s="111"/>
      <c r="F1471" s="112"/>
    </row>
    <row r="1472" spans="1:6">
      <c r="A1472" s="109"/>
      <c r="B1472" s="107"/>
      <c r="C1472" s="121"/>
      <c r="D1472" s="110"/>
      <c r="E1472" s="111"/>
      <c r="F1472" s="112"/>
    </row>
    <row r="1473" spans="1:6">
      <c r="A1473" s="109"/>
      <c r="B1473" s="107"/>
      <c r="C1473" s="121"/>
      <c r="D1473" s="110"/>
      <c r="E1473" s="111"/>
      <c r="F1473" s="112"/>
    </row>
    <row r="1474" spans="1:6">
      <c r="A1474" s="109"/>
      <c r="B1474" s="107"/>
      <c r="C1474" s="121"/>
      <c r="D1474" s="110"/>
      <c r="E1474" s="111"/>
      <c r="F1474" s="112"/>
    </row>
    <row r="1475" spans="1:6">
      <c r="A1475" s="109"/>
      <c r="B1475" s="107"/>
      <c r="C1475" s="121"/>
      <c r="D1475" s="110"/>
      <c r="E1475" s="111"/>
      <c r="F1475" s="112"/>
    </row>
    <row r="1476" spans="1:6">
      <c r="A1476" s="109"/>
      <c r="B1476" s="107"/>
      <c r="C1476" s="121"/>
      <c r="D1476" s="110"/>
      <c r="E1476" s="111"/>
      <c r="F1476" s="112"/>
    </row>
    <row r="1477" spans="1:6">
      <c r="A1477" s="109"/>
      <c r="B1477" s="107"/>
      <c r="C1477" s="121"/>
      <c r="D1477" s="110"/>
      <c r="E1477" s="111"/>
      <c r="F1477" s="112"/>
    </row>
    <row r="1478" spans="1:6">
      <c r="A1478" s="109"/>
      <c r="B1478" s="107"/>
      <c r="C1478" s="121"/>
      <c r="D1478" s="110"/>
      <c r="E1478" s="111"/>
      <c r="F1478" s="112"/>
    </row>
    <row r="1479" spans="1:6">
      <c r="A1479" s="109"/>
      <c r="B1479" s="107"/>
      <c r="C1479" s="121"/>
      <c r="D1479" s="110"/>
      <c r="E1479" s="111"/>
      <c r="F1479" s="112"/>
    </row>
    <row r="1480" spans="1:6">
      <c r="A1480" s="109"/>
      <c r="B1480" s="107"/>
      <c r="C1480" s="121"/>
      <c r="D1480" s="110"/>
      <c r="E1480" s="111"/>
      <c r="F1480" s="112"/>
    </row>
    <row r="1481" spans="1:6">
      <c r="A1481" s="109"/>
      <c r="B1481" s="107"/>
      <c r="C1481" s="121"/>
      <c r="D1481" s="110"/>
      <c r="E1481" s="111"/>
      <c r="F1481" s="112"/>
    </row>
    <row r="1482" spans="1:6">
      <c r="A1482" s="109"/>
      <c r="B1482" s="107"/>
      <c r="C1482" s="121"/>
      <c r="D1482" s="110"/>
      <c r="E1482" s="111"/>
      <c r="F1482" s="112"/>
    </row>
    <row r="1483" spans="1:6">
      <c r="A1483" s="109"/>
      <c r="B1483" s="107"/>
      <c r="C1483" s="121"/>
      <c r="D1483" s="110"/>
      <c r="E1483" s="111"/>
      <c r="F1483" s="112"/>
    </row>
    <row r="1484" spans="1:6">
      <c r="A1484" s="109"/>
      <c r="B1484" s="107"/>
      <c r="C1484" s="121"/>
      <c r="D1484" s="110"/>
      <c r="E1484" s="111"/>
      <c r="F1484" s="112"/>
    </row>
    <row r="1485" spans="1:6">
      <c r="A1485" s="109"/>
      <c r="B1485" s="107"/>
      <c r="C1485" s="121"/>
      <c r="D1485" s="110"/>
      <c r="E1485" s="111"/>
      <c r="F1485" s="112"/>
    </row>
    <row r="1486" spans="1:6">
      <c r="A1486" s="109"/>
      <c r="B1486" s="107"/>
      <c r="C1486" s="121"/>
      <c r="D1486" s="110"/>
      <c r="E1486" s="111"/>
      <c r="F1486" s="112"/>
    </row>
    <row r="1487" spans="1:6">
      <c r="A1487" s="109"/>
      <c r="B1487" s="107"/>
      <c r="C1487" s="121"/>
      <c r="D1487" s="110"/>
      <c r="E1487" s="111"/>
      <c r="F1487" s="112"/>
    </row>
    <row r="1488" spans="1:6">
      <c r="A1488" s="109"/>
      <c r="B1488" s="107"/>
      <c r="C1488" s="121"/>
      <c r="D1488" s="110"/>
      <c r="E1488" s="111"/>
      <c r="F1488" s="112"/>
    </row>
    <row r="1489" spans="1:6">
      <c r="A1489" s="109"/>
      <c r="B1489" s="107"/>
      <c r="C1489" s="121"/>
      <c r="D1489" s="110"/>
      <c r="E1489" s="111"/>
      <c r="F1489" s="112"/>
    </row>
    <row r="1490" spans="1:6">
      <c r="A1490" s="109"/>
      <c r="B1490" s="107"/>
      <c r="C1490" s="121"/>
      <c r="D1490" s="110"/>
      <c r="E1490" s="111"/>
      <c r="F1490" s="112"/>
    </row>
    <row r="1491" spans="1:6">
      <c r="A1491" s="109"/>
      <c r="B1491" s="107"/>
      <c r="C1491" s="121"/>
      <c r="D1491" s="110"/>
      <c r="E1491" s="111"/>
      <c r="F1491" s="112"/>
    </row>
    <row r="1492" spans="1:6">
      <c r="A1492" s="109"/>
      <c r="B1492" s="107"/>
      <c r="C1492" s="121"/>
      <c r="D1492" s="110"/>
      <c r="E1492" s="111"/>
      <c r="F1492" s="112"/>
    </row>
    <row r="1493" spans="1:6">
      <c r="A1493" s="109"/>
      <c r="B1493" s="107"/>
      <c r="C1493" s="121"/>
      <c r="D1493" s="110"/>
      <c r="E1493" s="111"/>
      <c r="F1493" s="112"/>
    </row>
    <row r="1494" spans="1:6">
      <c r="A1494" s="109"/>
      <c r="B1494" s="107"/>
      <c r="C1494" s="121"/>
      <c r="D1494" s="110"/>
      <c r="E1494" s="111"/>
      <c r="F1494" s="112"/>
    </row>
    <row r="1495" spans="1:6">
      <c r="A1495" s="109"/>
      <c r="B1495" s="107"/>
      <c r="C1495" s="121"/>
      <c r="D1495" s="110"/>
      <c r="E1495" s="111"/>
      <c r="F1495" s="112"/>
    </row>
    <row r="1496" spans="1:6">
      <c r="A1496" s="109"/>
      <c r="B1496" s="107"/>
      <c r="C1496" s="121"/>
      <c r="D1496" s="110"/>
      <c r="E1496" s="111"/>
      <c r="F1496" s="112"/>
    </row>
    <row r="1497" spans="1:6">
      <c r="A1497" s="109"/>
      <c r="B1497" s="107"/>
      <c r="C1497" s="121"/>
      <c r="D1497" s="110"/>
      <c r="E1497" s="111"/>
      <c r="F1497" s="112"/>
    </row>
    <row r="1498" spans="1:6">
      <c r="A1498" s="109"/>
      <c r="B1498" s="107"/>
      <c r="C1498" s="121"/>
      <c r="D1498" s="110"/>
      <c r="E1498" s="111"/>
      <c r="F1498" s="112"/>
    </row>
    <row r="1499" spans="1:6">
      <c r="A1499" s="109"/>
      <c r="B1499" s="107"/>
      <c r="C1499" s="121"/>
      <c r="D1499" s="110"/>
      <c r="E1499" s="111"/>
      <c r="F1499" s="112"/>
    </row>
    <row r="1500" spans="1:6">
      <c r="A1500" s="109"/>
      <c r="B1500" s="107"/>
      <c r="C1500" s="121"/>
      <c r="D1500" s="110"/>
      <c r="E1500" s="111"/>
      <c r="F1500" s="112"/>
    </row>
    <row r="1501" spans="1:6">
      <c r="A1501" s="109"/>
      <c r="B1501" s="107"/>
      <c r="C1501" s="121"/>
      <c r="D1501" s="110"/>
      <c r="E1501" s="111"/>
      <c r="F1501" s="112"/>
    </row>
    <row r="1502" spans="1:6">
      <c r="A1502" s="109"/>
      <c r="B1502" s="107"/>
      <c r="C1502" s="121"/>
      <c r="D1502" s="110"/>
      <c r="E1502" s="111"/>
      <c r="F1502" s="112"/>
    </row>
    <row r="1503" spans="1:6">
      <c r="A1503" s="109"/>
      <c r="B1503" s="107"/>
      <c r="C1503" s="121"/>
      <c r="D1503" s="110"/>
      <c r="E1503" s="111"/>
      <c r="F1503" s="112"/>
    </row>
    <row r="1504" spans="1:6">
      <c r="A1504" s="109"/>
      <c r="B1504" s="107"/>
      <c r="C1504" s="121"/>
      <c r="D1504" s="110"/>
      <c r="E1504" s="111"/>
      <c r="F1504" s="112"/>
    </row>
    <row r="1505" spans="1:6">
      <c r="A1505" s="109"/>
      <c r="B1505" s="107"/>
      <c r="C1505" s="121"/>
      <c r="D1505" s="110"/>
      <c r="E1505" s="111"/>
      <c r="F1505" s="112"/>
    </row>
    <row r="1506" spans="1:6">
      <c r="A1506" s="109"/>
      <c r="B1506" s="107"/>
      <c r="C1506" s="121"/>
      <c r="D1506" s="110"/>
      <c r="E1506" s="111"/>
      <c r="F1506" s="112"/>
    </row>
    <row r="1507" spans="1:6">
      <c r="A1507" s="109"/>
      <c r="B1507" s="107"/>
      <c r="C1507" s="121"/>
      <c r="D1507" s="110"/>
      <c r="E1507" s="111"/>
      <c r="F1507" s="112"/>
    </row>
    <row r="1508" spans="1:6">
      <c r="A1508" s="109"/>
      <c r="B1508" s="107"/>
      <c r="C1508" s="121"/>
      <c r="D1508" s="110"/>
      <c r="E1508" s="111"/>
      <c r="F1508" s="112"/>
    </row>
    <row r="1509" spans="1:6">
      <c r="A1509" s="109"/>
      <c r="B1509" s="107"/>
      <c r="C1509" s="121"/>
      <c r="D1509" s="110"/>
      <c r="E1509" s="111"/>
      <c r="F1509" s="112"/>
    </row>
    <row r="1510" spans="1:6">
      <c r="A1510" s="109"/>
      <c r="B1510" s="107"/>
      <c r="C1510" s="121"/>
      <c r="D1510" s="110"/>
      <c r="E1510" s="111"/>
      <c r="F1510" s="112"/>
    </row>
    <row r="1511" spans="1:6">
      <c r="A1511" s="109"/>
      <c r="B1511" s="107"/>
      <c r="C1511" s="121"/>
      <c r="D1511" s="110"/>
      <c r="E1511" s="111"/>
      <c r="F1511" s="112"/>
    </row>
    <row r="1512" spans="1:6">
      <c r="A1512" s="109"/>
      <c r="B1512" s="107"/>
      <c r="C1512" s="121"/>
      <c r="D1512" s="110"/>
      <c r="E1512" s="111"/>
      <c r="F1512" s="112"/>
    </row>
    <row r="1513" spans="1:6">
      <c r="A1513" s="109"/>
      <c r="B1513" s="107"/>
      <c r="C1513" s="121"/>
      <c r="D1513" s="110"/>
      <c r="E1513" s="111"/>
      <c r="F1513" s="112"/>
    </row>
    <row r="1514" spans="1:6">
      <c r="A1514" s="109"/>
      <c r="B1514" s="107"/>
      <c r="C1514" s="121"/>
      <c r="D1514" s="110"/>
      <c r="E1514" s="111"/>
      <c r="F1514" s="112"/>
    </row>
    <row r="1515" spans="1:6">
      <c r="A1515" s="109"/>
      <c r="B1515" s="107"/>
      <c r="C1515" s="121"/>
      <c r="D1515" s="110"/>
      <c r="E1515" s="111"/>
      <c r="F1515" s="112"/>
    </row>
    <row r="1516" spans="1:6">
      <c r="A1516" s="109"/>
      <c r="B1516" s="107"/>
      <c r="C1516" s="121"/>
      <c r="D1516" s="110"/>
      <c r="E1516" s="111"/>
      <c r="F1516" s="112"/>
    </row>
    <row r="1517" spans="1:6">
      <c r="A1517" s="109"/>
      <c r="B1517" s="107"/>
      <c r="C1517" s="121"/>
      <c r="D1517" s="110"/>
      <c r="E1517" s="111"/>
      <c r="F1517" s="112"/>
    </row>
    <row r="1518" spans="1:6">
      <c r="A1518" s="109"/>
      <c r="B1518" s="107"/>
      <c r="C1518" s="121"/>
      <c r="D1518" s="110"/>
      <c r="E1518" s="111"/>
      <c r="F1518" s="112"/>
    </row>
    <row r="1519" spans="1:6">
      <c r="A1519" s="109"/>
      <c r="B1519" s="107"/>
      <c r="C1519" s="121"/>
      <c r="D1519" s="110"/>
      <c r="E1519" s="111"/>
      <c r="F1519" s="112"/>
    </row>
    <row r="1520" spans="1:6">
      <c r="A1520" s="109"/>
      <c r="B1520" s="107"/>
      <c r="C1520" s="121"/>
      <c r="D1520" s="110"/>
      <c r="E1520" s="111"/>
      <c r="F1520" s="112"/>
    </row>
    <row r="1521" spans="1:6">
      <c r="A1521" s="109"/>
      <c r="B1521" s="107"/>
      <c r="C1521" s="121"/>
      <c r="D1521" s="110"/>
      <c r="E1521" s="111"/>
      <c r="F1521" s="112"/>
    </row>
    <row r="1522" spans="1:6">
      <c r="A1522" s="109"/>
      <c r="B1522" s="107"/>
      <c r="C1522" s="121"/>
      <c r="D1522" s="110"/>
      <c r="E1522" s="111"/>
      <c r="F1522" s="112"/>
    </row>
    <row r="1523" spans="1:6">
      <c r="A1523" s="109"/>
      <c r="B1523" s="107"/>
      <c r="C1523" s="121"/>
      <c r="D1523" s="110"/>
      <c r="E1523" s="111"/>
      <c r="F1523" s="112"/>
    </row>
    <row r="1524" spans="1:6">
      <c r="A1524" s="109"/>
      <c r="B1524" s="107"/>
      <c r="C1524" s="121"/>
      <c r="D1524" s="110"/>
      <c r="E1524" s="111"/>
      <c r="F1524" s="112"/>
    </row>
    <row r="1525" spans="1:6">
      <c r="A1525" s="109"/>
      <c r="B1525" s="107"/>
      <c r="C1525" s="121"/>
      <c r="D1525" s="110"/>
      <c r="E1525" s="111"/>
      <c r="F1525" s="112"/>
    </row>
    <row r="1526" spans="1:6">
      <c r="A1526" s="109"/>
      <c r="B1526" s="107"/>
      <c r="C1526" s="121"/>
      <c r="D1526" s="110"/>
      <c r="E1526" s="111"/>
      <c r="F1526" s="112"/>
    </row>
    <row r="1527" spans="1:6">
      <c r="A1527" s="109"/>
      <c r="B1527" s="107"/>
      <c r="C1527" s="121"/>
      <c r="D1527" s="110"/>
      <c r="E1527" s="111"/>
      <c r="F1527" s="112"/>
    </row>
    <row r="1528" spans="1:6">
      <c r="A1528" s="109"/>
      <c r="B1528" s="107"/>
      <c r="C1528" s="121"/>
      <c r="D1528" s="110"/>
      <c r="E1528" s="111"/>
      <c r="F1528" s="112"/>
    </row>
    <row r="1529" spans="1:6">
      <c r="A1529" s="109"/>
      <c r="B1529" s="107"/>
      <c r="C1529" s="121"/>
      <c r="D1529" s="110"/>
      <c r="E1529" s="111"/>
      <c r="F1529" s="112"/>
    </row>
    <row r="1530" spans="1:6">
      <c r="A1530" s="109"/>
      <c r="B1530" s="107"/>
      <c r="C1530" s="121"/>
      <c r="D1530" s="110"/>
      <c r="E1530" s="111"/>
      <c r="F1530" s="112"/>
    </row>
    <row r="1531" spans="1:6">
      <c r="A1531" s="109"/>
      <c r="B1531" s="107"/>
      <c r="C1531" s="121"/>
      <c r="D1531" s="110"/>
      <c r="E1531" s="111"/>
      <c r="F1531" s="112"/>
    </row>
    <row r="1532" spans="1:6">
      <c r="A1532" s="109"/>
      <c r="B1532" s="107"/>
      <c r="C1532" s="121"/>
      <c r="D1532" s="110"/>
      <c r="E1532" s="111"/>
      <c r="F1532" s="112"/>
    </row>
    <row r="1533" spans="1:6">
      <c r="A1533" s="109"/>
      <c r="B1533" s="107"/>
      <c r="C1533" s="121"/>
      <c r="D1533" s="110"/>
      <c r="E1533" s="111"/>
      <c r="F1533" s="112"/>
    </row>
    <row r="1534" spans="1:6">
      <c r="A1534" s="109"/>
      <c r="B1534" s="107"/>
      <c r="C1534" s="121"/>
      <c r="D1534" s="110"/>
      <c r="E1534" s="111"/>
      <c r="F1534" s="112"/>
    </row>
    <row r="1535" spans="1:6">
      <c r="A1535" s="109"/>
      <c r="B1535" s="107"/>
      <c r="C1535" s="121"/>
      <c r="D1535" s="110"/>
      <c r="E1535" s="111"/>
      <c r="F1535" s="112"/>
    </row>
    <row r="1536" spans="1:6">
      <c r="A1536" s="109"/>
      <c r="B1536" s="107"/>
      <c r="C1536" s="121"/>
      <c r="D1536" s="110"/>
      <c r="E1536" s="111"/>
      <c r="F1536" s="112"/>
    </row>
    <row r="1537" spans="1:6">
      <c r="A1537" s="109"/>
      <c r="B1537" s="107"/>
      <c r="C1537" s="121"/>
      <c r="D1537" s="110"/>
      <c r="E1537" s="111"/>
      <c r="F1537" s="112"/>
    </row>
    <row r="1538" spans="1:6">
      <c r="A1538" s="109"/>
      <c r="B1538" s="107"/>
      <c r="C1538" s="121"/>
      <c r="D1538" s="110"/>
      <c r="E1538" s="111"/>
      <c r="F1538" s="112"/>
    </row>
    <row r="1539" spans="1:6">
      <c r="A1539" s="109"/>
      <c r="B1539" s="107"/>
      <c r="C1539" s="121"/>
      <c r="D1539" s="110"/>
      <c r="E1539" s="111"/>
      <c r="F1539" s="112"/>
    </row>
    <row r="1540" spans="1:6">
      <c r="A1540" s="109"/>
      <c r="B1540" s="107"/>
      <c r="C1540" s="121"/>
      <c r="D1540" s="110"/>
      <c r="E1540" s="111"/>
      <c r="F1540" s="112"/>
    </row>
    <row r="1541" spans="1:6">
      <c r="A1541" s="109"/>
      <c r="B1541" s="107"/>
      <c r="C1541" s="121"/>
      <c r="D1541" s="110"/>
      <c r="E1541" s="111"/>
      <c r="F1541" s="112"/>
    </row>
    <row r="1542" spans="1:6">
      <c r="A1542" s="109"/>
      <c r="B1542" s="107"/>
      <c r="C1542" s="121"/>
      <c r="D1542" s="110"/>
      <c r="E1542" s="111"/>
      <c r="F1542" s="112"/>
    </row>
    <row r="1543" spans="1:6">
      <c r="A1543" s="109"/>
      <c r="B1543" s="107"/>
      <c r="C1543" s="121"/>
      <c r="D1543" s="110"/>
      <c r="E1543" s="111"/>
      <c r="F1543" s="112"/>
    </row>
    <row r="1544" spans="1:6">
      <c r="A1544" s="109"/>
      <c r="B1544" s="107"/>
      <c r="C1544" s="121"/>
      <c r="D1544" s="110"/>
      <c r="E1544" s="111"/>
      <c r="F1544" s="112"/>
    </row>
    <row r="1545" spans="1:6">
      <c r="A1545" s="109"/>
      <c r="B1545" s="107"/>
      <c r="C1545" s="121"/>
      <c r="D1545" s="110"/>
      <c r="E1545" s="111"/>
      <c r="F1545" s="112"/>
    </row>
    <row r="1546" spans="1:6">
      <c r="A1546" s="109"/>
      <c r="B1546" s="107"/>
      <c r="C1546" s="121"/>
      <c r="D1546" s="110"/>
      <c r="E1546" s="111"/>
      <c r="F1546" s="112"/>
    </row>
    <row r="1547" spans="1:6">
      <c r="A1547" s="109"/>
      <c r="B1547" s="107"/>
      <c r="C1547" s="121"/>
      <c r="D1547" s="110"/>
      <c r="E1547" s="111"/>
      <c r="F1547" s="112"/>
    </row>
    <row r="1548" spans="1:6">
      <c r="A1548" s="109"/>
      <c r="B1548" s="107"/>
      <c r="C1548" s="121"/>
      <c r="D1548" s="110"/>
      <c r="E1548" s="111"/>
      <c r="F1548" s="112"/>
    </row>
    <row r="1549" spans="1:6">
      <c r="A1549" s="109"/>
      <c r="B1549" s="107"/>
      <c r="C1549" s="121"/>
      <c r="D1549" s="110"/>
      <c r="E1549" s="111"/>
      <c r="F1549" s="112"/>
    </row>
    <row r="1550" spans="1:6">
      <c r="A1550" s="109"/>
      <c r="B1550" s="107"/>
      <c r="C1550" s="121"/>
      <c r="D1550" s="110"/>
      <c r="E1550" s="111"/>
      <c r="F1550" s="112"/>
    </row>
    <row r="1551" spans="1:6">
      <c r="A1551" s="109"/>
      <c r="B1551" s="107"/>
      <c r="C1551" s="121"/>
      <c r="D1551" s="110"/>
      <c r="E1551" s="111"/>
      <c r="F1551" s="112"/>
    </row>
    <row r="1552" spans="1:6">
      <c r="A1552" s="109"/>
      <c r="B1552" s="107"/>
      <c r="C1552" s="121"/>
      <c r="D1552" s="110"/>
      <c r="E1552" s="111"/>
      <c r="F1552" s="112"/>
    </row>
    <row r="1553" spans="1:6">
      <c r="A1553" s="109"/>
      <c r="B1553" s="107"/>
      <c r="C1553" s="121"/>
      <c r="D1553" s="110"/>
      <c r="E1553" s="111"/>
      <c r="F1553" s="112"/>
    </row>
    <row r="1554" spans="1:6">
      <c r="A1554" s="109"/>
      <c r="B1554" s="107"/>
      <c r="C1554" s="121"/>
      <c r="D1554" s="110"/>
      <c r="E1554" s="111"/>
      <c r="F1554" s="112"/>
    </row>
    <row r="1555" spans="1:6">
      <c r="A1555" s="109"/>
      <c r="B1555" s="107"/>
      <c r="C1555" s="121"/>
      <c r="D1555" s="110"/>
      <c r="E1555" s="111"/>
      <c r="F1555" s="112"/>
    </row>
    <row r="1556" spans="1:6">
      <c r="A1556" s="109"/>
      <c r="B1556" s="107"/>
      <c r="C1556" s="121"/>
      <c r="D1556" s="110"/>
      <c r="E1556" s="111"/>
      <c r="F1556" s="112"/>
    </row>
    <row r="1557" spans="1:6">
      <c r="A1557" s="109"/>
      <c r="B1557" s="107"/>
      <c r="C1557" s="121"/>
      <c r="D1557" s="110"/>
      <c r="E1557" s="111"/>
      <c r="F1557" s="112"/>
    </row>
    <row r="1558" spans="1:6">
      <c r="A1558" s="109"/>
      <c r="B1558" s="107"/>
      <c r="C1558" s="121"/>
      <c r="D1558" s="110"/>
      <c r="E1558" s="111"/>
      <c r="F1558" s="112"/>
    </row>
    <row r="1559" spans="1:6">
      <c r="A1559" s="109"/>
      <c r="B1559" s="107"/>
      <c r="C1559" s="121"/>
      <c r="D1559" s="110"/>
      <c r="E1559" s="111"/>
      <c r="F1559" s="112"/>
    </row>
    <row r="1560" spans="1:6">
      <c r="A1560" s="109"/>
      <c r="B1560" s="107"/>
      <c r="C1560" s="121"/>
      <c r="D1560" s="110"/>
      <c r="E1560" s="111"/>
      <c r="F1560" s="112"/>
    </row>
    <row r="1561" spans="1:6">
      <c r="A1561" s="109"/>
      <c r="B1561" s="107"/>
      <c r="C1561" s="121"/>
      <c r="D1561" s="110"/>
      <c r="E1561" s="111"/>
      <c r="F1561" s="112"/>
    </row>
    <row r="1562" spans="1:6">
      <c r="A1562" s="109"/>
      <c r="B1562" s="107"/>
      <c r="C1562" s="121"/>
      <c r="D1562" s="110"/>
      <c r="E1562" s="111"/>
      <c r="F1562" s="112"/>
    </row>
    <row r="1563" spans="1:6">
      <c r="A1563" s="109"/>
      <c r="B1563" s="107"/>
      <c r="C1563" s="121"/>
      <c r="D1563" s="110"/>
      <c r="E1563" s="111"/>
      <c r="F1563" s="112"/>
    </row>
    <row r="1564" spans="1:6">
      <c r="A1564" s="109"/>
      <c r="B1564" s="107"/>
      <c r="C1564" s="121"/>
      <c r="D1564" s="110"/>
      <c r="E1564" s="111"/>
      <c r="F1564" s="112"/>
    </row>
    <row r="1565" spans="1:6">
      <c r="A1565" s="109"/>
      <c r="B1565" s="107"/>
      <c r="C1565" s="121"/>
      <c r="D1565" s="110"/>
      <c r="E1565" s="111"/>
      <c r="F1565" s="112"/>
    </row>
    <row r="1566" spans="1:6">
      <c r="A1566" s="109"/>
      <c r="B1566" s="107"/>
      <c r="C1566" s="121"/>
      <c r="D1566" s="110"/>
      <c r="E1566" s="111"/>
      <c r="F1566" s="112"/>
    </row>
    <row r="1567" spans="1:6">
      <c r="A1567" s="109"/>
      <c r="B1567" s="107"/>
      <c r="C1567" s="121"/>
      <c r="D1567" s="110"/>
      <c r="E1567" s="111"/>
      <c r="F1567" s="112"/>
    </row>
    <row r="1568" spans="1:6">
      <c r="A1568" s="109"/>
      <c r="B1568" s="107"/>
      <c r="C1568" s="121"/>
      <c r="D1568" s="110"/>
      <c r="E1568" s="111"/>
      <c r="F1568" s="112"/>
    </row>
    <row r="1569" spans="1:6">
      <c r="A1569" s="109"/>
      <c r="B1569" s="107"/>
      <c r="C1569" s="121"/>
      <c r="D1569" s="110"/>
      <c r="E1569" s="111"/>
      <c r="F1569" s="112"/>
    </row>
    <row r="1570" spans="1:6">
      <c r="A1570" s="109"/>
      <c r="B1570" s="107"/>
      <c r="C1570" s="121"/>
      <c r="D1570" s="110"/>
      <c r="E1570" s="111"/>
      <c r="F1570" s="112"/>
    </row>
    <row r="1571" spans="1:6">
      <c r="A1571" s="109"/>
      <c r="B1571" s="107"/>
      <c r="C1571" s="121"/>
      <c r="D1571" s="110"/>
      <c r="E1571" s="111"/>
      <c r="F1571" s="112"/>
    </row>
    <row r="1572" spans="1:6">
      <c r="A1572" s="109"/>
      <c r="B1572" s="107"/>
      <c r="C1572" s="121"/>
      <c r="D1572" s="110"/>
      <c r="E1572" s="111"/>
      <c r="F1572" s="112"/>
    </row>
    <row r="1573" spans="1:6">
      <c r="A1573" s="109"/>
      <c r="B1573" s="107"/>
      <c r="C1573" s="121"/>
      <c r="D1573" s="110"/>
      <c r="E1573" s="111"/>
      <c r="F1573" s="112"/>
    </row>
    <row r="1574" spans="1:6">
      <c r="A1574" s="109"/>
      <c r="B1574" s="107"/>
      <c r="C1574" s="121"/>
      <c r="D1574" s="110"/>
      <c r="E1574" s="111"/>
      <c r="F1574" s="112"/>
    </row>
    <row r="1575" spans="1:6">
      <c r="A1575" s="109"/>
      <c r="B1575" s="107"/>
      <c r="C1575" s="121"/>
      <c r="D1575" s="110"/>
      <c r="E1575" s="111"/>
      <c r="F1575" s="112"/>
    </row>
    <row r="1576" spans="1:6">
      <c r="A1576" s="109"/>
      <c r="B1576" s="107"/>
      <c r="C1576" s="121"/>
      <c r="D1576" s="110"/>
      <c r="E1576" s="111"/>
      <c r="F1576" s="112"/>
    </row>
    <row r="1577" spans="1:6">
      <c r="A1577" s="109"/>
      <c r="B1577" s="107"/>
      <c r="C1577" s="121"/>
      <c r="D1577" s="110"/>
      <c r="E1577" s="111"/>
      <c r="F1577" s="112"/>
    </row>
    <row r="1578" spans="1:6">
      <c r="A1578" s="109"/>
      <c r="B1578" s="107"/>
      <c r="C1578" s="121"/>
      <c r="D1578" s="110"/>
      <c r="E1578" s="111"/>
      <c r="F1578" s="112"/>
    </row>
    <row r="1579" spans="1:6">
      <c r="A1579" s="109"/>
      <c r="B1579" s="107"/>
      <c r="C1579" s="121"/>
      <c r="D1579" s="110"/>
      <c r="E1579" s="111"/>
      <c r="F1579" s="112"/>
    </row>
    <row r="1580" spans="1:6">
      <c r="A1580" s="109"/>
      <c r="B1580" s="107"/>
      <c r="C1580" s="121"/>
      <c r="D1580" s="110"/>
      <c r="E1580" s="111"/>
      <c r="F1580" s="112"/>
    </row>
    <row r="1581" spans="1:6">
      <c r="A1581" s="109"/>
      <c r="B1581" s="107"/>
      <c r="C1581" s="121"/>
      <c r="D1581" s="110"/>
      <c r="E1581" s="111"/>
      <c r="F1581" s="112"/>
    </row>
    <row r="1582" spans="1:6">
      <c r="A1582" s="109"/>
      <c r="B1582" s="107"/>
      <c r="C1582" s="121"/>
      <c r="D1582" s="110"/>
      <c r="E1582" s="111"/>
      <c r="F1582" s="112"/>
    </row>
    <row r="1583" spans="1:6">
      <c r="A1583" s="109"/>
      <c r="B1583" s="107"/>
      <c r="C1583" s="121"/>
      <c r="D1583" s="110"/>
      <c r="E1583" s="111"/>
      <c r="F1583" s="112"/>
    </row>
    <row r="1584" spans="1:6">
      <c r="A1584" s="109"/>
      <c r="B1584" s="107"/>
      <c r="C1584" s="121"/>
      <c r="D1584" s="110"/>
      <c r="E1584" s="111"/>
      <c r="F1584" s="112"/>
    </row>
    <row r="1585" spans="1:6">
      <c r="A1585" s="109"/>
      <c r="B1585" s="107"/>
      <c r="C1585" s="121"/>
      <c r="D1585" s="110"/>
      <c r="E1585" s="111"/>
      <c r="F1585" s="112"/>
    </row>
    <row r="1586" spans="1:6">
      <c r="A1586" s="109"/>
      <c r="B1586" s="107"/>
      <c r="C1586" s="121"/>
      <c r="D1586" s="110"/>
      <c r="E1586" s="111"/>
      <c r="F1586" s="112"/>
    </row>
    <row r="1587" spans="1:6">
      <c r="A1587" s="109"/>
      <c r="B1587" s="107"/>
      <c r="C1587" s="121"/>
      <c r="D1587" s="110"/>
      <c r="E1587" s="111"/>
      <c r="F1587" s="112"/>
    </row>
    <row r="1588" spans="1:6">
      <c r="A1588" s="109"/>
      <c r="B1588" s="107"/>
      <c r="C1588" s="121"/>
      <c r="D1588" s="110"/>
      <c r="E1588" s="111"/>
      <c r="F1588" s="112"/>
    </row>
    <row r="1589" spans="1:6">
      <c r="A1589" s="109"/>
      <c r="B1589" s="107"/>
      <c r="C1589" s="121"/>
      <c r="D1589" s="110"/>
      <c r="E1589" s="111"/>
      <c r="F1589" s="112"/>
    </row>
    <row r="1590" spans="1:6">
      <c r="A1590" s="109"/>
      <c r="B1590" s="107"/>
      <c r="C1590" s="121"/>
      <c r="D1590" s="110"/>
      <c r="E1590" s="111"/>
      <c r="F1590" s="112"/>
    </row>
    <row r="1591" spans="1:6">
      <c r="A1591" s="109"/>
      <c r="B1591" s="107"/>
      <c r="C1591" s="121"/>
      <c r="D1591" s="110"/>
      <c r="E1591" s="111"/>
      <c r="F1591" s="112"/>
    </row>
    <row r="1592" spans="1:6">
      <c r="A1592" s="109"/>
      <c r="B1592" s="107"/>
      <c r="C1592" s="121"/>
      <c r="D1592" s="110"/>
      <c r="E1592" s="111"/>
      <c r="F1592" s="112"/>
    </row>
    <row r="1593" spans="1:6">
      <c r="A1593" s="109"/>
      <c r="B1593" s="107"/>
      <c r="C1593" s="121"/>
      <c r="D1593" s="110"/>
      <c r="E1593" s="111"/>
      <c r="F1593" s="112"/>
    </row>
    <row r="1594" spans="1:6">
      <c r="A1594" s="109"/>
      <c r="B1594" s="107"/>
      <c r="C1594" s="121"/>
      <c r="D1594" s="110"/>
      <c r="E1594" s="111"/>
      <c r="F1594" s="112"/>
    </row>
    <row r="1595" spans="1:6">
      <c r="A1595" s="109"/>
      <c r="B1595" s="107"/>
      <c r="C1595" s="121"/>
      <c r="D1595" s="110"/>
      <c r="E1595" s="111"/>
      <c r="F1595" s="112"/>
    </row>
    <row r="1596" spans="1:6">
      <c r="A1596" s="109"/>
      <c r="B1596" s="107"/>
      <c r="C1596" s="121"/>
      <c r="D1596" s="110"/>
      <c r="E1596" s="111"/>
      <c r="F1596" s="112"/>
    </row>
    <row r="1597" spans="1:6">
      <c r="A1597" s="109"/>
      <c r="B1597" s="107"/>
      <c r="C1597" s="121"/>
      <c r="D1597" s="110"/>
      <c r="E1597" s="111"/>
      <c r="F1597" s="112"/>
    </row>
    <row r="1598" spans="1:6">
      <c r="A1598" s="109"/>
      <c r="B1598" s="107"/>
      <c r="C1598" s="121"/>
      <c r="D1598" s="110"/>
      <c r="E1598" s="111"/>
      <c r="F1598" s="112"/>
    </row>
    <row r="1599" spans="1:6">
      <c r="A1599" s="109"/>
      <c r="B1599" s="107"/>
      <c r="C1599" s="121"/>
      <c r="D1599" s="110"/>
      <c r="E1599" s="111"/>
      <c r="F1599" s="112"/>
    </row>
    <row r="1600" spans="1:6">
      <c r="A1600" s="109"/>
      <c r="B1600" s="107"/>
      <c r="C1600" s="121"/>
      <c r="D1600" s="110"/>
      <c r="E1600" s="111"/>
      <c r="F1600" s="112"/>
    </row>
    <row r="1601" spans="1:6">
      <c r="A1601" s="109"/>
      <c r="B1601" s="107"/>
      <c r="C1601" s="121"/>
      <c r="D1601" s="110"/>
      <c r="E1601" s="111"/>
      <c r="F1601" s="112"/>
    </row>
    <row r="1602" spans="1:6">
      <c r="A1602" s="109"/>
      <c r="B1602" s="107"/>
      <c r="C1602" s="121"/>
      <c r="D1602" s="110"/>
      <c r="E1602" s="111"/>
      <c r="F1602" s="112"/>
    </row>
    <row r="1603" spans="1:6">
      <c r="A1603" s="109"/>
      <c r="B1603" s="107"/>
      <c r="C1603" s="121"/>
      <c r="D1603" s="110"/>
      <c r="E1603" s="111"/>
      <c r="F1603" s="112"/>
    </row>
    <row r="1604" spans="1:6">
      <c r="A1604" s="109"/>
      <c r="B1604" s="107"/>
      <c r="C1604" s="121"/>
      <c r="D1604" s="110"/>
      <c r="E1604" s="111"/>
      <c r="F1604" s="112"/>
    </row>
    <row r="1605" spans="1:6">
      <c r="A1605" s="109"/>
      <c r="B1605" s="107"/>
      <c r="C1605" s="121"/>
      <c r="D1605" s="110"/>
      <c r="E1605" s="111"/>
      <c r="F1605" s="112"/>
    </row>
    <row r="1606" spans="1:6">
      <c r="A1606" s="109"/>
      <c r="B1606" s="107"/>
      <c r="C1606" s="121"/>
      <c r="D1606" s="110"/>
      <c r="E1606" s="111"/>
      <c r="F1606" s="112"/>
    </row>
    <row r="1607" spans="1:6">
      <c r="A1607" s="109"/>
      <c r="B1607" s="107"/>
      <c r="C1607" s="121"/>
      <c r="D1607" s="110"/>
      <c r="E1607" s="111"/>
      <c r="F1607" s="112"/>
    </row>
    <row r="1608" spans="1:6">
      <c r="A1608" s="109"/>
      <c r="B1608" s="107"/>
      <c r="C1608" s="121"/>
      <c r="D1608" s="110"/>
      <c r="E1608" s="111"/>
      <c r="F1608" s="112"/>
    </row>
    <row r="1609" spans="1:6">
      <c r="A1609" s="109"/>
      <c r="B1609" s="107"/>
      <c r="C1609" s="121"/>
      <c r="D1609" s="110"/>
      <c r="E1609" s="111"/>
      <c r="F1609" s="112"/>
    </row>
    <row r="1610" spans="1:6">
      <c r="A1610" s="109"/>
      <c r="B1610" s="107"/>
      <c r="C1610" s="121"/>
      <c r="D1610" s="110"/>
      <c r="E1610" s="111"/>
      <c r="F1610" s="112"/>
    </row>
    <row r="1611" spans="1:6">
      <c r="A1611" s="109"/>
      <c r="B1611" s="107"/>
      <c r="C1611" s="121"/>
      <c r="D1611" s="110"/>
      <c r="E1611" s="111"/>
      <c r="F1611" s="112"/>
    </row>
    <row r="1612" spans="1:6">
      <c r="A1612" s="109"/>
      <c r="B1612" s="107"/>
      <c r="C1612" s="121"/>
      <c r="D1612" s="110"/>
      <c r="E1612" s="111"/>
      <c r="F1612" s="112"/>
    </row>
    <row r="1613" spans="1:6">
      <c r="A1613" s="109"/>
      <c r="B1613" s="107"/>
      <c r="C1613" s="121"/>
      <c r="D1613" s="110"/>
      <c r="E1613" s="111"/>
      <c r="F1613" s="112"/>
    </row>
    <row r="1614" spans="1:6">
      <c r="A1614" s="109"/>
      <c r="B1614" s="107"/>
      <c r="C1614" s="121"/>
      <c r="D1614" s="110"/>
      <c r="E1614" s="111"/>
      <c r="F1614" s="112"/>
    </row>
    <row r="1615" spans="1:6">
      <c r="A1615" s="109"/>
      <c r="B1615" s="107"/>
      <c r="C1615" s="121"/>
      <c r="D1615" s="110"/>
      <c r="E1615" s="111"/>
      <c r="F1615" s="112"/>
    </row>
    <row r="1616" spans="1:6">
      <c r="A1616" s="109"/>
      <c r="B1616" s="107"/>
      <c r="C1616" s="121"/>
      <c r="D1616" s="110"/>
      <c r="E1616" s="111"/>
      <c r="F1616" s="112"/>
    </row>
    <row r="1617" spans="1:6">
      <c r="A1617" s="109"/>
      <c r="B1617" s="107"/>
      <c r="C1617" s="121"/>
      <c r="D1617" s="110"/>
      <c r="E1617" s="111"/>
      <c r="F1617" s="112"/>
    </row>
    <row r="1618" spans="1:6">
      <c r="A1618" s="109"/>
      <c r="B1618" s="107"/>
      <c r="C1618" s="121"/>
      <c r="D1618" s="110"/>
      <c r="E1618" s="111"/>
      <c r="F1618" s="112"/>
    </row>
    <row r="1619" spans="1:6">
      <c r="A1619" s="109"/>
      <c r="B1619" s="107"/>
      <c r="C1619" s="121"/>
      <c r="D1619" s="110"/>
      <c r="E1619" s="111"/>
      <c r="F1619" s="112"/>
    </row>
    <row r="1620" spans="1:6">
      <c r="A1620" s="109"/>
      <c r="B1620" s="107"/>
      <c r="C1620" s="121"/>
      <c r="D1620" s="110"/>
      <c r="E1620" s="111"/>
      <c r="F1620" s="112"/>
    </row>
    <row r="1621" spans="1:6">
      <c r="A1621" s="109"/>
      <c r="B1621" s="107"/>
      <c r="C1621" s="121"/>
      <c r="D1621" s="110"/>
      <c r="E1621" s="111"/>
      <c r="F1621" s="112"/>
    </row>
    <row r="1622" spans="1:6">
      <c r="A1622" s="109"/>
      <c r="B1622" s="107"/>
      <c r="C1622" s="121"/>
      <c r="D1622" s="110"/>
      <c r="E1622" s="111"/>
      <c r="F1622" s="112"/>
    </row>
    <row r="1623" spans="1:6">
      <c r="A1623" s="109"/>
      <c r="B1623" s="107"/>
      <c r="C1623" s="121"/>
      <c r="D1623" s="110"/>
      <c r="E1623" s="111"/>
      <c r="F1623" s="112"/>
    </row>
    <row r="1624" spans="1:6">
      <c r="A1624" s="109"/>
      <c r="B1624" s="107"/>
      <c r="C1624" s="121"/>
      <c r="D1624" s="110"/>
      <c r="E1624" s="111"/>
      <c r="F1624" s="112"/>
    </row>
    <row r="1625" spans="1:6">
      <c r="A1625" s="109"/>
      <c r="B1625" s="107"/>
      <c r="C1625" s="121"/>
      <c r="D1625" s="110"/>
      <c r="E1625" s="111"/>
      <c r="F1625" s="112"/>
    </row>
    <row r="1626" spans="1:6">
      <c r="A1626" s="109"/>
      <c r="B1626" s="107"/>
      <c r="C1626" s="121"/>
      <c r="D1626" s="110"/>
      <c r="E1626" s="111"/>
      <c r="F1626" s="112"/>
    </row>
    <row r="1627" spans="1:6">
      <c r="A1627" s="109"/>
      <c r="B1627" s="107"/>
      <c r="C1627" s="121"/>
      <c r="D1627" s="110"/>
      <c r="E1627" s="111"/>
      <c r="F1627" s="112"/>
    </row>
    <row r="1628" spans="1:6">
      <c r="A1628" s="109"/>
      <c r="B1628" s="107"/>
      <c r="C1628" s="121"/>
      <c r="D1628" s="110"/>
      <c r="E1628" s="111"/>
      <c r="F1628" s="112"/>
    </row>
    <row r="1629" spans="1:6">
      <c r="A1629" s="109"/>
      <c r="B1629" s="107"/>
      <c r="C1629" s="121"/>
      <c r="D1629" s="110"/>
      <c r="E1629" s="111"/>
      <c r="F1629" s="112"/>
    </row>
    <row r="1630" spans="1:6">
      <c r="A1630" s="109"/>
      <c r="B1630" s="107"/>
      <c r="C1630" s="121"/>
      <c r="D1630" s="110"/>
      <c r="E1630" s="111"/>
      <c r="F1630" s="112"/>
    </row>
    <row r="1631" spans="1:6">
      <c r="A1631" s="109"/>
      <c r="B1631" s="107"/>
      <c r="C1631" s="121"/>
      <c r="D1631" s="110"/>
      <c r="E1631" s="111"/>
      <c r="F1631" s="112"/>
    </row>
    <row r="1632" spans="1:6">
      <c r="A1632" s="109"/>
      <c r="B1632" s="107"/>
      <c r="C1632" s="121"/>
      <c r="D1632" s="110"/>
      <c r="E1632" s="111"/>
      <c r="F1632" s="112"/>
    </row>
    <row r="1633" spans="1:6">
      <c r="A1633" s="109"/>
      <c r="B1633" s="107"/>
      <c r="C1633" s="121"/>
      <c r="D1633" s="110"/>
      <c r="E1633" s="111"/>
      <c r="F1633" s="112"/>
    </row>
    <row r="1634" spans="1:6">
      <c r="A1634" s="109"/>
      <c r="B1634" s="107"/>
      <c r="C1634" s="121"/>
      <c r="D1634" s="110"/>
      <c r="E1634" s="111"/>
      <c r="F1634" s="112"/>
    </row>
    <row r="1635" spans="1:6">
      <c r="A1635" s="109"/>
      <c r="B1635" s="107"/>
      <c r="C1635" s="121"/>
      <c r="D1635" s="110"/>
      <c r="E1635" s="111"/>
      <c r="F1635" s="112"/>
    </row>
    <row r="1636" spans="1:6">
      <c r="A1636" s="109"/>
      <c r="B1636" s="107"/>
      <c r="C1636" s="121"/>
      <c r="D1636" s="110"/>
      <c r="E1636" s="111"/>
      <c r="F1636" s="112"/>
    </row>
    <row r="1637" spans="1:6">
      <c r="A1637" s="109"/>
      <c r="B1637" s="107"/>
      <c r="C1637" s="121"/>
      <c r="D1637" s="110"/>
      <c r="E1637" s="111"/>
      <c r="F1637" s="112"/>
    </row>
    <row r="1638" spans="1:6">
      <c r="A1638" s="109"/>
      <c r="B1638" s="107"/>
      <c r="C1638" s="121"/>
      <c r="D1638" s="110"/>
      <c r="E1638" s="111"/>
      <c r="F1638" s="112"/>
    </row>
    <row r="1639" spans="1:6">
      <c r="A1639" s="109"/>
      <c r="B1639" s="107"/>
      <c r="C1639" s="121"/>
      <c r="D1639" s="110"/>
      <c r="E1639" s="111"/>
      <c r="F1639" s="112"/>
    </row>
    <row r="1640" spans="1:6">
      <c r="A1640" s="109"/>
      <c r="B1640" s="107"/>
      <c r="C1640" s="121"/>
      <c r="D1640" s="110"/>
      <c r="E1640" s="111"/>
      <c r="F1640" s="112"/>
    </row>
    <row r="1641" spans="1:6">
      <c r="A1641" s="109"/>
      <c r="B1641" s="107"/>
      <c r="C1641" s="121"/>
      <c r="D1641" s="110"/>
      <c r="E1641" s="111"/>
      <c r="F1641" s="112"/>
    </row>
    <row r="1642" spans="1:6">
      <c r="A1642" s="109"/>
      <c r="B1642" s="107"/>
      <c r="C1642" s="121"/>
      <c r="D1642" s="110"/>
      <c r="E1642" s="111"/>
      <c r="F1642" s="112"/>
    </row>
    <row r="1643" spans="1:6">
      <c r="A1643" s="109"/>
      <c r="B1643" s="107"/>
      <c r="C1643" s="121"/>
      <c r="D1643" s="110"/>
      <c r="E1643" s="111"/>
      <c r="F1643" s="112"/>
    </row>
    <row r="1644" spans="1:6">
      <c r="A1644" s="109"/>
      <c r="B1644" s="107"/>
      <c r="C1644" s="121"/>
      <c r="D1644" s="110"/>
      <c r="E1644" s="111"/>
      <c r="F1644" s="112"/>
    </row>
    <row r="1645" spans="1:6">
      <c r="A1645" s="109"/>
      <c r="B1645" s="107"/>
      <c r="C1645" s="121"/>
      <c r="D1645" s="110"/>
      <c r="E1645" s="111"/>
      <c r="F1645" s="112"/>
    </row>
    <row r="1646" spans="1:6">
      <c r="A1646" s="109"/>
      <c r="B1646" s="107"/>
      <c r="C1646" s="121"/>
      <c r="D1646" s="110"/>
      <c r="E1646" s="111"/>
      <c r="F1646" s="112"/>
    </row>
    <row r="1647" spans="1:6">
      <c r="A1647" s="109"/>
      <c r="B1647" s="107"/>
      <c r="C1647" s="121"/>
      <c r="D1647" s="110"/>
      <c r="E1647" s="111"/>
      <c r="F1647" s="112"/>
    </row>
    <row r="1648" spans="1:6">
      <c r="A1648" s="109"/>
      <c r="B1648" s="107"/>
      <c r="C1648" s="121"/>
      <c r="D1648" s="110"/>
      <c r="E1648" s="111"/>
      <c r="F1648" s="112"/>
    </row>
    <row r="1649" spans="1:6">
      <c r="A1649" s="109"/>
      <c r="B1649" s="107"/>
      <c r="C1649" s="121"/>
      <c r="D1649" s="110"/>
      <c r="E1649" s="111"/>
      <c r="F1649" s="112"/>
    </row>
    <row r="1650" spans="1:6">
      <c r="A1650" s="109"/>
      <c r="B1650" s="107"/>
      <c r="C1650" s="121"/>
      <c r="D1650" s="110"/>
      <c r="E1650" s="111"/>
      <c r="F1650" s="112"/>
    </row>
    <row r="1651" spans="1:6">
      <c r="A1651" s="109"/>
      <c r="B1651" s="107"/>
      <c r="C1651" s="121"/>
      <c r="D1651" s="110"/>
      <c r="E1651" s="111"/>
      <c r="F1651" s="112"/>
    </row>
    <row r="1652" spans="1:6">
      <c r="A1652" s="109"/>
      <c r="B1652" s="107"/>
      <c r="C1652" s="121"/>
      <c r="D1652" s="110"/>
      <c r="E1652" s="111"/>
      <c r="F1652" s="112"/>
    </row>
    <row r="1653" spans="1:6">
      <c r="A1653" s="109"/>
      <c r="B1653" s="107"/>
      <c r="C1653" s="121"/>
      <c r="D1653" s="110"/>
      <c r="E1653" s="111"/>
      <c r="F1653" s="112"/>
    </row>
    <row r="1654" spans="1:6">
      <c r="A1654" s="109"/>
      <c r="B1654" s="107"/>
      <c r="C1654" s="121"/>
      <c r="D1654" s="110"/>
      <c r="E1654" s="111"/>
      <c r="F1654" s="112"/>
    </row>
    <row r="1655" spans="1:6">
      <c r="A1655" s="109"/>
      <c r="B1655" s="107"/>
      <c r="C1655" s="121"/>
      <c r="D1655" s="110"/>
      <c r="E1655" s="111"/>
      <c r="F1655" s="112"/>
    </row>
    <row r="1656" spans="1:6">
      <c r="A1656" s="109"/>
      <c r="B1656" s="107"/>
      <c r="C1656" s="121"/>
      <c r="D1656" s="110"/>
      <c r="E1656" s="111"/>
      <c r="F1656" s="112"/>
    </row>
    <row r="1657" spans="1:6">
      <c r="A1657" s="109"/>
      <c r="B1657" s="107"/>
      <c r="C1657" s="121"/>
      <c r="D1657" s="110"/>
      <c r="E1657" s="111"/>
      <c r="F1657" s="112"/>
    </row>
    <row r="1658" spans="1:6">
      <c r="A1658" s="109"/>
      <c r="B1658" s="107"/>
      <c r="C1658" s="121"/>
      <c r="D1658" s="110"/>
      <c r="E1658" s="111"/>
      <c r="F1658" s="112"/>
    </row>
    <row r="1659" spans="1:6">
      <c r="A1659" s="109"/>
      <c r="B1659" s="107"/>
      <c r="C1659" s="121"/>
      <c r="D1659" s="110"/>
      <c r="E1659" s="111"/>
      <c r="F1659" s="112"/>
    </row>
    <row r="1660" spans="1:6">
      <c r="A1660" s="109"/>
      <c r="B1660" s="107"/>
      <c r="C1660" s="121"/>
      <c r="D1660" s="110"/>
      <c r="E1660" s="111"/>
      <c r="F1660" s="112"/>
    </row>
    <row r="1661" spans="1:6">
      <c r="A1661" s="109"/>
      <c r="B1661" s="107"/>
      <c r="C1661" s="121"/>
      <c r="D1661" s="110"/>
      <c r="E1661" s="111"/>
      <c r="F1661" s="112"/>
    </row>
    <row r="1662" spans="1:6">
      <c r="A1662" s="109"/>
      <c r="B1662" s="107"/>
      <c r="C1662" s="121"/>
      <c r="D1662" s="110"/>
      <c r="E1662" s="111"/>
      <c r="F1662" s="112"/>
    </row>
    <row r="1663" spans="1:6">
      <c r="A1663" s="109"/>
      <c r="B1663" s="107"/>
      <c r="C1663" s="121"/>
      <c r="D1663" s="110"/>
      <c r="E1663" s="111"/>
      <c r="F1663" s="112"/>
    </row>
    <row r="1664" spans="1:6">
      <c r="A1664" s="109"/>
      <c r="B1664" s="107"/>
      <c r="C1664" s="121"/>
      <c r="D1664" s="110"/>
      <c r="E1664" s="111"/>
      <c r="F1664" s="112"/>
    </row>
    <row r="1665" spans="1:6">
      <c r="A1665" s="109"/>
      <c r="B1665" s="107"/>
      <c r="C1665" s="121"/>
      <c r="D1665" s="110"/>
      <c r="E1665" s="111"/>
      <c r="F1665" s="112"/>
    </row>
    <row r="1666" spans="1:6">
      <c r="A1666" s="109"/>
      <c r="B1666" s="107"/>
      <c r="C1666" s="121"/>
      <c r="D1666" s="110"/>
      <c r="E1666" s="111"/>
      <c r="F1666" s="112"/>
    </row>
    <row r="1667" spans="1:6">
      <c r="A1667" s="109"/>
      <c r="B1667" s="107"/>
      <c r="C1667" s="121"/>
      <c r="D1667" s="110"/>
      <c r="E1667" s="111"/>
      <c r="F1667" s="112"/>
    </row>
    <row r="1668" spans="1:6">
      <c r="A1668" s="109"/>
      <c r="B1668" s="107"/>
      <c r="C1668" s="121"/>
      <c r="D1668" s="110"/>
      <c r="E1668" s="111"/>
      <c r="F1668" s="112"/>
    </row>
    <row r="1669" spans="1:6">
      <c r="A1669" s="109"/>
      <c r="B1669" s="107"/>
      <c r="C1669" s="121"/>
      <c r="D1669" s="110"/>
      <c r="E1669" s="111"/>
      <c r="F1669" s="112"/>
    </row>
    <row r="1670" spans="1:6">
      <c r="A1670" s="109"/>
      <c r="B1670" s="107"/>
      <c r="C1670" s="121"/>
      <c r="D1670" s="110"/>
      <c r="E1670" s="111"/>
      <c r="F1670" s="112"/>
    </row>
    <row r="1671" spans="1:6">
      <c r="A1671" s="109"/>
      <c r="B1671" s="107"/>
      <c r="C1671" s="121"/>
      <c r="D1671" s="110"/>
      <c r="E1671" s="111"/>
      <c r="F1671" s="112"/>
    </row>
    <row r="1672" spans="1:6">
      <c r="A1672" s="109"/>
      <c r="B1672" s="107"/>
      <c r="C1672" s="121"/>
      <c r="D1672" s="110"/>
      <c r="E1672" s="111"/>
      <c r="F1672" s="112"/>
    </row>
    <row r="1673" spans="1:6">
      <c r="A1673" s="109"/>
      <c r="B1673" s="107"/>
      <c r="C1673" s="121"/>
      <c r="D1673" s="110"/>
      <c r="E1673" s="111"/>
      <c r="F1673" s="112"/>
    </row>
    <row r="1674" spans="1:6">
      <c r="A1674" s="109"/>
      <c r="B1674" s="107"/>
      <c r="C1674" s="121"/>
      <c r="D1674" s="110"/>
      <c r="E1674" s="111"/>
      <c r="F1674" s="112"/>
    </row>
    <row r="1675" spans="1:6">
      <c r="A1675" s="109"/>
      <c r="B1675" s="107"/>
      <c r="C1675" s="121"/>
      <c r="D1675" s="110"/>
      <c r="E1675" s="111"/>
      <c r="F1675" s="112"/>
    </row>
    <row r="1676" spans="1:6">
      <c r="A1676" s="109"/>
      <c r="B1676" s="107"/>
      <c r="C1676" s="121"/>
      <c r="D1676" s="110"/>
      <c r="E1676" s="111"/>
      <c r="F1676" s="112"/>
    </row>
    <row r="1677" spans="1:6">
      <c r="A1677" s="109"/>
      <c r="B1677" s="107"/>
      <c r="C1677" s="121"/>
      <c r="D1677" s="110"/>
      <c r="E1677" s="111"/>
      <c r="F1677" s="112"/>
    </row>
    <row r="1678" spans="1:6">
      <c r="A1678" s="109"/>
      <c r="B1678" s="107"/>
      <c r="C1678" s="121"/>
      <c r="D1678" s="110"/>
      <c r="E1678" s="111"/>
      <c r="F1678" s="112"/>
    </row>
    <row r="1679" spans="1:6">
      <c r="A1679" s="109"/>
      <c r="B1679" s="107"/>
      <c r="C1679" s="121"/>
      <c r="D1679" s="110"/>
      <c r="E1679" s="111"/>
      <c r="F1679" s="112"/>
    </row>
    <row r="1680" spans="1:6">
      <c r="A1680" s="109"/>
      <c r="B1680" s="107"/>
      <c r="C1680" s="121"/>
      <c r="D1680" s="110"/>
      <c r="E1680" s="111"/>
      <c r="F1680" s="112"/>
    </row>
    <row r="1681" spans="1:6">
      <c r="A1681" s="109"/>
      <c r="B1681" s="107"/>
      <c r="C1681" s="121"/>
      <c r="D1681" s="110"/>
      <c r="E1681" s="111"/>
      <c r="F1681" s="112"/>
    </row>
    <row r="1682" spans="1:6">
      <c r="A1682" s="109"/>
      <c r="B1682" s="107"/>
      <c r="C1682" s="121"/>
      <c r="D1682" s="110"/>
      <c r="E1682" s="111"/>
      <c r="F1682" s="112"/>
    </row>
    <row r="1683" spans="1:6">
      <c r="A1683" s="109"/>
      <c r="B1683" s="107"/>
      <c r="C1683" s="121"/>
      <c r="D1683" s="110"/>
      <c r="E1683" s="111"/>
      <c r="F1683" s="112"/>
    </row>
    <row r="1684" spans="1:6">
      <c r="A1684" s="109"/>
      <c r="B1684" s="107"/>
      <c r="C1684" s="121"/>
      <c r="D1684" s="110"/>
      <c r="E1684" s="111"/>
      <c r="F1684" s="112"/>
    </row>
    <row r="1685" spans="1:6">
      <c r="A1685" s="109"/>
      <c r="B1685" s="107"/>
      <c r="C1685" s="121"/>
      <c r="D1685" s="110"/>
      <c r="E1685" s="111"/>
      <c r="F1685" s="112"/>
    </row>
    <row r="1686" spans="1:6">
      <c r="A1686" s="109"/>
      <c r="B1686" s="107"/>
      <c r="C1686" s="121"/>
      <c r="D1686" s="110"/>
      <c r="E1686" s="111"/>
      <c r="F1686" s="112"/>
    </row>
    <row r="1687" spans="1:6">
      <c r="A1687" s="109"/>
      <c r="B1687" s="107"/>
      <c r="C1687" s="121"/>
      <c r="D1687" s="110"/>
      <c r="E1687" s="111"/>
      <c r="F1687" s="112"/>
    </row>
    <row r="1688" spans="1:6">
      <c r="A1688" s="109"/>
      <c r="B1688" s="107"/>
      <c r="C1688" s="121"/>
      <c r="D1688" s="110"/>
      <c r="E1688" s="111"/>
      <c r="F1688" s="112"/>
    </row>
    <row r="1689" spans="1:6">
      <c r="A1689" s="109"/>
      <c r="B1689" s="107"/>
      <c r="C1689" s="121"/>
      <c r="D1689" s="110"/>
      <c r="E1689" s="111"/>
      <c r="F1689" s="112"/>
    </row>
    <row r="1690" spans="1:6">
      <c r="A1690" s="109"/>
      <c r="B1690" s="107"/>
      <c r="C1690" s="121"/>
      <c r="D1690" s="110"/>
      <c r="E1690" s="111"/>
      <c r="F1690" s="112"/>
    </row>
    <row r="1691" spans="1:6">
      <c r="A1691" s="109"/>
      <c r="B1691" s="107"/>
      <c r="C1691" s="121"/>
      <c r="D1691" s="110"/>
      <c r="E1691" s="111"/>
      <c r="F1691" s="112"/>
    </row>
    <row r="1692" spans="1:6">
      <c r="A1692" s="109"/>
      <c r="B1692" s="107"/>
      <c r="C1692" s="121"/>
      <c r="D1692" s="110"/>
      <c r="E1692" s="111"/>
      <c r="F1692" s="112"/>
    </row>
    <row r="1693" spans="1:6">
      <c r="A1693" s="109"/>
      <c r="B1693" s="107"/>
      <c r="C1693" s="121"/>
      <c r="D1693" s="110"/>
      <c r="E1693" s="111"/>
      <c r="F1693" s="112"/>
    </row>
    <row r="1694" spans="1:6">
      <c r="A1694" s="109"/>
      <c r="B1694" s="107"/>
      <c r="C1694" s="121"/>
      <c r="D1694" s="110"/>
      <c r="E1694" s="111"/>
      <c r="F1694" s="112"/>
    </row>
    <row r="1695" spans="1:6">
      <c r="A1695" s="109"/>
      <c r="B1695" s="107"/>
      <c r="C1695" s="121"/>
      <c r="D1695" s="110"/>
      <c r="E1695" s="111"/>
      <c r="F1695" s="112"/>
    </row>
    <row r="1696" spans="1:6">
      <c r="A1696" s="109"/>
      <c r="B1696" s="107"/>
      <c r="C1696" s="121"/>
      <c r="D1696" s="110"/>
      <c r="E1696" s="111"/>
      <c r="F1696" s="112"/>
    </row>
    <row r="1697" spans="1:6">
      <c r="A1697" s="109"/>
      <c r="B1697" s="107"/>
      <c r="C1697" s="121"/>
      <c r="D1697" s="110"/>
      <c r="E1697" s="111"/>
      <c r="F1697" s="112"/>
    </row>
    <row r="1698" spans="1:6">
      <c r="A1698" s="109"/>
      <c r="B1698" s="107"/>
      <c r="C1698" s="121"/>
      <c r="D1698" s="110"/>
      <c r="E1698" s="111"/>
      <c r="F1698" s="112"/>
    </row>
    <row r="1699" spans="1:6">
      <c r="A1699" s="109"/>
      <c r="B1699" s="107"/>
      <c r="C1699" s="121"/>
      <c r="D1699" s="110"/>
      <c r="E1699" s="111"/>
      <c r="F1699" s="112"/>
    </row>
    <row r="1700" spans="1:6">
      <c r="A1700" s="109"/>
      <c r="B1700" s="107"/>
      <c r="C1700" s="121"/>
      <c r="D1700" s="110"/>
      <c r="E1700" s="111"/>
      <c r="F1700" s="112"/>
    </row>
    <row r="1701" spans="1:6">
      <c r="A1701" s="109"/>
      <c r="B1701" s="107"/>
      <c r="C1701" s="121"/>
      <c r="D1701" s="110"/>
      <c r="E1701" s="111"/>
      <c r="F1701" s="112"/>
    </row>
    <row r="1702" spans="1:6">
      <c r="A1702" s="109"/>
      <c r="B1702" s="107"/>
      <c r="C1702" s="121"/>
      <c r="D1702" s="110"/>
      <c r="E1702" s="111"/>
      <c r="F1702" s="112"/>
    </row>
    <row r="1703" spans="1:6">
      <c r="A1703" s="109"/>
      <c r="B1703" s="107"/>
      <c r="C1703" s="121"/>
      <c r="D1703" s="110"/>
      <c r="E1703" s="111"/>
      <c r="F1703" s="112"/>
    </row>
    <row r="1704" spans="1:6">
      <c r="A1704" s="109"/>
      <c r="B1704" s="107"/>
      <c r="C1704" s="121"/>
      <c r="D1704" s="110"/>
      <c r="E1704" s="111"/>
      <c r="F1704" s="112"/>
    </row>
    <row r="1705" spans="1:6">
      <c r="A1705" s="109"/>
      <c r="B1705" s="107"/>
      <c r="C1705" s="121"/>
      <c r="D1705" s="110"/>
      <c r="E1705" s="111"/>
      <c r="F1705" s="112"/>
    </row>
    <row r="1706" spans="1:6">
      <c r="A1706" s="109"/>
      <c r="B1706" s="107"/>
      <c r="C1706" s="121"/>
      <c r="D1706" s="110"/>
      <c r="E1706" s="111"/>
      <c r="F1706" s="112"/>
    </row>
    <row r="1707" spans="1:6">
      <c r="A1707" s="109"/>
      <c r="B1707" s="107"/>
      <c r="C1707" s="121"/>
      <c r="D1707" s="110"/>
      <c r="E1707" s="111"/>
      <c r="F1707" s="112"/>
    </row>
    <row r="1708" spans="1:6">
      <c r="A1708" s="109"/>
      <c r="B1708" s="107"/>
      <c r="C1708" s="121"/>
      <c r="D1708" s="110"/>
      <c r="E1708" s="111"/>
      <c r="F1708" s="112"/>
    </row>
    <row r="1709" spans="1:6">
      <c r="A1709" s="109"/>
      <c r="B1709" s="107"/>
      <c r="C1709" s="121"/>
      <c r="D1709" s="110"/>
      <c r="E1709" s="111"/>
      <c r="F1709" s="112"/>
    </row>
    <row r="1710" spans="1:6">
      <c r="A1710" s="109"/>
      <c r="B1710" s="107"/>
      <c r="C1710" s="121"/>
      <c r="D1710" s="110"/>
      <c r="E1710" s="111"/>
      <c r="F1710" s="112"/>
    </row>
    <row r="1711" spans="1:6">
      <c r="A1711" s="109"/>
      <c r="B1711" s="107"/>
      <c r="C1711" s="121"/>
      <c r="D1711" s="110"/>
      <c r="E1711" s="111"/>
      <c r="F1711" s="112"/>
    </row>
    <row r="1712" spans="1:6">
      <c r="A1712" s="109"/>
      <c r="B1712" s="107"/>
      <c r="C1712" s="121"/>
      <c r="D1712" s="110"/>
      <c r="E1712" s="111"/>
      <c r="F1712" s="112"/>
    </row>
    <row r="1713" spans="1:6">
      <c r="A1713" s="109"/>
      <c r="B1713" s="107"/>
      <c r="C1713" s="121"/>
      <c r="D1713" s="110"/>
      <c r="E1713" s="111"/>
      <c r="F1713" s="112"/>
    </row>
    <row r="1714" spans="1:6">
      <c r="A1714" s="109"/>
      <c r="B1714" s="107"/>
      <c r="C1714" s="121"/>
      <c r="D1714" s="110"/>
      <c r="E1714" s="111"/>
      <c r="F1714" s="112"/>
    </row>
    <row r="1715" spans="1:6">
      <c r="A1715" s="109"/>
      <c r="B1715" s="107"/>
      <c r="C1715" s="121"/>
      <c r="D1715" s="110"/>
      <c r="E1715" s="111"/>
      <c r="F1715" s="112"/>
    </row>
    <row r="1716" spans="1:6">
      <c r="A1716" s="109"/>
      <c r="B1716" s="107"/>
      <c r="C1716" s="121"/>
      <c r="D1716" s="110"/>
      <c r="E1716" s="111"/>
      <c r="F1716" s="112"/>
    </row>
    <row r="1717" spans="1:6">
      <c r="A1717" s="109"/>
      <c r="B1717" s="107"/>
      <c r="C1717" s="121"/>
      <c r="D1717" s="110"/>
      <c r="E1717" s="111"/>
      <c r="F1717" s="112"/>
    </row>
    <row r="1718" spans="1:6">
      <c r="A1718" s="109"/>
      <c r="B1718" s="107"/>
      <c r="C1718" s="121"/>
      <c r="D1718" s="110"/>
      <c r="E1718" s="111"/>
      <c r="F1718" s="112"/>
    </row>
    <row r="1719" spans="1:6">
      <c r="A1719" s="109"/>
      <c r="B1719" s="107"/>
      <c r="C1719" s="121"/>
      <c r="D1719" s="110"/>
      <c r="E1719" s="111"/>
      <c r="F1719" s="112"/>
    </row>
    <row r="1720" spans="1:6">
      <c r="A1720" s="109"/>
      <c r="B1720" s="107"/>
      <c r="C1720" s="121"/>
      <c r="D1720" s="110"/>
      <c r="E1720" s="111"/>
      <c r="F1720" s="112"/>
    </row>
    <row r="1721" spans="1:6">
      <c r="A1721" s="109"/>
      <c r="B1721" s="107"/>
      <c r="C1721" s="121"/>
      <c r="D1721" s="110"/>
      <c r="E1721" s="111"/>
      <c r="F1721" s="112"/>
    </row>
    <row r="1722" spans="1:6">
      <c r="A1722" s="109"/>
      <c r="B1722" s="107"/>
      <c r="C1722" s="121"/>
      <c r="D1722" s="110"/>
      <c r="E1722" s="111"/>
      <c r="F1722" s="112"/>
    </row>
    <row r="1723" spans="1:6">
      <c r="A1723" s="109"/>
      <c r="B1723" s="107"/>
      <c r="C1723" s="121"/>
      <c r="D1723" s="110"/>
      <c r="E1723" s="111"/>
      <c r="F1723" s="112"/>
    </row>
    <row r="1724" spans="1:6">
      <c r="A1724" s="109"/>
      <c r="B1724" s="107"/>
      <c r="C1724" s="121"/>
      <c r="D1724" s="110"/>
      <c r="E1724" s="111"/>
      <c r="F1724" s="112"/>
    </row>
    <row r="1725" spans="1:6">
      <c r="A1725" s="109"/>
      <c r="B1725" s="107"/>
      <c r="C1725" s="121"/>
      <c r="D1725" s="110"/>
      <c r="E1725" s="111"/>
      <c r="F1725" s="112"/>
    </row>
    <row r="1726" spans="1:6">
      <c r="A1726" s="109"/>
      <c r="B1726" s="107"/>
      <c r="C1726" s="121"/>
      <c r="D1726" s="110"/>
      <c r="E1726" s="111"/>
      <c r="F1726" s="112"/>
    </row>
    <row r="1727" spans="1:6">
      <c r="A1727" s="109"/>
      <c r="B1727" s="107"/>
      <c r="C1727" s="121"/>
      <c r="D1727" s="110"/>
      <c r="E1727" s="111"/>
      <c r="F1727" s="112"/>
    </row>
    <row r="1728" spans="1:6">
      <c r="A1728" s="109"/>
      <c r="B1728" s="107"/>
      <c r="C1728" s="121"/>
      <c r="D1728" s="110"/>
      <c r="E1728" s="111"/>
      <c r="F1728" s="112"/>
    </row>
    <row r="1729" spans="1:6">
      <c r="A1729" s="109"/>
      <c r="B1729" s="107"/>
      <c r="C1729" s="121"/>
      <c r="D1729" s="110"/>
      <c r="E1729" s="111"/>
      <c r="F1729" s="112"/>
    </row>
    <row r="1730" spans="1:6">
      <c r="A1730" s="109"/>
      <c r="B1730" s="107"/>
      <c r="C1730" s="121"/>
      <c r="D1730" s="110"/>
      <c r="E1730" s="111"/>
      <c r="F1730" s="112"/>
    </row>
    <row r="1731" spans="1:6">
      <c r="A1731" s="109"/>
      <c r="B1731" s="107"/>
      <c r="C1731" s="121"/>
      <c r="D1731" s="110"/>
      <c r="E1731" s="111"/>
      <c r="F1731" s="112"/>
    </row>
    <row r="1732" spans="1:6">
      <c r="A1732" s="109"/>
      <c r="B1732" s="107"/>
      <c r="C1732" s="121"/>
      <c r="D1732" s="110"/>
      <c r="E1732" s="111"/>
      <c r="F1732" s="112"/>
    </row>
    <row r="1733" spans="1:6">
      <c r="A1733" s="109"/>
      <c r="B1733" s="107"/>
      <c r="C1733" s="121"/>
      <c r="D1733" s="110"/>
      <c r="E1733" s="111"/>
      <c r="F1733" s="112"/>
    </row>
    <row r="1734" spans="1:6">
      <c r="A1734" s="109"/>
      <c r="B1734" s="107"/>
      <c r="C1734" s="121"/>
      <c r="D1734" s="110"/>
      <c r="E1734" s="111"/>
      <c r="F1734" s="112"/>
    </row>
    <row r="1735" spans="1:6">
      <c r="A1735" s="109"/>
      <c r="B1735" s="107"/>
      <c r="C1735" s="121"/>
      <c r="D1735" s="110"/>
      <c r="E1735" s="111"/>
      <c r="F1735" s="112"/>
    </row>
    <row r="1736" spans="1:6">
      <c r="A1736" s="109"/>
      <c r="B1736" s="107"/>
      <c r="C1736" s="121"/>
      <c r="D1736" s="110"/>
      <c r="E1736" s="111"/>
      <c r="F1736" s="112"/>
    </row>
    <row r="1737" spans="1:6">
      <c r="A1737" s="109"/>
      <c r="B1737" s="107"/>
      <c r="C1737" s="121"/>
      <c r="D1737" s="110"/>
      <c r="E1737" s="111"/>
      <c r="F1737" s="112"/>
    </row>
    <row r="1738" spans="1:6">
      <c r="A1738" s="109"/>
      <c r="B1738" s="107"/>
      <c r="C1738" s="121"/>
      <c r="D1738" s="110"/>
      <c r="E1738" s="111"/>
      <c r="F1738" s="112"/>
    </row>
    <row r="1739" spans="1:6">
      <c r="A1739" s="109"/>
      <c r="B1739" s="107"/>
      <c r="C1739" s="121"/>
      <c r="D1739" s="110"/>
      <c r="E1739" s="111"/>
      <c r="F1739" s="112"/>
    </row>
    <row r="1740" spans="1:6">
      <c r="A1740" s="109"/>
      <c r="B1740" s="107"/>
      <c r="C1740" s="121"/>
      <c r="D1740" s="110"/>
      <c r="E1740" s="111"/>
      <c r="F1740" s="112"/>
    </row>
    <row r="1741" spans="1:6">
      <c r="A1741" s="109"/>
      <c r="B1741" s="107"/>
      <c r="C1741" s="121"/>
      <c r="D1741" s="110"/>
      <c r="E1741" s="111"/>
      <c r="F1741" s="112"/>
    </row>
    <row r="1742" spans="1:6">
      <c r="A1742" s="109"/>
      <c r="B1742" s="107"/>
      <c r="C1742" s="121"/>
      <c r="D1742" s="110"/>
      <c r="E1742" s="111"/>
      <c r="F1742" s="112"/>
    </row>
    <row r="1743" spans="1:6">
      <c r="A1743" s="109"/>
      <c r="B1743" s="107"/>
      <c r="C1743" s="121"/>
      <c r="D1743" s="110"/>
      <c r="E1743" s="111"/>
      <c r="F1743" s="112"/>
    </row>
    <row r="1744" spans="1:6">
      <c r="A1744" s="109"/>
      <c r="B1744" s="107"/>
      <c r="C1744" s="121"/>
      <c r="D1744" s="110"/>
      <c r="E1744" s="111"/>
      <c r="F1744" s="112"/>
    </row>
    <row r="1745" spans="1:6">
      <c r="A1745" s="109"/>
      <c r="B1745" s="107"/>
      <c r="C1745" s="121"/>
      <c r="D1745" s="110"/>
      <c r="E1745" s="111"/>
      <c r="F1745" s="112"/>
    </row>
    <row r="1746" spans="1:6">
      <c r="A1746" s="109"/>
      <c r="B1746" s="107"/>
      <c r="C1746" s="121"/>
      <c r="D1746" s="110"/>
      <c r="E1746" s="111"/>
      <c r="F1746" s="112"/>
    </row>
    <row r="1747" spans="1:6">
      <c r="A1747" s="109"/>
      <c r="B1747" s="107"/>
      <c r="C1747" s="121"/>
      <c r="D1747" s="110"/>
      <c r="E1747" s="111"/>
      <c r="F1747" s="112"/>
    </row>
    <row r="1748" spans="1:6">
      <c r="A1748" s="109"/>
      <c r="B1748" s="107"/>
      <c r="C1748" s="121"/>
      <c r="D1748" s="110"/>
      <c r="E1748" s="111"/>
      <c r="F1748" s="112"/>
    </row>
    <row r="1749" spans="1:6">
      <c r="A1749" s="109"/>
      <c r="B1749" s="107"/>
      <c r="C1749" s="121"/>
      <c r="D1749" s="110"/>
      <c r="E1749" s="111"/>
      <c r="F1749" s="112"/>
    </row>
    <row r="1750" spans="1:6">
      <c r="A1750" s="109"/>
      <c r="B1750" s="107"/>
      <c r="C1750" s="121"/>
      <c r="D1750" s="110"/>
      <c r="E1750" s="111"/>
      <c r="F1750" s="112"/>
    </row>
    <row r="1751" spans="1:6">
      <c r="A1751" s="109"/>
      <c r="B1751" s="107"/>
      <c r="C1751" s="121"/>
      <c r="D1751" s="110"/>
      <c r="E1751" s="111"/>
      <c r="F1751" s="112"/>
    </row>
    <row r="1752" spans="1:6">
      <c r="A1752" s="109"/>
      <c r="B1752" s="107"/>
      <c r="C1752" s="121"/>
      <c r="D1752" s="110"/>
      <c r="E1752" s="111"/>
      <c r="F1752" s="112"/>
    </row>
    <row r="1753" spans="1:6">
      <c r="A1753" s="109"/>
      <c r="B1753" s="107"/>
      <c r="C1753" s="121"/>
      <c r="D1753" s="110"/>
      <c r="E1753" s="111"/>
      <c r="F1753" s="112"/>
    </row>
    <row r="1754" spans="1:6">
      <c r="A1754" s="109"/>
      <c r="B1754" s="107"/>
      <c r="C1754" s="121"/>
      <c r="D1754" s="110"/>
      <c r="E1754" s="111"/>
      <c r="F1754" s="112"/>
    </row>
    <row r="1755" spans="1:6">
      <c r="A1755" s="109"/>
      <c r="B1755" s="107"/>
      <c r="C1755" s="121"/>
      <c r="D1755" s="110"/>
      <c r="E1755" s="111"/>
      <c r="F1755" s="112"/>
    </row>
    <row r="1756" spans="1:6">
      <c r="A1756" s="109"/>
      <c r="B1756" s="107"/>
      <c r="C1756" s="121"/>
      <c r="D1756" s="110"/>
      <c r="E1756" s="111"/>
      <c r="F1756" s="112"/>
    </row>
    <row r="1757" spans="1:6">
      <c r="A1757" s="109"/>
      <c r="B1757" s="107"/>
      <c r="C1757" s="121"/>
      <c r="D1757" s="110"/>
      <c r="E1757" s="111"/>
      <c r="F1757" s="112"/>
    </row>
    <row r="1758" spans="1:6">
      <c r="A1758" s="109"/>
      <c r="B1758" s="107"/>
      <c r="C1758" s="121"/>
      <c r="D1758" s="110"/>
      <c r="E1758" s="111"/>
      <c r="F1758" s="112"/>
    </row>
    <row r="1759" spans="1:6">
      <c r="A1759" s="109"/>
      <c r="B1759" s="107"/>
      <c r="C1759" s="121"/>
      <c r="D1759" s="110"/>
      <c r="E1759" s="111"/>
      <c r="F1759" s="112"/>
    </row>
    <row r="1760" spans="1:6">
      <c r="A1760" s="109"/>
      <c r="B1760" s="107"/>
      <c r="C1760" s="121"/>
      <c r="D1760" s="110"/>
      <c r="E1760" s="111"/>
      <c r="F1760" s="112"/>
    </row>
    <row r="1761" spans="1:6">
      <c r="A1761" s="109"/>
      <c r="B1761" s="107"/>
      <c r="C1761" s="121"/>
      <c r="D1761" s="110"/>
      <c r="E1761" s="111"/>
      <c r="F1761" s="112"/>
    </row>
    <row r="1762" spans="1:6">
      <c r="A1762" s="109"/>
      <c r="B1762" s="107"/>
      <c r="C1762" s="121"/>
      <c r="D1762" s="110"/>
      <c r="E1762" s="111"/>
      <c r="F1762" s="112"/>
    </row>
    <row r="1763" spans="1:6">
      <c r="A1763" s="109"/>
      <c r="B1763" s="107"/>
      <c r="C1763" s="121"/>
      <c r="D1763" s="110"/>
      <c r="E1763" s="111"/>
      <c r="F1763" s="112"/>
    </row>
    <row r="1764" spans="1:6">
      <c r="A1764" s="109"/>
      <c r="B1764" s="107"/>
      <c r="C1764" s="121"/>
      <c r="D1764" s="110"/>
      <c r="E1764" s="111"/>
      <c r="F1764" s="112"/>
    </row>
    <row r="1765" spans="1:6">
      <c r="A1765" s="109"/>
      <c r="B1765" s="107"/>
      <c r="C1765" s="121"/>
      <c r="D1765" s="110"/>
      <c r="E1765" s="111"/>
      <c r="F1765" s="112"/>
    </row>
    <row r="1766" spans="1:6">
      <c r="A1766" s="109"/>
      <c r="B1766" s="107"/>
      <c r="C1766" s="121"/>
      <c r="D1766" s="110"/>
      <c r="E1766" s="111"/>
      <c r="F1766" s="112"/>
    </row>
    <row r="1767" spans="1:6">
      <c r="A1767" s="109"/>
      <c r="B1767" s="107"/>
      <c r="C1767" s="121"/>
      <c r="D1767" s="110"/>
      <c r="E1767" s="111"/>
      <c r="F1767" s="112"/>
    </row>
    <row r="1768" spans="1:6">
      <c r="A1768" s="109"/>
      <c r="B1768" s="107"/>
      <c r="C1768" s="121"/>
      <c r="D1768" s="110"/>
      <c r="E1768" s="111"/>
      <c r="F1768" s="112"/>
    </row>
    <row r="1769" spans="1:6">
      <c r="A1769" s="109"/>
      <c r="B1769" s="107"/>
      <c r="C1769" s="121"/>
      <c r="D1769" s="110"/>
      <c r="E1769" s="111"/>
      <c r="F1769" s="112"/>
    </row>
    <row r="1770" spans="1:6">
      <c r="A1770" s="109"/>
      <c r="B1770" s="107"/>
      <c r="C1770" s="121"/>
      <c r="D1770" s="110"/>
      <c r="E1770" s="111"/>
      <c r="F1770" s="112"/>
    </row>
    <row r="1771" spans="1:6">
      <c r="A1771" s="109"/>
      <c r="B1771" s="107"/>
      <c r="C1771" s="121"/>
      <c r="D1771" s="110"/>
      <c r="E1771" s="111"/>
      <c r="F1771" s="112"/>
    </row>
    <row r="1772" spans="1:6">
      <c r="A1772" s="109"/>
      <c r="B1772" s="107"/>
      <c r="C1772" s="121"/>
      <c r="D1772" s="110"/>
      <c r="E1772" s="111"/>
      <c r="F1772" s="112"/>
    </row>
    <row r="1773" spans="1:6">
      <c r="A1773" s="109"/>
      <c r="B1773" s="107"/>
      <c r="C1773" s="121"/>
      <c r="D1773" s="110"/>
      <c r="E1773" s="111"/>
      <c r="F1773" s="112"/>
    </row>
    <row r="1774" spans="1:6">
      <c r="A1774" s="109"/>
      <c r="B1774" s="107"/>
      <c r="C1774" s="121"/>
      <c r="D1774" s="110"/>
      <c r="E1774" s="111"/>
      <c r="F1774" s="112"/>
    </row>
    <row r="1775" spans="1:6">
      <c r="A1775" s="109"/>
      <c r="B1775" s="107"/>
      <c r="C1775" s="121"/>
      <c r="D1775" s="110"/>
      <c r="E1775" s="111"/>
      <c r="F1775" s="112"/>
    </row>
    <row r="1776" spans="1:6">
      <c r="A1776" s="109"/>
      <c r="B1776" s="107"/>
      <c r="C1776" s="121"/>
      <c r="D1776" s="110"/>
      <c r="E1776" s="111"/>
      <c r="F1776" s="112"/>
    </row>
    <row r="1777" spans="1:6">
      <c r="A1777" s="109"/>
      <c r="B1777" s="107"/>
      <c r="C1777" s="121"/>
      <c r="D1777" s="110"/>
      <c r="E1777" s="111"/>
      <c r="F1777" s="112"/>
    </row>
    <row r="1778" spans="1:6">
      <c r="A1778" s="109"/>
      <c r="B1778" s="107"/>
      <c r="C1778" s="121"/>
      <c r="D1778" s="110"/>
      <c r="E1778" s="111"/>
      <c r="F1778" s="112"/>
    </row>
    <row r="1779" spans="1:6">
      <c r="A1779" s="109"/>
      <c r="B1779" s="107"/>
      <c r="C1779" s="121"/>
      <c r="D1779" s="110"/>
      <c r="E1779" s="111"/>
      <c r="F1779" s="112"/>
    </row>
    <row r="1780" spans="1:6">
      <c r="A1780" s="109"/>
      <c r="B1780" s="107"/>
      <c r="C1780" s="121"/>
      <c r="D1780" s="110"/>
      <c r="E1780" s="111"/>
      <c r="F1780" s="112"/>
    </row>
    <row r="1781" spans="1:6">
      <c r="A1781" s="109"/>
      <c r="B1781" s="107"/>
      <c r="C1781" s="121"/>
      <c r="D1781" s="110"/>
      <c r="E1781" s="111"/>
      <c r="F1781" s="112"/>
    </row>
    <row r="1782" spans="1:6">
      <c r="A1782" s="109"/>
      <c r="B1782" s="107"/>
      <c r="C1782" s="121"/>
      <c r="D1782" s="110"/>
      <c r="E1782" s="111"/>
      <c r="F1782" s="112"/>
    </row>
    <row r="1783" spans="1:6">
      <c r="A1783" s="109"/>
      <c r="B1783" s="107"/>
      <c r="C1783" s="121"/>
      <c r="D1783" s="110"/>
      <c r="E1783" s="111"/>
      <c r="F1783" s="112"/>
    </row>
    <row r="1784" spans="1:6">
      <c r="A1784" s="109"/>
      <c r="B1784" s="107"/>
      <c r="C1784" s="121"/>
      <c r="D1784" s="110"/>
      <c r="E1784" s="111"/>
      <c r="F1784" s="112"/>
    </row>
    <row r="1785" spans="1:6">
      <c r="A1785" s="109"/>
      <c r="B1785" s="107"/>
      <c r="C1785" s="121"/>
      <c r="D1785" s="110"/>
      <c r="E1785" s="111"/>
      <c r="F1785" s="112"/>
    </row>
    <row r="1786" spans="1:6">
      <c r="A1786" s="109"/>
      <c r="B1786" s="107"/>
      <c r="C1786" s="121"/>
      <c r="D1786" s="110"/>
      <c r="E1786" s="111"/>
      <c r="F1786" s="112"/>
    </row>
    <row r="1787" spans="1:6">
      <c r="A1787" s="109"/>
      <c r="B1787" s="107"/>
      <c r="C1787" s="121"/>
      <c r="D1787" s="110"/>
      <c r="E1787" s="111"/>
      <c r="F1787" s="112"/>
    </row>
    <row r="1788" spans="1:6">
      <c r="A1788" s="109"/>
      <c r="B1788" s="107"/>
      <c r="C1788" s="121"/>
      <c r="D1788" s="110"/>
      <c r="E1788" s="111"/>
      <c r="F1788" s="112"/>
    </row>
    <row r="1789" spans="1:6">
      <c r="A1789" s="109"/>
      <c r="B1789" s="107"/>
      <c r="C1789" s="121"/>
      <c r="D1789" s="110"/>
      <c r="E1789" s="111"/>
      <c r="F1789" s="112"/>
    </row>
    <row r="1790" spans="1:6">
      <c r="A1790" s="109"/>
      <c r="B1790" s="107"/>
      <c r="C1790" s="121"/>
      <c r="D1790" s="110"/>
      <c r="E1790" s="111"/>
      <c r="F1790" s="112"/>
    </row>
    <row r="1791" spans="1:6">
      <c r="A1791" s="109"/>
      <c r="B1791" s="107"/>
      <c r="C1791" s="121"/>
      <c r="D1791" s="110"/>
      <c r="E1791" s="111"/>
      <c r="F1791" s="112"/>
    </row>
    <row r="1792" spans="1:6">
      <c r="A1792" s="109"/>
      <c r="B1792" s="107"/>
      <c r="C1792" s="121"/>
      <c r="D1792" s="110"/>
      <c r="E1792" s="111"/>
      <c r="F1792" s="112"/>
    </row>
    <row r="1793" spans="1:6">
      <c r="A1793" s="109"/>
      <c r="B1793" s="107"/>
      <c r="C1793" s="121"/>
      <c r="D1793" s="110"/>
      <c r="E1793" s="111"/>
      <c r="F1793" s="112"/>
    </row>
    <row r="1794" spans="1:6">
      <c r="A1794" s="109"/>
      <c r="B1794" s="107"/>
      <c r="C1794" s="121"/>
      <c r="D1794" s="110"/>
      <c r="E1794" s="111"/>
      <c r="F1794" s="112"/>
    </row>
    <row r="1795" spans="1:6">
      <c r="A1795" s="109"/>
      <c r="B1795" s="107"/>
      <c r="C1795" s="121"/>
      <c r="D1795" s="110"/>
      <c r="E1795" s="111"/>
      <c r="F1795" s="112"/>
    </row>
    <row r="1796" spans="1:6">
      <c r="A1796" s="109"/>
      <c r="B1796" s="107"/>
      <c r="C1796" s="121"/>
      <c r="D1796" s="110"/>
      <c r="E1796" s="111"/>
      <c r="F1796" s="112"/>
    </row>
    <row r="1797" spans="1:6">
      <c r="A1797" s="109"/>
      <c r="B1797" s="107"/>
      <c r="C1797" s="121"/>
      <c r="D1797" s="110"/>
      <c r="E1797" s="111"/>
      <c r="F1797" s="112"/>
    </row>
    <row r="1798" spans="1:6">
      <c r="A1798" s="109"/>
      <c r="B1798" s="107"/>
      <c r="C1798" s="121"/>
      <c r="D1798" s="110"/>
      <c r="E1798" s="111"/>
      <c r="F1798" s="112"/>
    </row>
    <row r="1799" spans="1:6">
      <c r="A1799" s="109"/>
      <c r="B1799" s="107"/>
      <c r="C1799" s="121"/>
      <c r="D1799" s="110"/>
      <c r="E1799" s="111"/>
      <c r="F1799" s="112"/>
    </row>
    <row r="1800" spans="1:6">
      <c r="A1800" s="109"/>
      <c r="B1800" s="107"/>
      <c r="C1800" s="121"/>
      <c r="D1800" s="110"/>
      <c r="E1800" s="111"/>
      <c r="F1800" s="112"/>
    </row>
    <row r="1801" spans="1:6">
      <c r="A1801" s="109"/>
      <c r="B1801" s="107"/>
      <c r="C1801" s="121"/>
      <c r="D1801" s="110"/>
      <c r="E1801" s="111"/>
      <c r="F1801" s="112"/>
    </row>
    <row r="1802" spans="1:6">
      <c r="A1802" s="109"/>
      <c r="B1802" s="107"/>
      <c r="C1802" s="121"/>
      <c r="D1802" s="110"/>
      <c r="E1802" s="111"/>
      <c r="F1802" s="112"/>
    </row>
    <row r="1803" spans="1:6">
      <c r="A1803" s="109"/>
      <c r="B1803" s="107"/>
      <c r="C1803" s="121"/>
      <c r="D1803" s="110"/>
      <c r="E1803" s="111"/>
      <c r="F1803" s="112"/>
    </row>
    <row r="1804" spans="1:6">
      <c r="A1804" s="109"/>
      <c r="B1804" s="107"/>
      <c r="C1804" s="121"/>
      <c r="D1804" s="110"/>
      <c r="E1804" s="111"/>
      <c r="F1804" s="112"/>
    </row>
    <row r="1805" spans="1:6">
      <c r="A1805" s="109"/>
      <c r="B1805" s="107"/>
      <c r="C1805" s="121"/>
      <c r="D1805" s="110"/>
      <c r="E1805" s="111"/>
      <c r="F1805" s="112"/>
    </row>
    <row r="1806" spans="1:6">
      <c r="A1806" s="109"/>
      <c r="B1806" s="107"/>
      <c r="C1806" s="121"/>
      <c r="D1806" s="110"/>
      <c r="E1806" s="111"/>
      <c r="F1806" s="112"/>
    </row>
    <row r="1807" spans="1:6">
      <c r="A1807" s="109"/>
      <c r="B1807" s="107"/>
      <c r="C1807" s="121"/>
      <c r="D1807" s="110"/>
      <c r="E1807" s="111"/>
      <c r="F1807" s="112"/>
    </row>
    <row r="1808" spans="1:6">
      <c r="A1808" s="109"/>
      <c r="B1808" s="107"/>
      <c r="C1808" s="121"/>
      <c r="D1808" s="110"/>
      <c r="E1808" s="111"/>
      <c r="F1808" s="112"/>
    </row>
    <row r="1809" spans="1:6">
      <c r="A1809" s="109"/>
      <c r="B1809" s="107"/>
      <c r="C1809" s="121"/>
      <c r="D1809" s="110"/>
      <c r="E1809" s="111"/>
      <c r="F1809" s="112"/>
    </row>
    <row r="1810" spans="1:6">
      <c r="A1810" s="109"/>
      <c r="B1810" s="107"/>
      <c r="C1810" s="121"/>
      <c r="D1810" s="110"/>
      <c r="E1810" s="111"/>
      <c r="F1810" s="112"/>
    </row>
    <row r="1811" spans="1:6">
      <c r="A1811" s="109"/>
      <c r="B1811" s="107"/>
      <c r="C1811" s="121"/>
      <c r="D1811" s="110"/>
      <c r="E1811" s="111"/>
      <c r="F1811" s="112"/>
    </row>
    <row r="1812" spans="1:6">
      <c r="A1812" s="109"/>
      <c r="B1812" s="107"/>
      <c r="C1812" s="121"/>
      <c r="D1812" s="110"/>
      <c r="E1812" s="111"/>
      <c r="F1812" s="112"/>
    </row>
    <row r="1813" spans="1:6">
      <c r="A1813" s="109"/>
      <c r="B1813" s="107"/>
      <c r="C1813" s="121"/>
      <c r="D1813" s="110"/>
      <c r="E1813" s="111"/>
      <c r="F1813" s="112"/>
    </row>
    <row r="1814" spans="1:6">
      <c r="A1814" s="109"/>
      <c r="B1814" s="107"/>
      <c r="C1814" s="121"/>
      <c r="D1814" s="110"/>
      <c r="E1814" s="111"/>
      <c r="F1814" s="112"/>
    </row>
    <row r="1815" spans="1:6">
      <c r="A1815" s="109"/>
      <c r="B1815" s="107"/>
      <c r="C1815" s="121"/>
      <c r="D1815" s="110"/>
      <c r="E1815" s="111"/>
      <c r="F1815" s="112"/>
    </row>
    <row r="1816" spans="1:6">
      <c r="A1816" s="109"/>
      <c r="B1816" s="107"/>
      <c r="C1816" s="121"/>
      <c r="D1816" s="110"/>
      <c r="E1816" s="111"/>
      <c r="F1816" s="112"/>
    </row>
    <row r="1817" spans="1:6">
      <c r="A1817" s="109"/>
      <c r="B1817" s="107"/>
      <c r="C1817" s="121"/>
      <c r="D1817" s="110"/>
      <c r="E1817" s="111"/>
      <c r="F1817" s="112"/>
    </row>
    <row r="1818" spans="1:6">
      <c r="A1818" s="109"/>
      <c r="B1818" s="107"/>
      <c r="C1818" s="121"/>
      <c r="D1818" s="110"/>
      <c r="E1818" s="111"/>
      <c r="F1818" s="112"/>
    </row>
    <row r="1819" spans="1:6">
      <c r="A1819" s="109"/>
      <c r="B1819" s="107"/>
      <c r="C1819" s="121"/>
      <c r="D1819" s="110"/>
      <c r="E1819" s="111"/>
      <c r="F1819" s="112"/>
    </row>
    <row r="1820" spans="1:6">
      <c r="A1820" s="109"/>
      <c r="B1820" s="107"/>
      <c r="C1820" s="121"/>
      <c r="D1820" s="110"/>
      <c r="E1820" s="111"/>
      <c r="F1820" s="112"/>
    </row>
    <row r="1821" spans="1:6">
      <c r="A1821" s="109"/>
      <c r="B1821" s="107"/>
      <c r="C1821" s="121"/>
      <c r="D1821" s="110"/>
      <c r="E1821" s="111"/>
      <c r="F1821" s="112"/>
    </row>
    <row r="1822" spans="1:6">
      <c r="A1822" s="109"/>
      <c r="B1822" s="107"/>
      <c r="C1822" s="121"/>
      <c r="D1822" s="110"/>
      <c r="E1822" s="111"/>
      <c r="F1822" s="112"/>
    </row>
    <row r="1823" spans="1:6">
      <c r="A1823" s="109"/>
      <c r="B1823" s="107"/>
      <c r="C1823" s="121"/>
      <c r="D1823" s="110"/>
      <c r="E1823" s="111"/>
      <c r="F1823" s="112"/>
    </row>
    <row r="1824" spans="1:6">
      <c r="A1824" s="109"/>
      <c r="B1824" s="107"/>
      <c r="C1824" s="121"/>
      <c r="D1824" s="110"/>
      <c r="E1824" s="111"/>
      <c r="F1824" s="112"/>
    </row>
    <row r="1825" spans="1:6">
      <c r="A1825" s="109"/>
      <c r="B1825" s="107"/>
      <c r="C1825" s="121"/>
      <c r="D1825" s="110"/>
      <c r="E1825" s="111"/>
      <c r="F1825" s="112"/>
    </row>
    <row r="1826" spans="1:6">
      <c r="A1826" s="109"/>
      <c r="B1826" s="107"/>
      <c r="C1826" s="121"/>
      <c r="D1826" s="110"/>
      <c r="E1826" s="111"/>
      <c r="F1826" s="112"/>
    </row>
    <row r="1827" spans="1:6">
      <c r="A1827" s="109"/>
      <c r="B1827" s="107"/>
      <c r="C1827" s="121"/>
      <c r="D1827" s="110"/>
      <c r="E1827" s="111"/>
      <c r="F1827" s="112"/>
    </row>
    <row r="1828" spans="1:6">
      <c r="A1828" s="109"/>
      <c r="B1828" s="107"/>
      <c r="C1828" s="121"/>
      <c r="D1828" s="110"/>
      <c r="E1828" s="111"/>
      <c r="F1828" s="112"/>
    </row>
    <row r="1829" spans="1:6">
      <c r="A1829" s="109"/>
      <c r="B1829" s="107"/>
      <c r="C1829" s="121"/>
      <c r="D1829" s="110"/>
      <c r="E1829" s="111"/>
      <c r="F1829" s="112"/>
    </row>
    <row r="1830" spans="1:6">
      <c r="A1830" s="109"/>
      <c r="B1830" s="107"/>
      <c r="C1830" s="121"/>
      <c r="D1830" s="110"/>
      <c r="E1830" s="111"/>
      <c r="F1830" s="112"/>
    </row>
    <row r="1831" spans="1:6">
      <c r="A1831" s="109"/>
      <c r="B1831" s="107"/>
      <c r="C1831" s="121"/>
      <c r="D1831" s="110"/>
      <c r="E1831" s="111"/>
      <c r="F1831" s="112"/>
    </row>
    <row r="1832" spans="1:6">
      <c r="A1832" s="109"/>
      <c r="B1832" s="107"/>
      <c r="C1832" s="121"/>
      <c r="D1832" s="110"/>
      <c r="E1832" s="111"/>
      <c r="F1832" s="112"/>
    </row>
    <row r="1833" spans="1:6">
      <c r="A1833" s="109"/>
      <c r="B1833" s="107"/>
      <c r="C1833" s="121"/>
      <c r="D1833" s="110"/>
      <c r="E1833" s="111"/>
      <c r="F1833" s="112"/>
    </row>
    <row r="1834" spans="1:6">
      <c r="A1834" s="109"/>
      <c r="B1834" s="107"/>
      <c r="C1834" s="121"/>
      <c r="D1834" s="110"/>
      <c r="E1834" s="111"/>
      <c r="F1834" s="112"/>
    </row>
    <row r="1835" spans="1:6">
      <c r="A1835" s="109"/>
      <c r="B1835" s="107"/>
      <c r="C1835" s="121"/>
      <c r="D1835" s="110"/>
      <c r="E1835" s="111"/>
      <c r="F1835" s="112"/>
    </row>
    <row r="1836" spans="1:6">
      <c r="A1836" s="109"/>
      <c r="B1836" s="107"/>
      <c r="C1836" s="121"/>
      <c r="D1836" s="110"/>
      <c r="E1836" s="111"/>
      <c r="F1836" s="112"/>
    </row>
    <row r="1837" spans="1:6">
      <c r="A1837" s="109"/>
      <c r="B1837" s="107"/>
      <c r="C1837" s="121"/>
      <c r="D1837" s="110"/>
      <c r="E1837" s="111"/>
      <c r="F1837" s="112"/>
    </row>
    <row r="1838" spans="1:6">
      <c r="A1838" s="109"/>
      <c r="B1838" s="107"/>
      <c r="C1838" s="121"/>
      <c r="D1838" s="110"/>
      <c r="E1838" s="111"/>
      <c r="F1838" s="112"/>
    </row>
    <row r="1839" spans="1:6">
      <c r="A1839" s="109"/>
      <c r="B1839" s="107"/>
      <c r="C1839" s="121"/>
      <c r="D1839" s="110"/>
      <c r="E1839" s="111"/>
      <c r="F1839" s="112"/>
    </row>
    <row r="1840" spans="1:6">
      <c r="A1840" s="109"/>
      <c r="B1840" s="107"/>
      <c r="C1840" s="121"/>
      <c r="D1840" s="110"/>
      <c r="E1840" s="111"/>
      <c r="F1840" s="112"/>
    </row>
    <row r="1841" spans="1:6">
      <c r="A1841" s="109"/>
      <c r="B1841" s="107"/>
      <c r="C1841" s="121"/>
      <c r="D1841" s="110"/>
      <c r="E1841" s="111"/>
      <c r="F1841" s="112"/>
    </row>
    <row r="1842" spans="1:6">
      <c r="A1842" s="109"/>
      <c r="B1842" s="107"/>
      <c r="C1842" s="121"/>
      <c r="D1842" s="110"/>
      <c r="E1842" s="111"/>
      <c r="F1842" s="112"/>
    </row>
    <row r="1843" spans="1:6">
      <c r="A1843" s="109"/>
      <c r="B1843" s="107"/>
      <c r="C1843" s="121"/>
      <c r="D1843" s="110"/>
      <c r="E1843" s="111"/>
      <c r="F1843" s="112"/>
    </row>
    <row r="1844" spans="1:6">
      <c r="A1844" s="109"/>
      <c r="B1844" s="107"/>
      <c r="C1844" s="121"/>
      <c r="D1844" s="110"/>
      <c r="E1844" s="111"/>
      <c r="F1844" s="112"/>
    </row>
    <row r="1845" spans="1:6">
      <c r="A1845" s="109"/>
      <c r="B1845" s="107"/>
      <c r="C1845" s="121"/>
      <c r="D1845" s="110"/>
      <c r="E1845" s="111"/>
      <c r="F1845" s="112"/>
    </row>
    <row r="1846" spans="1:6">
      <c r="A1846" s="109"/>
      <c r="B1846" s="107"/>
      <c r="C1846" s="121"/>
      <c r="D1846" s="110"/>
      <c r="E1846" s="111"/>
      <c r="F1846" s="112"/>
    </row>
    <row r="1847" spans="1:6">
      <c r="A1847" s="109"/>
      <c r="B1847" s="107"/>
      <c r="C1847" s="121"/>
      <c r="D1847" s="110"/>
      <c r="E1847" s="111"/>
      <c r="F1847" s="112"/>
    </row>
    <row r="1848" spans="1:6">
      <c r="A1848" s="109"/>
      <c r="B1848" s="107"/>
      <c r="C1848" s="121"/>
      <c r="D1848" s="110"/>
      <c r="E1848" s="111"/>
      <c r="F1848" s="112"/>
    </row>
    <row r="1849" spans="1:6">
      <c r="A1849" s="109"/>
      <c r="B1849" s="107"/>
      <c r="C1849" s="121"/>
      <c r="D1849" s="110"/>
      <c r="E1849" s="111"/>
      <c r="F1849" s="112"/>
    </row>
    <row r="1850" spans="1:6">
      <c r="A1850" s="109"/>
      <c r="B1850" s="107"/>
      <c r="C1850" s="121"/>
      <c r="D1850" s="110"/>
      <c r="E1850" s="111"/>
      <c r="F1850" s="112"/>
    </row>
    <row r="1851" spans="1:6">
      <c r="A1851" s="109"/>
      <c r="B1851" s="107"/>
      <c r="C1851" s="121"/>
      <c r="D1851" s="110"/>
      <c r="E1851" s="111"/>
      <c r="F1851" s="112"/>
    </row>
    <row r="1852" spans="1:6">
      <c r="A1852" s="109"/>
      <c r="B1852" s="107"/>
      <c r="C1852" s="121"/>
      <c r="D1852" s="110"/>
      <c r="E1852" s="111"/>
      <c r="F1852" s="112"/>
    </row>
    <row r="1853" spans="1:6">
      <c r="A1853" s="109"/>
      <c r="B1853" s="107"/>
      <c r="C1853" s="121"/>
      <c r="D1853" s="110"/>
      <c r="E1853" s="111"/>
      <c r="F1853" s="112"/>
    </row>
    <row r="1854" spans="1:6">
      <c r="A1854" s="109"/>
      <c r="B1854" s="107"/>
      <c r="C1854" s="121"/>
      <c r="D1854" s="110"/>
      <c r="E1854" s="111"/>
      <c r="F1854" s="112"/>
    </row>
    <row r="1855" spans="1:6">
      <c r="A1855" s="109"/>
      <c r="B1855" s="107"/>
      <c r="C1855" s="121"/>
      <c r="D1855" s="110"/>
      <c r="E1855" s="111"/>
      <c r="F1855" s="112"/>
    </row>
    <row r="1856" spans="1:6">
      <c r="A1856" s="109"/>
      <c r="B1856" s="107"/>
      <c r="C1856" s="121"/>
      <c r="D1856" s="110"/>
      <c r="E1856" s="111"/>
      <c r="F1856" s="112"/>
    </row>
    <row r="1857" spans="1:6">
      <c r="A1857" s="109"/>
      <c r="B1857" s="107"/>
      <c r="C1857" s="121"/>
      <c r="D1857" s="110"/>
      <c r="E1857" s="111"/>
      <c r="F1857" s="112"/>
    </row>
    <row r="1858" spans="1:6">
      <c r="A1858" s="109"/>
      <c r="B1858" s="107"/>
      <c r="C1858" s="121"/>
      <c r="D1858" s="110"/>
      <c r="E1858" s="111"/>
      <c r="F1858" s="112"/>
    </row>
    <row r="1859" spans="1:6">
      <c r="A1859" s="109"/>
      <c r="B1859" s="107"/>
      <c r="C1859" s="121"/>
      <c r="D1859" s="110"/>
      <c r="E1859" s="111"/>
      <c r="F1859" s="112"/>
    </row>
    <row r="1860" spans="1:6">
      <c r="A1860" s="109"/>
      <c r="B1860" s="107"/>
      <c r="C1860" s="121"/>
      <c r="D1860" s="110"/>
      <c r="E1860" s="111"/>
      <c r="F1860" s="112"/>
    </row>
    <row r="1861" spans="1:6">
      <c r="A1861" s="109"/>
      <c r="B1861" s="107"/>
      <c r="C1861" s="121"/>
      <c r="D1861" s="110"/>
      <c r="E1861" s="111"/>
      <c r="F1861" s="112"/>
    </row>
    <row r="1862" spans="1:6">
      <c r="A1862" s="109"/>
      <c r="B1862" s="107"/>
      <c r="C1862" s="121"/>
      <c r="D1862" s="110"/>
      <c r="E1862" s="111"/>
      <c r="F1862" s="112"/>
    </row>
    <row r="1863" spans="1:6">
      <c r="A1863" s="109"/>
      <c r="B1863" s="107"/>
      <c r="C1863" s="121"/>
      <c r="D1863" s="110"/>
      <c r="E1863" s="111"/>
      <c r="F1863" s="112"/>
    </row>
    <row r="1864" spans="1:6">
      <c r="A1864" s="109"/>
      <c r="B1864" s="107"/>
      <c r="C1864" s="121"/>
      <c r="D1864" s="110"/>
      <c r="E1864" s="111"/>
      <c r="F1864" s="112"/>
    </row>
    <row r="1865" spans="1:6">
      <c r="A1865" s="109"/>
      <c r="B1865" s="107"/>
      <c r="C1865" s="121"/>
      <c r="D1865" s="110"/>
      <c r="E1865" s="111"/>
      <c r="F1865" s="112"/>
    </row>
    <row r="1866" spans="1:6">
      <c r="A1866" s="109"/>
      <c r="B1866" s="107"/>
      <c r="C1866" s="121"/>
      <c r="D1866" s="110"/>
      <c r="E1866" s="111"/>
      <c r="F1866" s="112"/>
    </row>
    <row r="1867" spans="1:6">
      <c r="A1867" s="109"/>
      <c r="B1867" s="107"/>
      <c r="C1867" s="121"/>
      <c r="D1867" s="110"/>
      <c r="E1867" s="111"/>
      <c r="F1867" s="112"/>
    </row>
    <row r="1868" spans="1:6">
      <c r="A1868" s="109"/>
      <c r="B1868" s="107"/>
      <c r="C1868" s="121"/>
      <c r="D1868" s="110"/>
      <c r="E1868" s="111"/>
      <c r="F1868" s="112"/>
    </row>
    <row r="1869" spans="1:6">
      <c r="A1869" s="109"/>
      <c r="B1869" s="107"/>
      <c r="C1869" s="121"/>
      <c r="D1869" s="110"/>
      <c r="E1869" s="111"/>
      <c r="F1869" s="112"/>
    </row>
    <row r="1870" spans="1:6">
      <c r="A1870" s="109"/>
      <c r="B1870" s="107"/>
      <c r="C1870" s="121"/>
      <c r="D1870" s="110"/>
      <c r="E1870" s="111"/>
      <c r="F1870" s="112"/>
    </row>
    <row r="1871" spans="1:6">
      <c r="A1871" s="109"/>
      <c r="B1871" s="107"/>
      <c r="C1871" s="121"/>
      <c r="D1871" s="110"/>
      <c r="E1871" s="111"/>
      <c r="F1871" s="112"/>
    </row>
    <row r="1872" spans="1:6">
      <c r="A1872" s="109"/>
      <c r="B1872" s="107"/>
      <c r="C1872" s="121"/>
      <c r="D1872" s="110"/>
      <c r="E1872" s="111"/>
      <c r="F1872" s="112"/>
    </row>
    <row r="1873" spans="1:6">
      <c r="A1873" s="109"/>
      <c r="B1873" s="107"/>
      <c r="C1873" s="121"/>
      <c r="D1873" s="110"/>
      <c r="E1873" s="111"/>
      <c r="F1873" s="112"/>
    </row>
    <row r="1874" spans="1:6">
      <c r="A1874" s="109"/>
      <c r="B1874" s="107"/>
      <c r="C1874" s="121"/>
      <c r="D1874" s="110"/>
      <c r="E1874" s="111"/>
      <c r="F1874" s="112"/>
    </row>
    <row r="1875" spans="1:6">
      <c r="A1875" s="109"/>
      <c r="B1875" s="107"/>
      <c r="C1875" s="121"/>
      <c r="D1875" s="110"/>
      <c r="E1875" s="111"/>
      <c r="F1875" s="112"/>
    </row>
    <row r="1876" spans="1:6">
      <c r="A1876" s="109"/>
      <c r="B1876" s="107"/>
      <c r="C1876" s="121"/>
      <c r="D1876" s="110"/>
      <c r="E1876" s="111"/>
      <c r="F1876" s="112"/>
    </row>
    <row r="1877" spans="1:6">
      <c r="A1877" s="109"/>
      <c r="B1877" s="107"/>
      <c r="C1877" s="121"/>
      <c r="D1877" s="110"/>
      <c r="E1877" s="111"/>
      <c r="F1877" s="112"/>
    </row>
    <row r="1878" spans="1:6">
      <c r="A1878" s="109"/>
      <c r="B1878" s="107"/>
      <c r="C1878" s="121"/>
      <c r="D1878" s="110"/>
      <c r="E1878" s="111"/>
      <c r="F1878" s="112"/>
    </row>
    <row r="1879" spans="1:6">
      <c r="A1879" s="109"/>
      <c r="B1879" s="107"/>
      <c r="C1879" s="121"/>
      <c r="D1879" s="110"/>
      <c r="E1879" s="111"/>
      <c r="F1879" s="112"/>
    </row>
    <row r="1880" spans="1:6">
      <c r="A1880" s="109"/>
      <c r="B1880" s="107"/>
      <c r="C1880" s="121"/>
      <c r="D1880" s="110"/>
      <c r="E1880" s="111"/>
      <c r="F1880" s="112"/>
    </row>
    <row r="1881" spans="1:6">
      <c r="A1881" s="109"/>
      <c r="B1881" s="107"/>
      <c r="C1881" s="121"/>
      <c r="D1881" s="110"/>
      <c r="E1881" s="111"/>
      <c r="F1881" s="112"/>
    </row>
    <row r="1882" spans="1:6">
      <c r="A1882" s="109"/>
      <c r="B1882" s="107"/>
      <c r="C1882" s="121"/>
      <c r="D1882" s="110"/>
      <c r="E1882" s="111"/>
      <c r="F1882" s="112"/>
    </row>
    <row r="1883" spans="1:6">
      <c r="A1883" s="109"/>
      <c r="B1883" s="107"/>
      <c r="C1883" s="121"/>
      <c r="D1883" s="110"/>
      <c r="E1883" s="111"/>
      <c r="F1883" s="112"/>
    </row>
    <row r="1884" spans="1:6">
      <c r="A1884" s="109"/>
      <c r="B1884" s="107"/>
      <c r="C1884" s="121"/>
      <c r="D1884" s="110"/>
      <c r="E1884" s="111"/>
      <c r="F1884" s="112"/>
    </row>
    <row r="1885" spans="1:6">
      <c r="A1885" s="109"/>
      <c r="B1885" s="107"/>
      <c r="C1885" s="121"/>
      <c r="D1885" s="110"/>
      <c r="E1885" s="111"/>
      <c r="F1885" s="112"/>
    </row>
    <row r="1886" spans="1:6">
      <c r="A1886" s="109"/>
      <c r="B1886" s="107"/>
      <c r="C1886" s="121"/>
      <c r="D1886" s="110"/>
      <c r="E1886" s="111"/>
      <c r="F1886" s="112"/>
    </row>
    <row r="1887" spans="1:6">
      <c r="A1887" s="109"/>
      <c r="B1887" s="107"/>
      <c r="C1887" s="121"/>
      <c r="D1887" s="110"/>
      <c r="E1887" s="111"/>
      <c r="F1887" s="112"/>
    </row>
    <row r="1888" spans="1:6">
      <c r="A1888" s="109"/>
      <c r="B1888" s="107"/>
      <c r="C1888" s="121"/>
      <c r="D1888" s="110"/>
      <c r="E1888" s="111"/>
      <c r="F1888" s="112"/>
    </row>
    <row r="1889" spans="1:6">
      <c r="A1889" s="109"/>
      <c r="B1889" s="107"/>
      <c r="C1889" s="121"/>
      <c r="D1889" s="110"/>
      <c r="E1889" s="111"/>
      <c r="F1889" s="112"/>
    </row>
    <row r="1890" spans="1:6">
      <c r="A1890" s="109"/>
      <c r="B1890" s="107"/>
      <c r="C1890" s="121"/>
      <c r="D1890" s="110"/>
      <c r="E1890" s="111"/>
      <c r="F1890" s="112"/>
    </row>
    <row r="1891" spans="1:6">
      <c r="A1891" s="109"/>
      <c r="B1891" s="107"/>
      <c r="C1891" s="121"/>
      <c r="D1891" s="110"/>
      <c r="E1891" s="111"/>
      <c r="F1891" s="112"/>
    </row>
    <row r="1892" spans="1:6">
      <c r="A1892" s="109"/>
      <c r="B1892" s="107"/>
      <c r="C1892" s="121"/>
      <c r="D1892" s="110"/>
      <c r="E1892" s="111"/>
      <c r="F1892" s="112"/>
    </row>
    <row r="1893" spans="1:6">
      <c r="A1893" s="109"/>
      <c r="B1893" s="107"/>
      <c r="C1893" s="121"/>
      <c r="D1893" s="110"/>
      <c r="E1893" s="111"/>
      <c r="F1893" s="112"/>
    </row>
    <row r="1894" spans="1:6">
      <c r="A1894" s="109"/>
      <c r="B1894" s="107"/>
      <c r="C1894" s="121"/>
      <c r="D1894" s="110"/>
      <c r="E1894" s="111"/>
      <c r="F1894" s="112"/>
    </row>
    <row r="1895" spans="1:6">
      <c r="A1895" s="109"/>
      <c r="B1895" s="107"/>
      <c r="C1895" s="121"/>
      <c r="D1895" s="110"/>
      <c r="E1895" s="111"/>
      <c r="F1895" s="112"/>
    </row>
    <row r="1896" spans="1:6">
      <c r="A1896" s="109"/>
      <c r="B1896" s="107"/>
      <c r="C1896" s="121"/>
      <c r="D1896" s="110"/>
      <c r="E1896" s="111"/>
      <c r="F1896" s="112"/>
    </row>
    <row r="1897" spans="1:6">
      <c r="A1897" s="109"/>
      <c r="B1897" s="107"/>
      <c r="C1897" s="121"/>
      <c r="D1897" s="110"/>
      <c r="E1897" s="111"/>
      <c r="F1897" s="112"/>
    </row>
    <row r="1898" spans="1:6">
      <c r="A1898" s="109"/>
      <c r="B1898" s="107"/>
      <c r="C1898" s="121"/>
      <c r="D1898" s="110"/>
      <c r="E1898" s="111"/>
      <c r="F1898" s="112"/>
    </row>
    <row r="1899" spans="1:6">
      <c r="A1899" s="109"/>
      <c r="B1899" s="107"/>
      <c r="C1899" s="121"/>
      <c r="D1899" s="110"/>
      <c r="E1899" s="111"/>
      <c r="F1899" s="112"/>
    </row>
    <row r="1900" spans="1:6">
      <c r="A1900" s="109"/>
      <c r="B1900" s="107"/>
      <c r="C1900" s="121"/>
      <c r="D1900" s="110"/>
      <c r="E1900" s="111"/>
      <c r="F1900" s="112"/>
    </row>
    <row r="1901" spans="1:6">
      <c r="A1901" s="109"/>
      <c r="B1901" s="107"/>
      <c r="C1901" s="121"/>
      <c r="D1901" s="110"/>
      <c r="E1901" s="111"/>
      <c r="F1901" s="112"/>
    </row>
    <row r="1902" spans="1:6">
      <c r="A1902" s="109"/>
      <c r="B1902" s="107"/>
      <c r="C1902" s="121"/>
      <c r="D1902" s="110"/>
      <c r="E1902" s="111"/>
      <c r="F1902" s="112"/>
    </row>
    <row r="1903" spans="1:6">
      <c r="A1903" s="109"/>
      <c r="B1903" s="107"/>
      <c r="C1903" s="121"/>
      <c r="D1903" s="110"/>
      <c r="E1903" s="111"/>
      <c r="F1903" s="112"/>
    </row>
    <row r="1904" spans="1:6">
      <c r="A1904" s="109"/>
      <c r="B1904" s="107"/>
      <c r="C1904" s="121"/>
      <c r="D1904" s="110"/>
      <c r="E1904" s="111"/>
      <c r="F1904" s="112"/>
    </row>
    <row r="1905" spans="1:6">
      <c r="A1905" s="109"/>
      <c r="B1905" s="107"/>
      <c r="C1905" s="121"/>
      <c r="D1905" s="110"/>
      <c r="E1905" s="111"/>
      <c r="F1905" s="112"/>
    </row>
    <row r="1906" spans="1:6">
      <c r="A1906" s="109"/>
      <c r="B1906" s="107"/>
      <c r="C1906" s="121"/>
      <c r="D1906" s="110"/>
      <c r="E1906" s="111"/>
      <c r="F1906" s="112"/>
    </row>
    <row r="1907" spans="1:6">
      <c r="A1907" s="109"/>
      <c r="B1907" s="107"/>
      <c r="C1907" s="121"/>
      <c r="D1907" s="110"/>
      <c r="E1907" s="111"/>
      <c r="F1907" s="112"/>
    </row>
    <row r="1908" spans="1:6">
      <c r="A1908" s="109"/>
      <c r="B1908" s="107"/>
      <c r="C1908" s="121"/>
      <c r="D1908" s="110"/>
      <c r="E1908" s="111"/>
      <c r="F1908" s="112"/>
    </row>
    <row r="1909" spans="1:6">
      <c r="A1909" s="109"/>
      <c r="B1909" s="107"/>
      <c r="C1909" s="121"/>
      <c r="D1909" s="110"/>
      <c r="E1909" s="111"/>
      <c r="F1909" s="112"/>
    </row>
    <row r="1910" spans="1:6">
      <c r="A1910" s="109"/>
      <c r="B1910" s="107"/>
      <c r="C1910" s="121"/>
      <c r="D1910" s="110"/>
      <c r="E1910" s="111"/>
      <c r="F1910" s="112"/>
    </row>
    <row r="1911" spans="1:6">
      <c r="A1911" s="109"/>
      <c r="B1911" s="107"/>
      <c r="C1911" s="121"/>
      <c r="D1911" s="110"/>
      <c r="E1911" s="111"/>
      <c r="F1911" s="112"/>
    </row>
    <row r="1912" spans="1:6">
      <c r="A1912" s="109"/>
      <c r="B1912" s="107"/>
      <c r="C1912" s="121"/>
      <c r="D1912" s="110"/>
      <c r="E1912" s="111"/>
      <c r="F1912" s="112"/>
    </row>
    <row r="1913" spans="1:6">
      <c r="A1913" s="109"/>
      <c r="B1913" s="107"/>
      <c r="C1913" s="121"/>
      <c r="D1913" s="110"/>
      <c r="E1913" s="111"/>
      <c r="F1913" s="112"/>
    </row>
    <row r="1914" spans="1:6">
      <c r="A1914" s="109"/>
      <c r="B1914" s="107"/>
      <c r="C1914" s="121"/>
      <c r="D1914" s="110"/>
      <c r="E1914" s="111"/>
      <c r="F1914" s="112"/>
    </row>
    <row r="1915" spans="1:6">
      <c r="A1915" s="109"/>
      <c r="B1915" s="107"/>
      <c r="C1915" s="121"/>
      <c r="D1915" s="110"/>
      <c r="E1915" s="111"/>
      <c r="F1915" s="112"/>
    </row>
    <row r="1916" spans="1:6">
      <c r="A1916" s="109"/>
      <c r="B1916" s="107"/>
      <c r="C1916" s="121"/>
      <c r="D1916" s="110"/>
      <c r="E1916" s="111"/>
      <c r="F1916" s="112"/>
    </row>
    <row r="1917" spans="1:6">
      <c r="A1917" s="109"/>
      <c r="B1917" s="107"/>
      <c r="C1917" s="121"/>
      <c r="D1917" s="110"/>
      <c r="E1917" s="111"/>
      <c r="F1917" s="112"/>
    </row>
    <row r="1918" spans="1:6">
      <c r="A1918" s="109"/>
      <c r="B1918" s="107"/>
      <c r="C1918" s="121"/>
      <c r="D1918" s="110"/>
      <c r="E1918" s="111"/>
      <c r="F1918" s="112"/>
    </row>
    <row r="1919" spans="1:6">
      <c r="A1919" s="109"/>
      <c r="B1919" s="107"/>
      <c r="C1919" s="121"/>
      <c r="D1919" s="110"/>
      <c r="E1919" s="111"/>
      <c r="F1919" s="112"/>
    </row>
    <row r="1920" spans="1:6">
      <c r="A1920" s="109"/>
      <c r="B1920" s="107"/>
      <c r="C1920" s="121"/>
      <c r="D1920" s="110"/>
      <c r="E1920" s="111"/>
      <c r="F1920" s="112"/>
    </row>
    <row r="1921" spans="1:6">
      <c r="A1921" s="109"/>
      <c r="B1921" s="107"/>
      <c r="C1921" s="121"/>
      <c r="D1921" s="110"/>
      <c r="E1921" s="111"/>
      <c r="F1921" s="112"/>
    </row>
    <row r="1922" spans="1:6">
      <c r="A1922" s="109"/>
      <c r="B1922" s="107"/>
      <c r="C1922" s="121"/>
      <c r="D1922" s="110"/>
      <c r="E1922" s="111"/>
      <c r="F1922" s="112"/>
    </row>
    <row r="1923" spans="1:6">
      <c r="A1923" s="109"/>
      <c r="B1923" s="107"/>
      <c r="C1923" s="121"/>
      <c r="D1923" s="110"/>
      <c r="E1923" s="111"/>
      <c r="F1923" s="112"/>
    </row>
    <row r="1924" spans="1:6">
      <c r="A1924" s="109"/>
      <c r="B1924" s="107"/>
      <c r="C1924" s="121"/>
      <c r="D1924" s="110"/>
      <c r="E1924" s="111"/>
      <c r="F1924" s="112"/>
    </row>
    <row r="1925" spans="1:6">
      <c r="A1925" s="109"/>
      <c r="B1925" s="107"/>
      <c r="C1925" s="121"/>
      <c r="D1925" s="110"/>
      <c r="E1925" s="111"/>
      <c r="F1925" s="112"/>
    </row>
    <row r="1926" spans="1:6">
      <c r="A1926" s="109"/>
      <c r="B1926" s="107"/>
      <c r="C1926" s="121"/>
      <c r="D1926" s="110"/>
      <c r="E1926" s="111"/>
      <c r="F1926" s="112"/>
    </row>
    <row r="1927" spans="1:6">
      <c r="A1927" s="109"/>
      <c r="B1927" s="107"/>
      <c r="C1927" s="121"/>
      <c r="D1927" s="110"/>
      <c r="E1927" s="111"/>
      <c r="F1927" s="112"/>
    </row>
    <row r="1928" spans="1:6">
      <c r="A1928" s="109"/>
      <c r="B1928" s="107"/>
      <c r="C1928" s="121"/>
      <c r="D1928" s="110"/>
      <c r="E1928" s="111"/>
      <c r="F1928" s="112"/>
    </row>
    <row r="1929" spans="1:6">
      <c r="A1929" s="109"/>
      <c r="B1929" s="107"/>
      <c r="C1929" s="121"/>
      <c r="D1929" s="110"/>
      <c r="E1929" s="111"/>
      <c r="F1929" s="112"/>
    </row>
    <row r="1930" spans="1:6">
      <c r="A1930" s="109"/>
      <c r="B1930" s="107"/>
      <c r="C1930" s="121"/>
      <c r="D1930" s="110"/>
      <c r="E1930" s="111"/>
      <c r="F1930" s="112"/>
    </row>
    <row r="1931" spans="1:6">
      <c r="A1931" s="109"/>
      <c r="B1931" s="107"/>
      <c r="C1931" s="121"/>
      <c r="D1931" s="110"/>
      <c r="E1931" s="111"/>
      <c r="F1931" s="112"/>
    </row>
    <row r="1932" spans="1:6">
      <c r="A1932" s="109"/>
      <c r="B1932" s="107"/>
      <c r="C1932" s="121"/>
      <c r="D1932" s="110"/>
      <c r="E1932" s="111"/>
      <c r="F1932" s="112"/>
    </row>
    <row r="1933" spans="1:6">
      <c r="A1933" s="109"/>
      <c r="B1933" s="107"/>
      <c r="C1933" s="121"/>
      <c r="D1933" s="110"/>
      <c r="E1933" s="111"/>
      <c r="F1933" s="112"/>
    </row>
    <row r="1934" spans="1:6">
      <c r="A1934" s="109"/>
      <c r="B1934" s="107"/>
      <c r="C1934" s="121"/>
      <c r="D1934" s="110"/>
      <c r="E1934" s="111"/>
      <c r="F1934" s="112"/>
    </row>
    <row r="1935" spans="1:6">
      <c r="A1935" s="109"/>
      <c r="B1935" s="107"/>
      <c r="C1935" s="121"/>
      <c r="D1935" s="110"/>
      <c r="E1935" s="111"/>
      <c r="F1935" s="112"/>
    </row>
    <row r="1936" spans="1:6">
      <c r="A1936" s="109"/>
      <c r="B1936" s="107"/>
      <c r="C1936" s="121"/>
      <c r="D1936" s="110"/>
      <c r="E1936" s="111"/>
      <c r="F1936" s="112"/>
    </row>
    <row r="1937" spans="1:6">
      <c r="A1937" s="109"/>
      <c r="B1937" s="107"/>
      <c r="C1937" s="121"/>
      <c r="D1937" s="110"/>
      <c r="E1937" s="111"/>
      <c r="F1937" s="112"/>
    </row>
    <row r="1938" spans="1:6">
      <c r="A1938" s="109"/>
      <c r="B1938" s="107"/>
      <c r="C1938" s="121"/>
      <c r="D1938" s="110"/>
      <c r="E1938" s="111"/>
      <c r="F1938" s="112"/>
    </row>
    <row r="1939" spans="1:6">
      <c r="A1939" s="109"/>
      <c r="B1939" s="107"/>
      <c r="C1939" s="121"/>
      <c r="D1939" s="110"/>
      <c r="E1939" s="111"/>
      <c r="F1939" s="112"/>
    </row>
    <row r="1940" spans="1:6">
      <c r="A1940" s="109"/>
      <c r="B1940" s="107"/>
      <c r="C1940" s="121"/>
      <c r="D1940" s="110"/>
      <c r="E1940" s="111"/>
      <c r="F1940" s="112"/>
    </row>
    <row r="1941" spans="1:6">
      <c r="A1941" s="109"/>
      <c r="B1941" s="107"/>
      <c r="C1941" s="121"/>
      <c r="D1941" s="110"/>
      <c r="E1941" s="111"/>
      <c r="F1941" s="112"/>
    </row>
    <row r="1942" spans="1:6">
      <c r="A1942" s="109"/>
      <c r="B1942" s="107"/>
      <c r="C1942" s="121"/>
      <c r="D1942" s="110"/>
      <c r="E1942" s="111"/>
      <c r="F1942" s="112"/>
    </row>
    <row r="1943" spans="1:6">
      <c r="A1943" s="109"/>
      <c r="B1943" s="107"/>
      <c r="C1943" s="121"/>
      <c r="D1943" s="110"/>
      <c r="E1943" s="111"/>
      <c r="F1943" s="112"/>
    </row>
    <row r="1944" spans="1:6">
      <c r="A1944" s="109"/>
      <c r="B1944" s="107"/>
      <c r="C1944" s="121"/>
      <c r="D1944" s="110"/>
      <c r="E1944" s="111"/>
      <c r="F1944" s="112"/>
    </row>
    <row r="1945" spans="1:6">
      <c r="A1945" s="109"/>
      <c r="B1945" s="107"/>
      <c r="C1945" s="121"/>
      <c r="D1945" s="110"/>
      <c r="E1945" s="111"/>
      <c r="F1945" s="112"/>
    </row>
    <row r="1946" spans="1:6">
      <c r="A1946" s="109"/>
      <c r="B1946" s="107"/>
      <c r="C1946" s="121"/>
      <c r="D1946" s="110"/>
      <c r="E1946" s="111"/>
      <c r="F1946" s="112"/>
    </row>
    <row r="1947" spans="1:6">
      <c r="A1947" s="109"/>
      <c r="B1947" s="107"/>
      <c r="C1947" s="121"/>
      <c r="D1947" s="110"/>
      <c r="E1947" s="111"/>
      <c r="F1947" s="112"/>
    </row>
    <row r="1948" spans="1:6">
      <c r="A1948" s="109"/>
      <c r="B1948" s="107"/>
      <c r="C1948" s="121"/>
      <c r="D1948" s="110"/>
      <c r="E1948" s="111"/>
      <c r="F1948" s="112"/>
    </row>
    <row r="1949" spans="1:6">
      <c r="A1949" s="109"/>
      <c r="B1949" s="107"/>
      <c r="C1949" s="121"/>
      <c r="D1949" s="110"/>
      <c r="E1949" s="111"/>
      <c r="F1949" s="112"/>
    </row>
    <row r="1950" spans="1:6">
      <c r="A1950" s="109"/>
      <c r="B1950" s="107"/>
      <c r="C1950" s="121"/>
      <c r="D1950" s="110"/>
      <c r="E1950" s="111"/>
      <c r="F1950" s="112"/>
    </row>
    <row r="1951" spans="1:6">
      <c r="A1951" s="109"/>
      <c r="B1951" s="107"/>
      <c r="C1951" s="121"/>
      <c r="D1951" s="110"/>
      <c r="E1951" s="111"/>
      <c r="F1951" s="112"/>
    </row>
    <row r="1952" spans="1:6">
      <c r="A1952" s="109"/>
      <c r="B1952" s="107"/>
      <c r="C1952" s="121"/>
      <c r="D1952" s="110"/>
      <c r="E1952" s="111"/>
      <c r="F1952" s="112"/>
    </row>
    <row r="1953" spans="1:6">
      <c r="A1953" s="109"/>
      <c r="B1953" s="107"/>
      <c r="C1953" s="121"/>
      <c r="D1953" s="110"/>
      <c r="E1953" s="111"/>
      <c r="F1953" s="112"/>
    </row>
    <row r="1954" spans="1:6">
      <c r="A1954" s="109"/>
      <c r="B1954" s="107"/>
      <c r="C1954" s="121"/>
      <c r="D1954" s="110"/>
      <c r="E1954" s="111"/>
      <c r="F1954" s="112"/>
    </row>
    <row r="1955" spans="1:6">
      <c r="A1955" s="109"/>
      <c r="B1955" s="107"/>
      <c r="C1955" s="121"/>
      <c r="D1955" s="110"/>
      <c r="E1955" s="111"/>
      <c r="F1955" s="112"/>
    </row>
    <row r="1956" spans="1:6">
      <c r="A1956" s="109"/>
      <c r="B1956" s="107"/>
      <c r="C1956" s="121"/>
      <c r="D1956" s="110"/>
      <c r="E1956" s="111"/>
      <c r="F1956" s="112"/>
    </row>
    <row r="1957" spans="1:6">
      <c r="A1957" s="109"/>
      <c r="B1957" s="107"/>
      <c r="C1957" s="121"/>
      <c r="D1957" s="110"/>
      <c r="E1957" s="111"/>
      <c r="F1957" s="112"/>
    </row>
    <row r="1958" spans="1:6">
      <c r="A1958" s="109"/>
      <c r="B1958" s="107"/>
      <c r="C1958" s="121"/>
      <c r="D1958" s="110"/>
      <c r="E1958" s="111"/>
      <c r="F1958" s="112"/>
    </row>
    <row r="1959" spans="1:6">
      <c r="A1959" s="109"/>
      <c r="B1959" s="107"/>
      <c r="C1959" s="121"/>
      <c r="D1959" s="110"/>
      <c r="E1959" s="111"/>
      <c r="F1959" s="112"/>
    </row>
    <row r="1960" spans="1:6">
      <c r="A1960" s="109"/>
      <c r="B1960" s="107"/>
      <c r="C1960" s="121"/>
      <c r="D1960" s="110"/>
      <c r="E1960" s="111"/>
      <c r="F1960" s="112"/>
    </row>
    <row r="1961" spans="1:6">
      <c r="A1961" s="109"/>
      <c r="B1961" s="107"/>
      <c r="C1961" s="121"/>
      <c r="D1961" s="110"/>
      <c r="E1961" s="111"/>
      <c r="F1961" s="112"/>
    </row>
    <row r="1962" spans="1:6">
      <c r="A1962" s="109"/>
      <c r="B1962" s="107"/>
      <c r="C1962" s="121"/>
      <c r="D1962" s="110"/>
      <c r="E1962" s="111"/>
      <c r="F1962" s="112"/>
    </row>
    <row r="1963" spans="1:6">
      <c r="A1963" s="109"/>
      <c r="B1963" s="107"/>
      <c r="C1963" s="121"/>
      <c r="D1963" s="110"/>
      <c r="E1963" s="111"/>
      <c r="F1963" s="112"/>
    </row>
    <row r="1964" spans="1:6">
      <c r="A1964" s="109"/>
      <c r="B1964" s="107"/>
      <c r="C1964" s="121"/>
      <c r="D1964" s="110"/>
      <c r="E1964" s="111"/>
      <c r="F1964" s="112"/>
    </row>
    <row r="1965" spans="1:6">
      <c r="A1965" s="109"/>
      <c r="B1965" s="107"/>
      <c r="C1965" s="121"/>
      <c r="D1965" s="110"/>
      <c r="E1965" s="111"/>
      <c r="F1965" s="112"/>
    </row>
    <row r="1966" spans="1:6">
      <c r="A1966" s="109"/>
      <c r="B1966" s="107"/>
      <c r="C1966" s="121"/>
      <c r="D1966" s="110"/>
      <c r="E1966" s="111"/>
      <c r="F1966" s="112"/>
    </row>
    <row r="1967" spans="1:6">
      <c r="A1967" s="109"/>
      <c r="B1967" s="107"/>
      <c r="C1967" s="121"/>
      <c r="D1967" s="110"/>
      <c r="E1967" s="111"/>
      <c r="F1967" s="112"/>
    </row>
  </sheetData>
  <sheetProtection algorithmName="SHA-512" hashValue="kKx8PFqH1TITxKtmRcpVx8upcXSMPDAECZJs1KuPZ4Xk18xA8Hx3oUkGfYV0F6Oq6KF1ZkjSLMrj9q3uSw2f1g==" saltValue="L2l4StiSZyj3CarDxxeFNA==" spinCount="100000" sheet="1" objects="1" scenarios="1"/>
  <mergeCells count="11">
    <mergeCell ref="A22:B22"/>
    <mergeCell ref="A32:B32"/>
    <mergeCell ref="A52:B52"/>
    <mergeCell ref="A142:E142"/>
    <mergeCell ref="A68:E68"/>
    <mergeCell ref="A98:E98"/>
    <mergeCell ref="A136:E136"/>
    <mergeCell ref="A139:E139"/>
    <mergeCell ref="A141:F141"/>
    <mergeCell ref="A39:B39"/>
    <mergeCell ref="A50:B50"/>
  </mergeCells>
  <dataValidations count="1">
    <dataValidation type="custom" showInputMessage="1" showErrorMessage="1" errorTitle="Nepravilen vnos cene" error="Cena mora biti nenegativno število z največ dvema decimalkama!" sqref="E24:E31 E33:E38 E8:E21 E51 E40:E49">
      <formula1>AND(ISNUMBER(E8),E8&gt;=0,ROUND(E8*100,6)-INT(E8*100)=0,NOT(ISBLANK(E8)))</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J1960"/>
  <sheetViews>
    <sheetView view="pageLayout" topLeftCell="A40" zoomScaleNormal="145" zoomScaleSheetLayoutView="100" workbookViewId="0">
      <selection activeCell="E47" activeCellId="7" sqref="E7:E9 E11:E14 E16:E17 E19:E29 E31:E33 E35:E37 E39:E45 E47:E49"/>
    </sheetView>
  </sheetViews>
  <sheetFormatPr defaultRowHeight="12.75"/>
  <cols>
    <col min="1" max="1" width="9.42578125" style="150" customWidth="1"/>
    <col min="2" max="2" width="78" style="131" customWidth="1"/>
    <col min="3" max="3" width="9.140625" style="132"/>
    <col min="4" max="4" width="11.42578125" style="133" customWidth="1"/>
    <col min="5" max="5" width="12.7109375" style="134" customWidth="1"/>
    <col min="6" max="6" width="13.5703125" style="135" customWidth="1"/>
    <col min="7" max="16384" width="9.140625" style="107"/>
  </cols>
  <sheetData>
    <row r="1" spans="1:6">
      <c r="A1" s="109"/>
      <c r="B1" s="107"/>
      <c r="C1" s="121"/>
      <c r="D1" s="110"/>
      <c r="E1" s="111"/>
      <c r="F1" s="112"/>
    </row>
    <row r="2" spans="1:6">
      <c r="A2" s="109"/>
      <c r="B2" s="107"/>
      <c r="C2" s="121"/>
      <c r="D2" s="110"/>
      <c r="E2" s="111"/>
      <c r="F2" s="112"/>
    </row>
    <row r="3" spans="1:6" ht="13.5" thickBot="1">
      <c r="A3" s="109"/>
      <c r="B3" s="107"/>
      <c r="C3" s="121"/>
      <c r="D3" s="110"/>
      <c r="E3" s="111"/>
      <c r="F3" s="112"/>
    </row>
    <row r="4" spans="1:6" ht="32.25" customHeight="1">
      <c r="A4" s="92" t="s">
        <v>7</v>
      </c>
      <c r="B4" s="93" t="s">
        <v>12</v>
      </c>
      <c r="C4" s="94" t="s">
        <v>8</v>
      </c>
      <c r="D4" s="95" t="s">
        <v>9</v>
      </c>
      <c r="E4" s="96" t="s">
        <v>10</v>
      </c>
      <c r="F4" s="97" t="s">
        <v>11</v>
      </c>
    </row>
    <row r="5" spans="1:6" ht="15">
      <c r="A5" s="99" t="s">
        <v>255</v>
      </c>
      <c r="B5" s="142" t="s">
        <v>225</v>
      </c>
      <c r="C5" s="138"/>
      <c r="D5" s="139"/>
      <c r="E5" s="140"/>
      <c r="F5" s="141"/>
    </row>
    <row r="6" spans="1:6" ht="15">
      <c r="A6" s="99"/>
      <c r="B6" s="142"/>
      <c r="C6" s="138"/>
      <c r="D6" s="139"/>
      <c r="E6" s="140"/>
      <c r="F6" s="141"/>
    </row>
    <row r="7" spans="1:6" ht="22.5">
      <c r="A7" s="151" t="s">
        <v>653</v>
      </c>
      <c r="B7" s="152" t="s">
        <v>654</v>
      </c>
      <c r="C7" s="79" t="s">
        <v>655</v>
      </c>
      <c r="D7" s="510">
        <v>6</v>
      </c>
      <c r="E7" s="367">
        <v>0</v>
      </c>
      <c r="F7" s="511">
        <f t="shared" ref="F7:F45" si="0">ROUND(D7*E7,2)</f>
        <v>0</v>
      </c>
    </row>
    <row r="8" spans="1:6" ht="22.5">
      <c r="A8" s="151" t="s">
        <v>656</v>
      </c>
      <c r="B8" s="152" t="s">
        <v>657</v>
      </c>
      <c r="C8" s="79" t="s">
        <v>24</v>
      </c>
      <c r="D8" s="510">
        <v>1500</v>
      </c>
      <c r="E8" s="367">
        <v>0</v>
      </c>
      <c r="F8" s="511">
        <f t="shared" si="0"/>
        <v>0</v>
      </c>
    </row>
    <row r="9" spans="1:6">
      <c r="A9" s="151" t="s">
        <v>658</v>
      </c>
      <c r="B9" s="152" t="s">
        <v>659</v>
      </c>
      <c r="C9" s="79" t="s">
        <v>3</v>
      </c>
      <c r="D9" s="510">
        <v>1</v>
      </c>
      <c r="E9" s="367">
        <v>0</v>
      </c>
      <c r="F9" s="511">
        <f t="shared" si="0"/>
        <v>0</v>
      </c>
    </row>
    <row r="10" spans="1:6" ht="22.5">
      <c r="A10" s="151" t="s">
        <v>660</v>
      </c>
      <c r="B10" s="152" t="s">
        <v>661</v>
      </c>
      <c r="C10" s="79"/>
      <c r="D10" s="510"/>
      <c r="E10" s="153"/>
      <c r="F10" s="511"/>
    </row>
    <row r="11" spans="1:6">
      <c r="A11" s="512"/>
      <c r="B11" s="152" t="s">
        <v>662</v>
      </c>
      <c r="C11" s="79" t="s">
        <v>48</v>
      </c>
      <c r="D11" s="510">
        <v>36</v>
      </c>
      <c r="E11" s="56">
        <v>0</v>
      </c>
      <c r="F11" s="511">
        <f t="shared" si="0"/>
        <v>0</v>
      </c>
    </row>
    <row r="12" spans="1:6">
      <c r="A12" s="512"/>
      <c r="B12" s="152" t="s">
        <v>663</v>
      </c>
      <c r="C12" s="79" t="s">
        <v>48</v>
      </c>
      <c r="D12" s="510">
        <v>34</v>
      </c>
      <c r="E12" s="56">
        <v>0</v>
      </c>
      <c r="F12" s="511">
        <f t="shared" si="0"/>
        <v>0</v>
      </c>
    </row>
    <row r="13" spans="1:6">
      <c r="A13" s="512"/>
      <c r="B13" s="152" t="s">
        <v>664</v>
      </c>
      <c r="C13" s="79" t="s">
        <v>3</v>
      </c>
      <c r="D13" s="510">
        <v>6</v>
      </c>
      <c r="E13" s="56">
        <v>0</v>
      </c>
      <c r="F13" s="511">
        <f t="shared" si="0"/>
        <v>0</v>
      </c>
    </row>
    <row r="14" spans="1:6">
      <c r="A14" s="512"/>
      <c r="B14" s="152" t="s">
        <v>665</v>
      </c>
      <c r="C14" s="79" t="s">
        <v>3</v>
      </c>
      <c r="D14" s="510">
        <v>2</v>
      </c>
      <c r="E14" s="56">
        <v>0</v>
      </c>
      <c r="F14" s="511">
        <f t="shared" si="0"/>
        <v>0</v>
      </c>
    </row>
    <row r="15" spans="1:6" ht="15">
      <c r="A15" s="151" t="s">
        <v>666</v>
      </c>
      <c r="B15" s="152" t="s">
        <v>667</v>
      </c>
      <c r="C15" s="79"/>
      <c r="D15" s="510"/>
      <c r="E15" s="140"/>
      <c r="F15" s="141"/>
    </row>
    <row r="16" spans="1:6">
      <c r="A16" s="151"/>
      <c r="B16" s="152" t="s">
        <v>668</v>
      </c>
      <c r="C16" s="79" t="s">
        <v>18</v>
      </c>
      <c r="D16" s="510">
        <v>120</v>
      </c>
      <c r="E16" s="56">
        <v>0</v>
      </c>
      <c r="F16" s="511">
        <f t="shared" si="0"/>
        <v>0</v>
      </c>
    </row>
    <row r="17" spans="1:6">
      <c r="A17" s="151"/>
      <c r="B17" s="152" t="s">
        <v>669</v>
      </c>
      <c r="C17" s="79" t="s">
        <v>18</v>
      </c>
      <c r="D17" s="510">
        <v>15</v>
      </c>
      <c r="E17" s="56">
        <v>0</v>
      </c>
      <c r="F17" s="511">
        <f t="shared" si="0"/>
        <v>0</v>
      </c>
    </row>
    <row r="18" spans="1:6" ht="22.5">
      <c r="A18" s="151" t="s">
        <v>670</v>
      </c>
      <c r="B18" s="152" t="s">
        <v>671</v>
      </c>
      <c r="C18" s="79"/>
      <c r="D18" s="510"/>
      <c r="E18" s="153"/>
      <c r="F18" s="511"/>
    </row>
    <row r="19" spans="1:6" ht="14.25">
      <c r="A19" s="513"/>
      <c r="B19" s="152" t="s">
        <v>668</v>
      </c>
      <c r="C19" s="79" t="s">
        <v>18</v>
      </c>
      <c r="D19" s="510">
        <v>30</v>
      </c>
      <c r="E19" s="56">
        <v>0</v>
      </c>
      <c r="F19" s="511">
        <f t="shared" si="0"/>
        <v>0</v>
      </c>
    </row>
    <row r="20" spans="1:6" ht="14.25">
      <c r="A20" s="513"/>
      <c r="B20" s="152" t="s">
        <v>669</v>
      </c>
      <c r="C20" s="79" t="s">
        <v>18</v>
      </c>
      <c r="D20" s="510">
        <v>60</v>
      </c>
      <c r="E20" s="56">
        <v>0</v>
      </c>
      <c r="F20" s="511">
        <f t="shared" si="0"/>
        <v>0</v>
      </c>
    </row>
    <row r="21" spans="1:6">
      <c r="A21" s="151" t="s">
        <v>672</v>
      </c>
      <c r="B21" s="152" t="s">
        <v>673</v>
      </c>
      <c r="C21" s="79" t="s">
        <v>24</v>
      </c>
      <c r="D21" s="510">
        <v>84</v>
      </c>
      <c r="E21" s="56">
        <v>0</v>
      </c>
      <c r="F21" s="511">
        <f t="shared" si="0"/>
        <v>0</v>
      </c>
    </row>
    <row r="22" spans="1:6" ht="45">
      <c r="A22" s="151" t="s">
        <v>674</v>
      </c>
      <c r="B22" s="180" t="s">
        <v>341</v>
      </c>
      <c r="C22" s="166" t="s">
        <v>24</v>
      </c>
      <c r="D22" s="172">
        <v>500</v>
      </c>
      <c r="E22" s="340">
        <v>0</v>
      </c>
      <c r="F22" s="164">
        <f t="shared" si="0"/>
        <v>0</v>
      </c>
    </row>
    <row r="23" spans="1:6" ht="22.5">
      <c r="A23" s="151" t="s">
        <v>676</v>
      </c>
      <c r="B23" s="152" t="s">
        <v>675</v>
      </c>
      <c r="C23" s="79" t="s">
        <v>18</v>
      </c>
      <c r="D23" s="510">
        <v>13</v>
      </c>
      <c r="E23" s="56">
        <v>0</v>
      </c>
      <c r="F23" s="511">
        <f t="shared" si="0"/>
        <v>0</v>
      </c>
    </row>
    <row r="24" spans="1:6" ht="22.5">
      <c r="A24" s="151" t="s">
        <v>678</v>
      </c>
      <c r="B24" s="152" t="s">
        <v>677</v>
      </c>
      <c r="C24" s="79" t="s">
        <v>18</v>
      </c>
      <c r="D24" s="510">
        <v>78</v>
      </c>
      <c r="E24" s="56">
        <v>0</v>
      </c>
      <c r="F24" s="511">
        <f t="shared" si="0"/>
        <v>0</v>
      </c>
    </row>
    <row r="25" spans="1:6" ht="22.5">
      <c r="A25" s="151" t="s">
        <v>679</v>
      </c>
      <c r="B25" s="152" t="s">
        <v>1100</v>
      </c>
      <c r="C25" s="79" t="s">
        <v>18</v>
      </c>
      <c r="D25" s="510">
        <v>6</v>
      </c>
      <c r="E25" s="56">
        <v>0</v>
      </c>
      <c r="F25" s="511">
        <f t="shared" si="0"/>
        <v>0</v>
      </c>
    </row>
    <row r="26" spans="1:6" ht="22.5">
      <c r="A26" s="151" t="s">
        <v>681</v>
      </c>
      <c r="B26" s="152" t="s">
        <v>680</v>
      </c>
      <c r="C26" s="79" t="s">
        <v>18</v>
      </c>
      <c r="D26" s="510">
        <v>50</v>
      </c>
      <c r="E26" s="56">
        <v>0</v>
      </c>
      <c r="F26" s="511">
        <f t="shared" si="0"/>
        <v>0</v>
      </c>
    </row>
    <row r="27" spans="1:6" ht="33.75">
      <c r="A27" s="151" t="s">
        <v>682</v>
      </c>
      <c r="B27" s="152" t="s">
        <v>1049</v>
      </c>
      <c r="C27" s="79" t="s">
        <v>18</v>
      </c>
      <c r="D27" s="510">
        <v>20</v>
      </c>
      <c r="E27" s="56">
        <v>0</v>
      </c>
      <c r="F27" s="511">
        <f t="shared" si="0"/>
        <v>0</v>
      </c>
    </row>
    <row r="28" spans="1:6">
      <c r="A28" s="151" t="s">
        <v>684</v>
      </c>
      <c r="B28" s="152" t="s">
        <v>683</v>
      </c>
      <c r="C28" s="79" t="s">
        <v>18</v>
      </c>
      <c r="D28" s="510">
        <v>110</v>
      </c>
      <c r="E28" s="56">
        <v>0</v>
      </c>
      <c r="F28" s="511">
        <f t="shared" si="0"/>
        <v>0</v>
      </c>
    </row>
    <row r="29" spans="1:6" ht="22.5">
      <c r="A29" s="151" t="s">
        <v>686</v>
      </c>
      <c r="B29" s="152" t="s">
        <v>685</v>
      </c>
      <c r="C29" s="79" t="s">
        <v>18</v>
      </c>
      <c r="D29" s="510">
        <v>160</v>
      </c>
      <c r="E29" s="56">
        <v>0</v>
      </c>
      <c r="F29" s="511">
        <f t="shared" si="0"/>
        <v>0</v>
      </c>
    </row>
    <row r="30" spans="1:6" ht="22.5">
      <c r="A30" s="151" t="s">
        <v>689</v>
      </c>
      <c r="B30" s="152" t="s">
        <v>687</v>
      </c>
      <c r="C30" s="79"/>
      <c r="D30" s="510"/>
      <c r="E30" s="153"/>
      <c r="F30" s="511"/>
    </row>
    <row r="31" spans="1:6" ht="21" customHeight="1">
      <c r="A31" s="513"/>
      <c r="B31" s="152" t="s">
        <v>688</v>
      </c>
      <c r="C31" s="79" t="s">
        <v>48</v>
      </c>
      <c r="D31" s="510">
        <v>120</v>
      </c>
      <c r="E31" s="56"/>
      <c r="F31" s="511">
        <f t="shared" si="0"/>
        <v>0</v>
      </c>
    </row>
    <row r="32" spans="1:6" ht="22.5">
      <c r="A32" s="151" t="s">
        <v>691</v>
      </c>
      <c r="B32" s="152" t="s">
        <v>690</v>
      </c>
      <c r="C32" s="79" t="s">
        <v>48</v>
      </c>
      <c r="D32" s="510">
        <v>30</v>
      </c>
      <c r="E32" s="56"/>
      <c r="F32" s="511">
        <f t="shared" si="0"/>
        <v>0</v>
      </c>
    </row>
    <row r="33" spans="1:10" ht="33.75">
      <c r="A33" s="151" t="s">
        <v>694</v>
      </c>
      <c r="B33" s="152" t="s">
        <v>1151</v>
      </c>
      <c r="C33" s="79" t="s">
        <v>48</v>
      </c>
      <c r="D33" s="510">
        <v>60</v>
      </c>
      <c r="E33" s="56"/>
      <c r="F33" s="511">
        <f t="shared" si="0"/>
        <v>0</v>
      </c>
    </row>
    <row r="34" spans="1:10" ht="22.5">
      <c r="A34" s="151" t="s">
        <v>697</v>
      </c>
      <c r="B34" s="152" t="s">
        <v>998</v>
      </c>
      <c r="C34" s="79"/>
      <c r="D34" s="510"/>
      <c r="E34" s="153"/>
      <c r="F34" s="511"/>
    </row>
    <row r="35" spans="1:10">
      <c r="A35" s="151"/>
      <c r="B35" s="152" t="s">
        <v>1094</v>
      </c>
      <c r="C35" s="79" t="s">
        <v>3</v>
      </c>
      <c r="D35" s="510">
        <v>1</v>
      </c>
      <c r="E35" s="56"/>
      <c r="F35" s="511">
        <f>ROUND(D35*E35,2)</f>
        <v>0</v>
      </c>
    </row>
    <row r="36" spans="1:10" ht="14.25">
      <c r="A36" s="513"/>
      <c r="B36" s="152" t="s">
        <v>692</v>
      </c>
      <c r="C36" s="79" t="s">
        <v>3</v>
      </c>
      <c r="D36" s="510">
        <v>7</v>
      </c>
      <c r="E36" s="56"/>
      <c r="F36" s="511">
        <f t="shared" si="0"/>
        <v>0</v>
      </c>
    </row>
    <row r="37" spans="1:10" ht="14.25">
      <c r="A37" s="513"/>
      <c r="B37" s="152" t="s">
        <v>693</v>
      </c>
      <c r="C37" s="79" t="s">
        <v>3</v>
      </c>
      <c r="D37" s="510">
        <v>2</v>
      </c>
      <c r="E37" s="56"/>
      <c r="F37" s="511">
        <f t="shared" si="0"/>
        <v>0</v>
      </c>
    </row>
    <row r="38" spans="1:10" ht="22.5">
      <c r="A38" s="151" t="s">
        <v>699</v>
      </c>
      <c r="B38" s="152" t="s">
        <v>695</v>
      </c>
      <c r="C38" s="79"/>
      <c r="D38" s="510"/>
      <c r="E38" s="153"/>
      <c r="F38" s="511"/>
    </row>
    <row r="39" spans="1:10" ht="14.25">
      <c r="A39" s="513"/>
      <c r="B39" s="152" t="s">
        <v>696</v>
      </c>
      <c r="C39" s="79" t="s">
        <v>3</v>
      </c>
      <c r="D39" s="510">
        <v>8</v>
      </c>
      <c r="E39" s="56"/>
      <c r="F39" s="511">
        <f t="shared" si="0"/>
        <v>0</v>
      </c>
      <c r="I39" s="279"/>
    </row>
    <row r="40" spans="1:10" ht="38.25" customHeight="1">
      <c r="A40" s="151" t="s">
        <v>701</v>
      </c>
      <c r="B40" s="152" t="s">
        <v>698</v>
      </c>
      <c r="C40" s="79" t="s">
        <v>3</v>
      </c>
      <c r="D40" s="510">
        <v>4</v>
      </c>
      <c r="E40" s="56"/>
      <c r="F40" s="511">
        <f t="shared" si="0"/>
        <v>0</v>
      </c>
      <c r="I40" s="279"/>
      <c r="J40" s="279"/>
    </row>
    <row r="41" spans="1:10" ht="45">
      <c r="A41" s="151" t="s">
        <v>702</v>
      </c>
      <c r="B41" s="152" t="s">
        <v>700</v>
      </c>
      <c r="C41" s="79" t="s">
        <v>3</v>
      </c>
      <c r="D41" s="510">
        <v>2</v>
      </c>
      <c r="E41" s="56"/>
      <c r="F41" s="511">
        <f t="shared" si="0"/>
        <v>0</v>
      </c>
      <c r="I41" s="279"/>
      <c r="J41" s="279"/>
    </row>
    <row r="42" spans="1:10" ht="33.75">
      <c r="A42" s="151" t="s">
        <v>707</v>
      </c>
      <c r="B42" s="152" t="s">
        <v>1196</v>
      </c>
      <c r="C42" s="79" t="s">
        <v>3</v>
      </c>
      <c r="D42" s="510">
        <v>1</v>
      </c>
      <c r="E42" s="56"/>
      <c r="F42" s="511">
        <f t="shared" si="0"/>
        <v>0</v>
      </c>
      <c r="I42" s="279"/>
      <c r="J42" s="279"/>
    </row>
    <row r="43" spans="1:10" s="251" customFormat="1" ht="33.75">
      <c r="A43" s="151" t="s">
        <v>703</v>
      </c>
      <c r="B43" s="152" t="s">
        <v>1197</v>
      </c>
      <c r="C43" s="79" t="s">
        <v>3</v>
      </c>
      <c r="D43" s="510">
        <v>2</v>
      </c>
      <c r="E43" s="56"/>
      <c r="F43" s="511">
        <f t="shared" si="0"/>
        <v>0</v>
      </c>
      <c r="I43" s="279"/>
      <c r="J43" s="279"/>
    </row>
    <row r="44" spans="1:10" s="251" customFormat="1">
      <c r="A44" s="151" t="s">
        <v>706</v>
      </c>
      <c r="B44" s="152" t="s">
        <v>704</v>
      </c>
      <c r="C44" s="79" t="s">
        <v>48</v>
      </c>
      <c r="D44" s="510">
        <v>120</v>
      </c>
      <c r="E44" s="56"/>
      <c r="F44" s="511">
        <f t="shared" si="0"/>
        <v>0</v>
      </c>
    </row>
    <row r="45" spans="1:10" ht="22.5">
      <c r="A45" s="151" t="s">
        <v>1150</v>
      </c>
      <c r="B45" s="152" t="s">
        <v>705</v>
      </c>
      <c r="C45" s="79" t="s">
        <v>3</v>
      </c>
      <c r="D45" s="510">
        <v>1</v>
      </c>
      <c r="E45" s="56"/>
      <c r="F45" s="511">
        <f t="shared" si="0"/>
        <v>0</v>
      </c>
    </row>
    <row r="46" spans="1:10" ht="22.5">
      <c r="A46" s="151" t="s">
        <v>1152</v>
      </c>
      <c r="B46" s="152" t="s">
        <v>576</v>
      </c>
      <c r="C46" s="79"/>
      <c r="D46" s="510"/>
      <c r="E46" s="153"/>
      <c r="F46" s="511"/>
    </row>
    <row r="47" spans="1:10">
      <c r="A47" s="151"/>
      <c r="B47" s="152" t="s">
        <v>1095</v>
      </c>
      <c r="C47" s="79" t="s">
        <v>48</v>
      </c>
      <c r="D47" s="510">
        <v>3</v>
      </c>
      <c r="E47" s="56"/>
      <c r="F47" s="511">
        <f>ROUND(D47*E47,2)</f>
        <v>0</v>
      </c>
    </row>
    <row r="48" spans="1:10" ht="14.25">
      <c r="A48" s="513"/>
      <c r="B48" s="152" t="s">
        <v>1096</v>
      </c>
      <c r="C48" s="79" t="s">
        <v>48</v>
      </c>
      <c r="D48" s="510">
        <v>5</v>
      </c>
      <c r="E48" s="56"/>
      <c r="F48" s="511">
        <f>ROUND(D48*E48,2)</f>
        <v>0</v>
      </c>
    </row>
    <row r="49" spans="1:6" ht="23.25" thickBot="1">
      <c r="A49" s="513"/>
      <c r="B49" s="152" t="s">
        <v>1097</v>
      </c>
      <c r="C49" s="79" t="s">
        <v>48</v>
      </c>
      <c r="D49" s="510">
        <v>12</v>
      </c>
      <c r="E49" s="56"/>
      <c r="F49" s="511">
        <f>ROUND(D49*E49,2)</f>
        <v>0</v>
      </c>
    </row>
    <row r="50" spans="1:6" ht="13.5" thickBot="1">
      <c r="A50" s="724" t="s">
        <v>256</v>
      </c>
      <c r="B50" s="725"/>
      <c r="C50" s="75"/>
      <c r="D50" s="75"/>
      <c r="E50" s="75"/>
      <c r="F50" s="76">
        <f>SUM(F7:F49)</f>
        <v>0</v>
      </c>
    </row>
    <row r="51" spans="1:6">
      <c r="A51" s="145"/>
      <c r="B51" s="115"/>
      <c r="C51" s="109"/>
      <c r="D51" s="110"/>
      <c r="E51" s="111"/>
      <c r="F51" s="112"/>
    </row>
    <row r="52" spans="1:6">
      <c r="A52" s="145"/>
      <c r="B52" s="113"/>
      <c r="C52" s="114"/>
      <c r="D52" s="110"/>
      <c r="E52" s="111"/>
      <c r="F52" s="112"/>
    </row>
    <row r="53" spans="1:6">
      <c r="A53" s="145"/>
      <c r="B53" s="118"/>
      <c r="C53" s="109"/>
      <c r="D53" s="110"/>
      <c r="E53" s="111"/>
      <c r="F53" s="112"/>
    </row>
    <row r="54" spans="1:6">
      <c r="A54" s="145"/>
      <c r="B54" s="113"/>
      <c r="C54" s="109"/>
      <c r="D54" s="110"/>
      <c r="E54" s="111"/>
      <c r="F54" s="112"/>
    </row>
    <row r="55" spans="1:6">
      <c r="A55" s="145"/>
      <c r="B55" s="115"/>
      <c r="C55" s="109"/>
      <c r="D55" s="110"/>
      <c r="E55" s="111"/>
      <c r="F55" s="112"/>
    </row>
    <row r="56" spans="1:6">
      <c r="A56" s="145"/>
      <c r="B56" s="115"/>
      <c r="C56" s="109"/>
      <c r="D56" s="110"/>
      <c r="E56" s="111"/>
      <c r="F56" s="112"/>
    </row>
    <row r="57" spans="1:6">
      <c r="A57" s="145"/>
      <c r="B57" s="113"/>
      <c r="C57" s="114"/>
      <c r="D57" s="110"/>
      <c r="E57" s="111"/>
      <c r="F57" s="112"/>
    </row>
    <row r="58" spans="1:6">
      <c r="A58" s="145"/>
      <c r="B58" s="113"/>
      <c r="C58" s="109"/>
      <c r="D58" s="110"/>
      <c r="E58" s="111"/>
      <c r="F58" s="112"/>
    </row>
    <row r="59" spans="1:6">
      <c r="A59" s="145"/>
      <c r="B59" s="116"/>
      <c r="C59" s="109"/>
      <c r="D59" s="110"/>
      <c r="E59" s="111"/>
      <c r="F59" s="112"/>
    </row>
    <row r="60" spans="1:6">
      <c r="A60" s="145"/>
      <c r="B60" s="113"/>
      <c r="C60" s="109"/>
      <c r="D60" s="110"/>
      <c r="E60" s="111"/>
      <c r="F60" s="112"/>
    </row>
    <row r="61" spans="1:6">
      <c r="A61" s="145"/>
      <c r="B61" s="113"/>
      <c r="C61" s="109"/>
      <c r="D61" s="110"/>
      <c r="E61" s="111"/>
      <c r="F61" s="112"/>
    </row>
    <row r="62" spans="1:6">
      <c r="A62" s="145"/>
      <c r="B62" s="113"/>
      <c r="C62" s="114"/>
      <c r="D62" s="110"/>
      <c r="E62" s="111"/>
      <c r="F62" s="112"/>
    </row>
    <row r="63" spans="1:6">
      <c r="A63" s="146"/>
      <c r="B63" s="120"/>
      <c r="C63" s="114"/>
      <c r="D63" s="110"/>
      <c r="E63" s="111"/>
      <c r="F63" s="112"/>
    </row>
    <row r="64" spans="1:6">
      <c r="A64" s="145"/>
      <c r="B64" s="113"/>
      <c r="C64" s="114"/>
      <c r="D64" s="110"/>
      <c r="E64" s="111"/>
      <c r="F64" s="112"/>
    </row>
    <row r="65" spans="1:6">
      <c r="A65" s="145"/>
      <c r="B65" s="115"/>
      <c r="C65" s="114"/>
      <c r="D65" s="110"/>
      <c r="E65" s="111"/>
      <c r="F65" s="112"/>
    </row>
    <row r="66" spans="1:6">
      <c r="A66" s="145"/>
      <c r="B66" s="116"/>
      <c r="C66" s="114"/>
      <c r="D66" s="110"/>
      <c r="E66" s="111"/>
      <c r="F66" s="112"/>
    </row>
    <row r="67" spans="1:6">
      <c r="A67" s="145"/>
      <c r="B67" s="108"/>
      <c r="C67" s="114"/>
      <c r="D67" s="110"/>
      <c r="E67" s="111"/>
      <c r="F67" s="112"/>
    </row>
    <row r="68" spans="1:6">
      <c r="A68" s="145"/>
      <c r="B68" s="108"/>
      <c r="C68" s="114"/>
      <c r="D68" s="110"/>
      <c r="E68" s="111"/>
      <c r="F68" s="112"/>
    </row>
    <row r="69" spans="1:6">
      <c r="A69" s="145"/>
      <c r="B69" s="117"/>
      <c r="C69" s="114"/>
      <c r="D69" s="110"/>
      <c r="E69" s="111"/>
      <c r="F69" s="112"/>
    </row>
    <row r="70" spans="1:6">
      <c r="A70" s="145"/>
      <c r="B70" s="117"/>
      <c r="C70" s="114"/>
      <c r="D70" s="110"/>
      <c r="E70" s="111"/>
      <c r="F70" s="112"/>
    </row>
    <row r="71" spans="1:6">
      <c r="A71" s="145"/>
      <c r="B71" s="117"/>
      <c r="C71" s="114"/>
      <c r="D71" s="110"/>
      <c r="E71" s="111"/>
      <c r="F71" s="112"/>
    </row>
    <row r="72" spans="1:6">
      <c r="A72" s="145"/>
      <c r="B72" s="117"/>
      <c r="C72" s="114"/>
      <c r="D72" s="110"/>
      <c r="E72" s="111"/>
      <c r="F72" s="112"/>
    </row>
    <row r="73" spans="1:6">
      <c r="A73" s="145"/>
      <c r="B73" s="113"/>
      <c r="C73" s="114"/>
      <c r="D73" s="110"/>
      <c r="E73" s="111"/>
      <c r="F73" s="112"/>
    </row>
    <row r="74" spans="1:6">
      <c r="A74" s="145"/>
      <c r="B74" s="113"/>
      <c r="C74" s="114"/>
      <c r="D74" s="110"/>
      <c r="E74" s="111"/>
      <c r="F74" s="112"/>
    </row>
    <row r="75" spans="1:6">
      <c r="A75" s="145"/>
      <c r="B75" s="115"/>
      <c r="C75" s="114"/>
      <c r="D75" s="110"/>
      <c r="E75" s="111"/>
      <c r="F75" s="112"/>
    </row>
    <row r="76" spans="1:6">
      <c r="A76" s="145"/>
      <c r="B76" s="117"/>
      <c r="C76" s="114"/>
      <c r="D76" s="110"/>
      <c r="E76" s="111"/>
      <c r="F76" s="112"/>
    </row>
    <row r="77" spans="1:6">
      <c r="A77" s="145"/>
      <c r="B77" s="113"/>
      <c r="C77" s="114"/>
      <c r="D77" s="110"/>
      <c r="E77" s="111"/>
      <c r="F77" s="112"/>
    </row>
    <row r="78" spans="1:6">
      <c r="A78" s="145"/>
      <c r="B78" s="116"/>
      <c r="C78" s="114"/>
      <c r="D78" s="110"/>
      <c r="E78" s="111"/>
      <c r="F78" s="112"/>
    </row>
    <row r="79" spans="1:6">
      <c r="A79" s="147"/>
      <c r="B79" s="118"/>
      <c r="C79" s="121"/>
      <c r="D79" s="110"/>
      <c r="E79" s="111"/>
      <c r="F79" s="112"/>
    </row>
    <row r="80" spans="1:6">
      <c r="A80" s="147"/>
      <c r="B80" s="118"/>
      <c r="C80" s="121"/>
      <c r="D80" s="110"/>
      <c r="E80" s="111"/>
      <c r="F80" s="112"/>
    </row>
    <row r="81" spans="1:6">
      <c r="A81" s="147"/>
      <c r="B81" s="118"/>
      <c r="C81" s="121"/>
      <c r="D81" s="110"/>
      <c r="E81" s="111"/>
      <c r="F81" s="112"/>
    </row>
    <row r="82" spans="1:6">
      <c r="A82" s="147"/>
      <c r="B82" s="118"/>
      <c r="C82" s="121"/>
      <c r="D82" s="110"/>
      <c r="E82" s="111"/>
      <c r="F82" s="112"/>
    </row>
    <row r="83" spans="1:6">
      <c r="A83" s="147"/>
      <c r="B83" s="118"/>
      <c r="C83" s="121"/>
      <c r="D83" s="110"/>
      <c r="E83" s="111"/>
      <c r="F83" s="112"/>
    </row>
    <row r="84" spans="1:6">
      <c r="A84" s="145"/>
      <c r="B84" s="113"/>
      <c r="C84" s="114"/>
      <c r="D84" s="110"/>
      <c r="E84" s="111"/>
      <c r="F84" s="112"/>
    </row>
    <row r="85" spans="1:6">
      <c r="A85" s="145"/>
      <c r="B85" s="115"/>
      <c r="C85" s="114"/>
      <c r="D85" s="110"/>
      <c r="E85" s="111"/>
      <c r="F85" s="112"/>
    </row>
    <row r="86" spans="1:6">
      <c r="A86" s="145"/>
      <c r="B86" s="116"/>
      <c r="C86" s="114"/>
      <c r="D86" s="110"/>
      <c r="E86" s="111"/>
      <c r="F86" s="112"/>
    </row>
    <row r="87" spans="1:6">
      <c r="A87" s="145"/>
      <c r="B87" s="113"/>
      <c r="C87" s="114"/>
      <c r="D87" s="110"/>
      <c r="E87" s="111"/>
      <c r="F87" s="112"/>
    </row>
    <row r="88" spans="1:6">
      <c r="A88" s="145"/>
      <c r="B88" s="113"/>
      <c r="C88" s="114"/>
      <c r="D88" s="110"/>
      <c r="E88" s="111"/>
      <c r="F88" s="112"/>
    </row>
    <row r="89" spans="1:6">
      <c r="A89" s="145"/>
      <c r="B89" s="115"/>
      <c r="C89" s="114"/>
      <c r="D89" s="110"/>
      <c r="E89" s="111"/>
      <c r="F89" s="112"/>
    </row>
    <row r="90" spans="1:6">
      <c r="A90" s="145"/>
      <c r="B90" s="113"/>
      <c r="C90" s="114"/>
      <c r="D90" s="110"/>
      <c r="E90" s="111"/>
      <c r="F90" s="112"/>
    </row>
    <row r="91" spans="1:6" ht="18">
      <c r="A91" s="722"/>
      <c r="B91" s="722"/>
      <c r="C91" s="722"/>
      <c r="D91" s="722"/>
      <c r="E91" s="722"/>
      <c r="F91" s="119"/>
    </row>
    <row r="92" spans="1:6">
      <c r="A92" s="145"/>
      <c r="B92" s="113"/>
      <c r="C92" s="114"/>
      <c r="D92" s="110"/>
      <c r="E92" s="111"/>
      <c r="F92" s="112"/>
    </row>
    <row r="93" spans="1:6">
      <c r="A93" s="146"/>
      <c r="B93" s="120"/>
      <c r="C93" s="114"/>
      <c r="D93" s="110"/>
      <c r="E93" s="111"/>
      <c r="F93" s="112"/>
    </row>
    <row r="94" spans="1:6">
      <c r="A94" s="145"/>
      <c r="B94" s="113"/>
      <c r="C94" s="114"/>
      <c r="D94" s="110"/>
      <c r="E94" s="111"/>
      <c r="F94" s="112"/>
    </row>
    <row r="95" spans="1:6">
      <c r="A95" s="145"/>
      <c r="B95" s="108"/>
      <c r="C95" s="122"/>
      <c r="D95" s="110"/>
      <c r="E95" s="111"/>
      <c r="F95" s="112"/>
    </row>
    <row r="96" spans="1:6">
      <c r="A96" s="145"/>
      <c r="B96" s="108"/>
      <c r="C96" s="122"/>
      <c r="D96" s="110"/>
      <c r="E96" s="111"/>
      <c r="F96" s="112"/>
    </row>
    <row r="97" spans="1:6">
      <c r="A97" s="145"/>
      <c r="B97" s="108"/>
      <c r="C97" s="122"/>
      <c r="D97" s="110"/>
      <c r="E97" s="111"/>
      <c r="F97" s="112"/>
    </row>
    <row r="98" spans="1:6">
      <c r="A98" s="145"/>
      <c r="B98" s="108"/>
      <c r="C98" s="122"/>
      <c r="D98" s="110"/>
      <c r="E98" s="111"/>
      <c r="F98" s="112"/>
    </row>
    <row r="99" spans="1:6">
      <c r="A99" s="148"/>
      <c r="B99" s="113"/>
      <c r="C99" s="122"/>
      <c r="D99" s="110"/>
      <c r="E99" s="111"/>
      <c r="F99" s="112"/>
    </row>
    <row r="100" spans="1:6">
      <c r="A100" s="145"/>
      <c r="B100" s="113"/>
      <c r="C100" s="114"/>
      <c r="D100" s="110"/>
      <c r="E100" s="111"/>
      <c r="F100" s="112"/>
    </row>
    <row r="101" spans="1:6">
      <c r="A101" s="148"/>
      <c r="B101" s="123"/>
      <c r="C101" s="122"/>
      <c r="D101" s="110"/>
      <c r="E101" s="111"/>
      <c r="F101" s="112"/>
    </row>
    <row r="102" spans="1:6">
      <c r="A102" s="148"/>
      <c r="B102" s="116"/>
      <c r="C102" s="122"/>
      <c r="D102" s="110"/>
      <c r="E102" s="111"/>
      <c r="F102" s="112"/>
    </row>
    <row r="103" spans="1:6" ht="14.25">
      <c r="A103" s="145"/>
      <c r="B103" s="124"/>
      <c r="C103" s="125"/>
      <c r="D103" s="110"/>
      <c r="E103" s="111"/>
      <c r="F103" s="112"/>
    </row>
    <row r="104" spans="1:6" ht="14.25">
      <c r="A104" s="145"/>
      <c r="B104" s="124"/>
      <c r="C104" s="125"/>
      <c r="D104" s="110"/>
      <c r="E104" s="111"/>
      <c r="F104" s="112"/>
    </row>
    <row r="105" spans="1:6" ht="14.25">
      <c r="A105" s="148"/>
      <c r="B105" s="124"/>
      <c r="C105" s="125"/>
      <c r="D105" s="110"/>
      <c r="E105" s="111"/>
      <c r="F105" s="112"/>
    </row>
    <row r="106" spans="1:6">
      <c r="A106" s="145"/>
      <c r="B106" s="113"/>
      <c r="C106" s="114"/>
      <c r="D106" s="110"/>
      <c r="E106" s="111"/>
      <c r="F106" s="112"/>
    </row>
    <row r="107" spans="1:6">
      <c r="A107" s="148"/>
      <c r="B107" s="123"/>
      <c r="C107" s="114"/>
      <c r="D107" s="110"/>
      <c r="E107" s="111"/>
      <c r="F107" s="112"/>
    </row>
    <row r="108" spans="1:6">
      <c r="A108" s="145"/>
      <c r="B108" s="113"/>
      <c r="C108" s="114"/>
      <c r="D108" s="110"/>
      <c r="E108" s="111"/>
      <c r="F108" s="112"/>
    </row>
    <row r="109" spans="1:6" ht="14.25">
      <c r="A109" s="148"/>
      <c r="B109" s="124"/>
      <c r="C109" s="126"/>
      <c r="D109" s="110"/>
      <c r="E109" s="111"/>
      <c r="F109" s="112"/>
    </row>
    <row r="110" spans="1:6" ht="14.25">
      <c r="A110" s="148"/>
      <c r="B110" s="124"/>
      <c r="C110" s="126"/>
      <c r="D110" s="110"/>
      <c r="E110" s="111"/>
      <c r="F110" s="112"/>
    </row>
    <row r="111" spans="1:6" ht="14.25">
      <c r="A111" s="148"/>
      <c r="B111" s="124"/>
      <c r="C111" s="125"/>
      <c r="D111" s="110"/>
      <c r="E111" s="111"/>
      <c r="F111" s="112"/>
    </row>
    <row r="112" spans="1:6" ht="14.25">
      <c r="A112" s="148"/>
      <c r="B112" s="124"/>
      <c r="C112" s="125"/>
      <c r="D112" s="110"/>
      <c r="E112" s="111"/>
      <c r="F112" s="112"/>
    </row>
    <row r="113" spans="1:6" ht="14.25">
      <c r="A113" s="148"/>
      <c r="B113" s="124"/>
      <c r="C113" s="125"/>
      <c r="D113" s="110"/>
      <c r="E113" s="111"/>
      <c r="F113" s="112"/>
    </row>
    <row r="114" spans="1:6" ht="14.25">
      <c r="A114" s="148"/>
      <c r="B114" s="124"/>
      <c r="C114" s="125"/>
      <c r="D114" s="110"/>
      <c r="E114" s="111"/>
      <c r="F114" s="112"/>
    </row>
    <row r="115" spans="1:6" ht="14.25">
      <c r="A115" s="148"/>
      <c r="B115" s="124"/>
      <c r="C115" s="125"/>
      <c r="D115" s="110"/>
      <c r="E115" s="111"/>
      <c r="F115" s="112"/>
    </row>
    <row r="116" spans="1:6" ht="14.25">
      <c r="A116" s="148"/>
      <c r="B116" s="124"/>
      <c r="C116" s="125"/>
      <c r="D116" s="110"/>
      <c r="E116" s="111"/>
      <c r="F116" s="112"/>
    </row>
    <row r="117" spans="1:6" ht="14.25">
      <c r="A117" s="148"/>
      <c r="B117" s="124"/>
      <c r="C117" s="125"/>
      <c r="D117" s="110"/>
      <c r="E117" s="111"/>
      <c r="F117" s="112"/>
    </row>
    <row r="118" spans="1:6" ht="14.25">
      <c r="A118" s="148"/>
      <c r="B118" s="124"/>
      <c r="C118" s="125"/>
      <c r="D118" s="110"/>
      <c r="E118" s="111"/>
      <c r="F118" s="112"/>
    </row>
    <row r="119" spans="1:6" ht="14.25">
      <c r="A119" s="145"/>
      <c r="B119" s="124"/>
      <c r="C119" s="125"/>
      <c r="D119" s="110"/>
      <c r="E119" s="111"/>
      <c r="F119" s="112"/>
    </row>
    <row r="120" spans="1:6" ht="14.25">
      <c r="A120" s="145"/>
      <c r="B120" s="124"/>
      <c r="C120" s="125"/>
      <c r="D120" s="110"/>
      <c r="E120" s="111"/>
      <c r="F120" s="112"/>
    </row>
    <row r="121" spans="1:6">
      <c r="A121" s="145"/>
      <c r="B121" s="113"/>
      <c r="C121" s="122"/>
      <c r="D121" s="110"/>
      <c r="E121" s="111"/>
      <c r="F121" s="112"/>
    </row>
    <row r="122" spans="1:6">
      <c r="A122" s="145"/>
      <c r="B122" s="113"/>
      <c r="C122" s="122"/>
      <c r="D122" s="110"/>
      <c r="E122" s="111"/>
      <c r="F122" s="112"/>
    </row>
    <row r="123" spans="1:6">
      <c r="A123" s="145"/>
      <c r="B123" s="113"/>
      <c r="C123" s="122"/>
      <c r="D123" s="110"/>
      <c r="E123" s="111"/>
      <c r="F123" s="112"/>
    </row>
    <row r="124" spans="1:6">
      <c r="A124" s="145"/>
      <c r="B124" s="113"/>
      <c r="C124" s="122"/>
      <c r="D124" s="110"/>
      <c r="E124" s="111"/>
      <c r="F124" s="112"/>
    </row>
    <row r="125" spans="1:6">
      <c r="A125" s="145"/>
      <c r="B125" s="113"/>
      <c r="C125" s="122"/>
      <c r="D125" s="110"/>
      <c r="E125" s="111"/>
      <c r="F125" s="112"/>
    </row>
    <row r="126" spans="1:6">
      <c r="A126" s="145"/>
      <c r="B126" s="113"/>
      <c r="C126" s="122"/>
      <c r="D126" s="110"/>
      <c r="E126" s="111"/>
      <c r="F126" s="112"/>
    </row>
    <row r="127" spans="1:6">
      <c r="A127" s="145"/>
      <c r="B127" s="113"/>
      <c r="C127" s="122"/>
      <c r="D127" s="110"/>
      <c r="E127" s="111"/>
      <c r="F127" s="112"/>
    </row>
    <row r="128" spans="1:6">
      <c r="A128" s="145"/>
      <c r="B128" s="113"/>
      <c r="C128" s="122"/>
      <c r="D128" s="110"/>
      <c r="E128" s="111"/>
      <c r="F128" s="112"/>
    </row>
    <row r="129" spans="1:6" ht="18">
      <c r="A129" s="722"/>
      <c r="B129" s="722"/>
      <c r="C129" s="722"/>
      <c r="D129" s="722"/>
      <c r="E129" s="722"/>
      <c r="F129" s="119"/>
    </row>
    <row r="130" spans="1:6" ht="18">
      <c r="A130" s="149"/>
      <c r="B130" s="127"/>
      <c r="C130" s="128"/>
      <c r="D130" s="129"/>
      <c r="E130" s="130"/>
      <c r="F130" s="119"/>
    </row>
    <row r="131" spans="1:6" ht="18">
      <c r="A131" s="149"/>
      <c r="B131" s="127"/>
      <c r="C131" s="128"/>
      <c r="D131" s="129"/>
      <c r="E131" s="130"/>
      <c r="F131" s="119"/>
    </row>
    <row r="132" spans="1:6" ht="18">
      <c r="A132" s="722"/>
      <c r="B132" s="722"/>
      <c r="C132" s="722"/>
      <c r="D132" s="722"/>
      <c r="E132" s="722"/>
      <c r="F132" s="119"/>
    </row>
    <row r="133" spans="1:6">
      <c r="A133" s="147"/>
      <c r="B133" s="118"/>
      <c r="C133" s="121"/>
      <c r="D133" s="110"/>
      <c r="E133" s="111"/>
      <c r="F133" s="112"/>
    </row>
    <row r="134" spans="1:6">
      <c r="A134" s="723"/>
      <c r="B134" s="723"/>
      <c r="C134" s="723"/>
      <c r="D134" s="723"/>
      <c r="E134" s="723"/>
      <c r="F134" s="723"/>
    </row>
    <row r="135" spans="1:6" ht="18">
      <c r="A135" s="721"/>
      <c r="B135" s="721"/>
      <c r="C135" s="721"/>
      <c r="D135" s="721"/>
      <c r="E135" s="721"/>
      <c r="F135" s="119"/>
    </row>
    <row r="136" spans="1:6">
      <c r="A136" s="109"/>
      <c r="B136" s="107"/>
      <c r="C136" s="121"/>
      <c r="D136" s="110"/>
      <c r="E136" s="111"/>
      <c r="F136" s="112"/>
    </row>
    <row r="137" spans="1:6">
      <c r="A137" s="109"/>
      <c r="B137" s="107"/>
      <c r="C137" s="121"/>
      <c r="D137" s="110"/>
      <c r="E137" s="111"/>
      <c r="F137" s="112"/>
    </row>
    <row r="138" spans="1:6">
      <c r="A138" s="109"/>
      <c r="B138" s="107"/>
      <c r="C138" s="121"/>
      <c r="D138" s="110"/>
      <c r="E138" s="111"/>
      <c r="F138" s="112"/>
    </row>
    <row r="139" spans="1:6">
      <c r="A139" s="109"/>
      <c r="B139" s="107"/>
      <c r="C139" s="121"/>
      <c r="D139" s="110"/>
      <c r="E139" s="111"/>
      <c r="F139" s="112"/>
    </row>
    <row r="140" spans="1:6">
      <c r="A140" s="109"/>
      <c r="B140" s="107"/>
      <c r="C140" s="121"/>
      <c r="D140" s="110"/>
      <c r="E140" s="111"/>
      <c r="F140" s="112"/>
    </row>
    <row r="141" spans="1:6">
      <c r="A141" s="109"/>
      <c r="B141" s="107"/>
      <c r="C141" s="121"/>
      <c r="D141" s="110"/>
      <c r="E141" s="111"/>
      <c r="F141" s="112"/>
    </row>
    <row r="142" spans="1:6">
      <c r="A142" s="109"/>
      <c r="B142" s="107"/>
      <c r="C142" s="121"/>
      <c r="D142" s="110"/>
      <c r="E142" s="111"/>
      <c r="F142" s="112"/>
    </row>
    <row r="143" spans="1:6">
      <c r="A143" s="109"/>
      <c r="B143" s="107"/>
      <c r="C143" s="121"/>
      <c r="D143" s="110"/>
      <c r="E143" s="111"/>
      <c r="F143" s="112"/>
    </row>
    <row r="144" spans="1:6">
      <c r="A144" s="109"/>
      <c r="B144" s="107"/>
      <c r="C144" s="121"/>
      <c r="D144" s="110"/>
      <c r="E144" s="111"/>
      <c r="F144" s="112"/>
    </row>
    <row r="145" spans="1:6">
      <c r="A145" s="109"/>
      <c r="B145" s="107"/>
      <c r="C145" s="121"/>
      <c r="D145" s="110"/>
      <c r="E145" s="111"/>
      <c r="F145" s="112"/>
    </row>
    <row r="146" spans="1:6">
      <c r="A146" s="109"/>
      <c r="B146" s="107"/>
      <c r="C146" s="121"/>
      <c r="D146" s="110"/>
      <c r="E146" s="111"/>
      <c r="F146" s="112"/>
    </row>
    <row r="147" spans="1:6">
      <c r="A147" s="109"/>
      <c r="B147" s="107"/>
      <c r="C147" s="121"/>
      <c r="D147" s="110"/>
      <c r="E147" s="111"/>
      <c r="F147" s="112"/>
    </row>
    <row r="148" spans="1:6">
      <c r="A148" s="109"/>
      <c r="B148" s="107"/>
      <c r="C148" s="121"/>
      <c r="D148" s="110"/>
      <c r="E148" s="111"/>
      <c r="F148" s="112"/>
    </row>
    <row r="149" spans="1:6">
      <c r="A149" s="109"/>
      <c r="B149" s="107"/>
      <c r="C149" s="121"/>
      <c r="D149" s="110"/>
      <c r="E149" s="111"/>
      <c r="F149" s="112"/>
    </row>
    <row r="150" spans="1:6">
      <c r="A150" s="109"/>
      <c r="B150" s="107"/>
      <c r="C150" s="121"/>
      <c r="D150" s="110"/>
      <c r="E150" s="111"/>
      <c r="F150" s="112"/>
    </row>
    <row r="151" spans="1:6">
      <c r="A151" s="109"/>
      <c r="B151" s="107"/>
      <c r="C151" s="121"/>
      <c r="D151" s="110"/>
      <c r="E151" s="111"/>
      <c r="F151" s="112"/>
    </row>
    <row r="152" spans="1:6">
      <c r="A152" s="109"/>
      <c r="B152" s="107"/>
      <c r="C152" s="121"/>
      <c r="D152" s="110"/>
      <c r="E152" s="111"/>
      <c r="F152" s="112"/>
    </row>
    <row r="153" spans="1:6">
      <c r="A153" s="109"/>
      <c r="B153" s="107"/>
      <c r="C153" s="121"/>
      <c r="D153" s="110"/>
      <c r="E153" s="111"/>
      <c r="F153" s="112"/>
    </row>
    <row r="154" spans="1:6">
      <c r="A154" s="109"/>
      <c r="B154" s="107"/>
      <c r="C154" s="121"/>
      <c r="D154" s="110"/>
      <c r="E154" s="111"/>
      <c r="F154" s="112"/>
    </row>
    <row r="155" spans="1:6">
      <c r="A155" s="109"/>
      <c r="B155" s="107"/>
      <c r="C155" s="121"/>
      <c r="D155" s="110"/>
      <c r="E155" s="111"/>
      <c r="F155" s="112"/>
    </row>
    <row r="156" spans="1:6">
      <c r="A156" s="109"/>
      <c r="B156" s="107"/>
      <c r="C156" s="121"/>
      <c r="D156" s="110"/>
      <c r="E156" s="111"/>
      <c r="F156" s="112"/>
    </row>
    <row r="157" spans="1:6">
      <c r="A157" s="109"/>
      <c r="B157" s="107"/>
      <c r="C157" s="121"/>
      <c r="D157" s="110"/>
      <c r="E157" s="111"/>
      <c r="F157" s="112"/>
    </row>
    <row r="158" spans="1:6">
      <c r="A158" s="109"/>
      <c r="B158" s="107"/>
      <c r="C158" s="121"/>
      <c r="D158" s="110"/>
      <c r="E158" s="111"/>
      <c r="F158" s="112"/>
    </row>
    <row r="159" spans="1:6">
      <c r="A159" s="109"/>
      <c r="B159" s="107"/>
      <c r="C159" s="121"/>
      <c r="D159" s="110"/>
      <c r="E159" s="111"/>
      <c r="F159" s="112"/>
    </row>
    <row r="160" spans="1:6">
      <c r="A160" s="109"/>
      <c r="B160" s="107"/>
      <c r="C160" s="121"/>
      <c r="D160" s="110"/>
      <c r="E160" s="111"/>
      <c r="F160" s="112"/>
    </row>
    <row r="161" spans="1:6">
      <c r="A161" s="109"/>
      <c r="B161" s="107"/>
      <c r="C161" s="121"/>
      <c r="D161" s="110"/>
      <c r="E161" s="111"/>
      <c r="F161" s="112"/>
    </row>
    <row r="162" spans="1:6">
      <c r="A162" s="109"/>
      <c r="B162" s="107"/>
      <c r="C162" s="121"/>
      <c r="D162" s="110"/>
      <c r="E162" s="111"/>
      <c r="F162" s="112"/>
    </row>
    <row r="163" spans="1:6">
      <c r="A163" s="109"/>
      <c r="B163" s="107"/>
      <c r="C163" s="121"/>
      <c r="D163" s="110"/>
      <c r="E163" s="111"/>
      <c r="F163" s="112"/>
    </row>
    <row r="164" spans="1:6">
      <c r="A164" s="109"/>
      <c r="B164" s="107"/>
      <c r="C164" s="121"/>
      <c r="D164" s="110"/>
      <c r="E164" s="111"/>
      <c r="F164" s="112"/>
    </row>
    <row r="165" spans="1:6">
      <c r="A165" s="109"/>
      <c r="B165" s="107"/>
      <c r="C165" s="121"/>
      <c r="D165" s="110"/>
      <c r="E165" s="111"/>
      <c r="F165" s="112"/>
    </row>
    <row r="166" spans="1:6">
      <c r="A166" s="109"/>
      <c r="B166" s="107"/>
      <c r="C166" s="121"/>
      <c r="D166" s="110"/>
      <c r="E166" s="111"/>
      <c r="F166" s="112"/>
    </row>
    <row r="167" spans="1:6">
      <c r="A167" s="109"/>
      <c r="B167" s="107"/>
      <c r="C167" s="121"/>
      <c r="D167" s="110"/>
      <c r="E167" s="111"/>
      <c r="F167" s="112"/>
    </row>
    <row r="168" spans="1:6">
      <c r="A168" s="109"/>
      <c r="B168" s="107"/>
      <c r="C168" s="121"/>
      <c r="D168" s="110"/>
      <c r="E168" s="111"/>
      <c r="F168" s="112"/>
    </row>
    <row r="169" spans="1:6">
      <c r="A169" s="109"/>
      <c r="B169" s="107"/>
      <c r="C169" s="121"/>
      <c r="D169" s="110"/>
      <c r="E169" s="111"/>
      <c r="F169" s="112"/>
    </row>
    <row r="170" spans="1:6">
      <c r="A170" s="109"/>
      <c r="B170" s="107"/>
      <c r="C170" s="121"/>
      <c r="D170" s="110"/>
      <c r="E170" s="111"/>
      <c r="F170" s="112"/>
    </row>
    <row r="171" spans="1:6">
      <c r="A171" s="109"/>
      <c r="B171" s="107"/>
      <c r="C171" s="121"/>
      <c r="D171" s="110"/>
      <c r="E171" s="111"/>
      <c r="F171" s="112"/>
    </row>
    <row r="172" spans="1:6">
      <c r="A172" s="109"/>
      <c r="B172" s="107"/>
      <c r="C172" s="121"/>
      <c r="D172" s="110"/>
      <c r="E172" s="111"/>
      <c r="F172" s="112"/>
    </row>
    <row r="173" spans="1:6">
      <c r="A173" s="109"/>
      <c r="B173" s="107"/>
      <c r="C173" s="121"/>
      <c r="D173" s="110"/>
      <c r="E173" s="111"/>
      <c r="F173" s="112"/>
    </row>
    <row r="174" spans="1:6">
      <c r="A174" s="109"/>
      <c r="B174" s="107"/>
      <c r="C174" s="121"/>
      <c r="D174" s="110"/>
      <c r="E174" s="111"/>
      <c r="F174" s="112"/>
    </row>
    <row r="175" spans="1:6">
      <c r="A175" s="109"/>
      <c r="B175" s="107"/>
      <c r="C175" s="121"/>
      <c r="D175" s="110"/>
      <c r="E175" s="111"/>
      <c r="F175" s="112"/>
    </row>
    <row r="176" spans="1:6">
      <c r="A176" s="109"/>
      <c r="B176" s="107"/>
      <c r="C176" s="121"/>
      <c r="D176" s="110"/>
      <c r="E176" s="111"/>
      <c r="F176" s="112"/>
    </row>
    <row r="177" spans="1:6">
      <c r="A177" s="109"/>
      <c r="B177" s="107"/>
      <c r="C177" s="121"/>
      <c r="D177" s="110"/>
      <c r="E177" s="111"/>
      <c r="F177" s="112"/>
    </row>
    <row r="178" spans="1:6">
      <c r="A178" s="109"/>
      <c r="B178" s="107"/>
      <c r="C178" s="121"/>
      <c r="D178" s="110"/>
      <c r="E178" s="111"/>
      <c r="F178" s="112"/>
    </row>
    <row r="179" spans="1:6">
      <c r="A179" s="109"/>
      <c r="B179" s="107"/>
      <c r="C179" s="121"/>
      <c r="D179" s="110"/>
      <c r="E179" s="111"/>
      <c r="F179" s="112"/>
    </row>
    <row r="180" spans="1:6">
      <c r="A180" s="109"/>
      <c r="B180" s="107"/>
      <c r="C180" s="121"/>
      <c r="D180" s="110"/>
      <c r="E180" s="111"/>
      <c r="F180" s="112"/>
    </row>
    <row r="181" spans="1:6">
      <c r="A181" s="109"/>
      <c r="B181" s="107"/>
      <c r="C181" s="121"/>
      <c r="D181" s="110"/>
      <c r="E181" s="111"/>
      <c r="F181" s="112"/>
    </row>
    <row r="182" spans="1:6">
      <c r="A182" s="109"/>
      <c r="B182" s="107"/>
      <c r="C182" s="121"/>
      <c r="D182" s="110"/>
      <c r="E182" s="111"/>
      <c r="F182" s="112"/>
    </row>
    <row r="183" spans="1:6">
      <c r="A183" s="109"/>
      <c r="B183" s="107"/>
      <c r="C183" s="121"/>
      <c r="D183" s="110"/>
      <c r="E183" s="111"/>
      <c r="F183" s="112"/>
    </row>
    <row r="184" spans="1:6">
      <c r="A184" s="109"/>
      <c r="B184" s="107"/>
      <c r="C184" s="121"/>
      <c r="D184" s="110"/>
      <c r="E184" s="111"/>
      <c r="F184" s="112"/>
    </row>
    <row r="185" spans="1:6">
      <c r="A185" s="109"/>
      <c r="B185" s="107"/>
      <c r="C185" s="121"/>
      <c r="D185" s="110"/>
      <c r="E185" s="111"/>
      <c r="F185" s="112"/>
    </row>
    <row r="186" spans="1:6">
      <c r="A186" s="109"/>
      <c r="B186" s="107"/>
      <c r="C186" s="121"/>
      <c r="D186" s="110"/>
      <c r="E186" s="111"/>
      <c r="F186" s="112"/>
    </row>
    <row r="187" spans="1:6">
      <c r="A187" s="109"/>
      <c r="B187" s="107"/>
      <c r="C187" s="121"/>
      <c r="D187" s="110"/>
      <c r="E187" s="111"/>
      <c r="F187" s="112"/>
    </row>
    <row r="188" spans="1:6">
      <c r="A188" s="109"/>
      <c r="B188" s="107"/>
      <c r="C188" s="121"/>
      <c r="D188" s="110"/>
      <c r="E188" s="111"/>
      <c r="F188" s="112"/>
    </row>
    <row r="189" spans="1:6">
      <c r="A189" s="109"/>
      <c r="B189" s="107"/>
      <c r="C189" s="121"/>
      <c r="D189" s="110"/>
      <c r="E189" s="111"/>
      <c r="F189" s="112"/>
    </row>
    <row r="190" spans="1:6">
      <c r="A190" s="109"/>
      <c r="B190" s="107"/>
      <c r="C190" s="121"/>
      <c r="D190" s="110"/>
      <c r="E190" s="111"/>
      <c r="F190" s="112"/>
    </row>
    <row r="191" spans="1:6">
      <c r="A191" s="109"/>
      <c r="B191" s="107"/>
      <c r="C191" s="121"/>
      <c r="D191" s="110"/>
      <c r="E191" s="111"/>
      <c r="F191" s="112"/>
    </row>
    <row r="192" spans="1:6">
      <c r="A192" s="109"/>
      <c r="B192" s="107"/>
      <c r="C192" s="121"/>
      <c r="D192" s="110"/>
      <c r="E192" s="111"/>
      <c r="F192" s="112"/>
    </row>
    <row r="193" spans="1:6">
      <c r="A193" s="109"/>
      <c r="B193" s="107"/>
      <c r="C193" s="121"/>
      <c r="D193" s="110"/>
      <c r="E193" s="111"/>
      <c r="F193" s="112"/>
    </row>
    <row r="194" spans="1:6">
      <c r="A194" s="109"/>
      <c r="B194" s="107"/>
      <c r="C194" s="121"/>
      <c r="D194" s="110"/>
      <c r="E194" s="111"/>
      <c r="F194" s="112"/>
    </row>
    <row r="195" spans="1:6">
      <c r="A195" s="109"/>
      <c r="B195" s="107"/>
      <c r="C195" s="121"/>
      <c r="D195" s="110"/>
      <c r="E195" s="111"/>
      <c r="F195" s="112"/>
    </row>
    <row r="196" spans="1:6">
      <c r="A196" s="109"/>
      <c r="B196" s="107"/>
      <c r="C196" s="121"/>
      <c r="D196" s="110"/>
      <c r="E196" s="111"/>
      <c r="F196" s="112"/>
    </row>
    <row r="197" spans="1:6">
      <c r="A197" s="109"/>
      <c r="B197" s="107"/>
      <c r="C197" s="121"/>
      <c r="D197" s="110"/>
      <c r="E197" s="111"/>
      <c r="F197" s="112"/>
    </row>
    <row r="198" spans="1:6">
      <c r="A198" s="109"/>
      <c r="B198" s="107"/>
      <c r="C198" s="121"/>
      <c r="D198" s="110"/>
      <c r="E198" s="111"/>
      <c r="F198" s="112"/>
    </row>
    <row r="199" spans="1:6">
      <c r="A199" s="109"/>
      <c r="B199" s="107"/>
      <c r="C199" s="121"/>
      <c r="D199" s="110"/>
      <c r="E199" s="111"/>
      <c r="F199" s="112"/>
    </row>
    <row r="200" spans="1:6">
      <c r="A200" s="109"/>
      <c r="B200" s="107"/>
      <c r="C200" s="121"/>
      <c r="D200" s="110"/>
      <c r="E200" s="111"/>
      <c r="F200" s="112"/>
    </row>
    <row r="201" spans="1:6">
      <c r="A201" s="109"/>
      <c r="B201" s="107"/>
      <c r="C201" s="121"/>
      <c r="D201" s="110"/>
      <c r="E201" s="111"/>
      <c r="F201" s="112"/>
    </row>
    <row r="202" spans="1:6">
      <c r="A202" s="109"/>
      <c r="B202" s="107"/>
      <c r="C202" s="121"/>
      <c r="D202" s="110"/>
      <c r="E202" s="111"/>
      <c r="F202" s="112"/>
    </row>
    <row r="203" spans="1:6">
      <c r="A203" s="109"/>
      <c r="B203" s="107"/>
      <c r="C203" s="121"/>
      <c r="D203" s="110"/>
      <c r="E203" s="111"/>
      <c r="F203" s="112"/>
    </row>
    <row r="204" spans="1:6">
      <c r="A204" s="109"/>
      <c r="B204" s="107"/>
      <c r="C204" s="121"/>
      <c r="D204" s="110"/>
      <c r="E204" s="111"/>
      <c r="F204" s="112"/>
    </row>
    <row r="205" spans="1:6">
      <c r="A205" s="109"/>
      <c r="B205" s="107"/>
      <c r="C205" s="121"/>
      <c r="D205" s="110"/>
      <c r="E205" s="111"/>
      <c r="F205" s="112"/>
    </row>
    <row r="206" spans="1:6">
      <c r="A206" s="109"/>
      <c r="B206" s="107"/>
      <c r="C206" s="121"/>
      <c r="D206" s="110"/>
      <c r="E206" s="111"/>
      <c r="F206" s="112"/>
    </row>
    <row r="207" spans="1:6">
      <c r="A207" s="109"/>
      <c r="B207" s="107"/>
      <c r="C207" s="121"/>
      <c r="D207" s="110"/>
      <c r="E207" s="111"/>
      <c r="F207" s="112"/>
    </row>
    <row r="208" spans="1:6">
      <c r="A208" s="109"/>
      <c r="B208" s="107"/>
      <c r="C208" s="121"/>
      <c r="D208" s="110"/>
      <c r="E208" s="111"/>
      <c r="F208" s="112"/>
    </row>
    <row r="209" spans="1:6">
      <c r="A209" s="109"/>
      <c r="B209" s="107"/>
      <c r="C209" s="121"/>
      <c r="D209" s="110"/>
      <c r="E209" s="111"/>
      <c r="F209" s="112"/>
    </row>
    <row r="210" spans="1:6">
      <c r="A210" s="109"/>
      <c r="B210" s="107"/>
      <c r="C210" s="121"/>
      <c r="D210" s="110"/>
      <c r="E210" s="111"/>
      <c r="F210" s="112"/>
    </row>
    <row r="211" spans="1:6">
      <c r="A211" s="109"/>
      <c r="B211" s="107"/>
      <c r="C211" s="121"/>
      <c r="D211" s="110"/>
      <c r="E211" s="111"/>
      <c r="F211" s="112"/>
    </row>
    <row r="212" spans="1:6">
      <c r="A212" s="109"/>
      <c r="B212" s="107"/>
      <c r="C212" s="121"/>
      <c r="D212" s="110"/>
      <c r="E212" s="111"/>
      <c r="F212" s="112"/>
    </row>
    <row r="213" spans="1:6">
      <c r="A213" s="109"/>
      <c r="B213" s="107"/>
      <c r="C213" s="121"/>
      <c r="D213" s="110"/>
      <c r="E213" s="111"/>
      <c r="F213" s="112"/>
    </row>
    <row r="214" spans="1:6">
      <c r="A214" s="109"/>
      <c r="B214" s="107"/>
      <c r="C214" s="121"/>
      <c r="D214" s="110"/>
      <c r="E214" s="111"/>
      <c r="F214" s="112"/>
    </row>
    <row r="215" spans="1:6">
      <c r="A215" s="109"/>
      <c r="B215" s="107"/>
      <c r="C215" s="121"/>
      <c r="D215" s="110"/>
      <c r="E215" s="111"/>
      <c r="F215" s="112"/>
    </row>
    <row r="216" spans="1:6">
      <c r="A216" s="109"/>
      <c r="B216" s="107"/>
      <c r="C216" s="121"/>
      <c r="D216" s="110"/>
      <c r="E216" s="111"/>
      <c r="F216" s="112"/>
    </row>
    <row r="217" spans="1:6">
      <c r="A217" s="109"/>
      <c r="B217" s="107"/>
      <c r="C217" s="121"/>
      <c r="D217" s="110"/>
      <c r="E217" s="111"/>
      <c r="F217" s="112"/>
    </row>
    <row r="218" spans="1:6">
      <c r="A218" s="109"/>
      <c r="B218" s="107"/>
      <c r="C218" s="121"/>
      <c r="D218" s="110"/>
      <c r="E218" s="111"/>
      <c r="F218" s="112"/>
    </row>
    <row r="219" spans="1:6">
      <c r="A219" s="109"/>
      <c r="B219" s="107"/>
      <c r="C219" s="121"/>
      <c r="D219" s="110"/>
      <c r="E219" s="111"/>
      <c r="F219" s="112"/>
    </row>
    <row r="220" spans="1:6">
      <c r="A220" s="109"/>
      <c r="B220" s="107"/>
      <c r="C220" s="121"/>
      <c r="D220" s="110"/>
      <c r="E220" s="111"/>
      <c r="F220" s="112"/>
    </row>
    <row r="221" spans="1:6">
      <c r="A221" s="109"/>
      <c r="B221" s="107"/>
      <c r="C221" s="121"/>
      <c r="D221" s="110"/>
      <c r="E221" s="111"/>
      <c r="F221" s="112"/>
    </row>
    <row r="222" spans="1:6">
      <c r="A222" s="109"/>
      <c r="B222" s="107"/>
      <c r="C222" s="121"/>
      <c r="D222" s="110"/>
      <c r="E222" s="111"/>
      <c r="F222" s="112"/>
    </row>
    <row r="223" spans="1:6">
      <c r="A223" s="109"/>
      <c r="B223" s="107"/>
      <c r="C223" s="121"/>
      <c r="D223" s="110"/>
      <c r="E223" s="111"/>
      <c r="F223" s="112"/>
    </row>
    <row r="224" spans="1:6">
      <c r="A224" s="109"/>
      <c r="B224" s="107"/>
      <c r="C224" s="121"/>
      <c r="D224" s="110"/>
      <c r="E224" s="111"/>
      <c r="F224" s="112"/>
    </row>
    <row r="225" spans="1:6">
      <c r="A225" s="109"/>
      <c r="B225" s="107"/>
      <c r="C225" s="121"/>
      <c r="D225" s="110"/>
      <c r="E225" s="111"/>
      <c r="F225" s="112"/>
    </row>
    <row r="226" spans="1:6">
      <c r="A226" s="109"/>
      <c r="B226" s="107"/>
      <c r="C226" s="121"/>
      <c r="D226" s="110"/>
      <c r="E226" s="111"/>
      <c r="F226" s="112"/>
    </row>
    <row r="227" spans="1:6">
      <c r="A227" s="109"/>
      <c r="B227" s="107"/>
      <c r="C227" s="121"/>
      <c r="D227" s="110"/>
      <c r="E227" s="111"/>
      <c r="F227" s="112"/>
    </row>
    <row r="228" spans="1:6">
      <c r="A228" s="109"/>
      <c r="B228" s="107"/>
      <c r="C228" s="121"/>
      <c r="D228" s="110"/>
      <c r="E228" s="111"/>
      <c r="F228" s="112"/>
    </row>
    <row r="229" spans="1:6">
      <c r="A229" s="109"/>
      <c r="B229" s="107"/>
      <c r="C229" s="121"/>
      <c r="D229" s="110"/>
      <c r="E229" s="111"/>
      <c r="F229" s="112"/>
    </row>
    <row r="230" spans="1:6">
      <c r="A230" s="109"/>
      <c r="B230" s="107"/>
      <c r="C230" s="121"/>
      <c r="D230" s="110"/>
      <c r="E230" s="111"/>
      <c r="F230" s="112"/>
    </row>
    <row r="231" spans="1:6">
      <c r="A231" s="109"/>
      <c r="B231" s="107"/>
      <c r="C231" s="121"/>
      <c r="D231" s="110"/>
      <c r="E231" s="111"/>
      <c r="F231" s="112"/>
    </row>
    <row r="232" spans="1:6">
      <c r="A232" s="109"/>
      <c r="B232" s="107"/>
      <c r="C232" s="121"/>
      <c r="D232" s="110"/>
      <c r="E232" s="111"/>
      <c r="F232" s="112"/>
    </row>
    <row r="233" spans="1:6">
      <c r="A233" s="109"/>
      <c r="B233" s="107"/>
      <c r="C233" s="121"/>
      <c r="D233" s="110"/>
      <c r="E233" s="111"/>
      <c r="F233" s="112"/>
    </row>
    <row r="234" spans="1:6">
      <c r="A234" s="109"/>
      <c r="B234" s="107"/>
      <c r="C234" s="121"/>
      <c r="D234" s="110"/>
      <c r="E234" s="111"/>
      <c r="F234" s="112"/>
    </row>
    <row r="235" spans="1:6">
      <c r="A235" s="109"/>
      <c r="B235" s="107"/>
      <c r="C235" s="121"/>
      <c r="D235" s="110"/>
      <c r="E235" s="111"/>
      <c r="F235" s="112"/>
    </row>
    <row r="236" spans="1:6">
      <c r="A236" s="109"/>
      <c r="B236" s="107"/>
      <c r="C236" s="121"/>
      <c r="D236" s="110"/>
      <c r="E236" s="111"/>
      <c r="F236" s="112"/>
    </row>
    <row r="237" spans="1:6">
      <c r="A237" s="109"/>
      <c r="B237" s="107"/>
      <c r="C237" s="121"/>
      <c r="D237" s="110"/>
      <c r="E237" s="111"/>
      <c r="F237" s="112"/>
    </row>
    <row r="238" spans="1:6">
      <c r="A238" s="109"/>
      <c r="B238" s="107"/>
      <c r="C238" s="121"/>
      <c r="D238" s="110"/>
      <c r="E238" s="111"/>
      <c r="F238" s="112"/>
    </row>
    <row r="239" spans="1:6">
      <c r="A239" s="109"/>
      <c r="B239" s="107"/>
      <c r="C239" s="121"/>
      <c r="D239" s="110"/>
      <c r="E239" s="111"/>
      <c r="F239" s="112"/>
    </row>
    <row r="240" spans="1:6">
      <c r="A240" s="109"/>
      <c r="B240" s="107"/>
      <c r="C240" s="121"/>
      <c r="D240" s="110"/>
      <c r="E240" s="111"/>
      <c r="F240" s="112"/>
    </row>
    <row r="241" spans="1:6">
      <c r="A241" s="109"/>
      <c r="B241" s="107"/>
      <c r="C241" s="121"/>
      <c r="D241" s="110"/>
      <c r="E241" s="111"/>
      <c r="F241" s="112"/>
    </row>
    <row r="242" spans="1:6">
      <c r="A242" s="109"/>
      <c r="B242" s="107"/>
      <c r="C242" s="121"/>
      <c r="D242" s="110"/>
      <c r="E242" s="111"/>
      <c r="F242" s="112"/>
    </row>
    <row r="243" spans="1:6">
      <c r="A243" s="109"/>
      <c r="B243" s="107"/>
      <c r="C243" s="121"/>
      <c r="D243" s="110"/>
      <c r="E243" s="111"/>
      <c r="F243" s="112"/>
    </row>
    <row r="244" spans="1:6">
      <c r="A244" s="109"/>
      <c r="B244" s="107"/>
      <c r="C244" s="121"/>
      <c r="D244" s="110"/>
      <c r="E244" s="111"/>
      <c r="F244" s="112"/>
    </row>
    <row r="245" spans="1:6">
      <c r="A245" s="109"/>
      <c r="B245" s="107"/>
      <c r="C245" s="121"/>
      <c r="D245" s="110"/>
      <c r="E245" s="111"/>
      <c r="F245" s="112"/>
    </row>
    <row r="246" spans="1:6">
      <c r="A246" s="109"/>
      <c r="B246" s="107"/>
      <c r="C246" s="121"/>
      <c r="D246" s="110"/>
      <c r="E246" s="111"/>
      <c r="F246" s="112"/>
    </row>
    <row r="247" spans="1:6">
      <c r="A247" s="109"/>
      <c r="B247" s="107"/>
      <c r="C247" s="121"/>
      <c r="D247" s="110"/>
      <c r="E247" s="111"/>
      <c r="F247" s="112"/>
    </row>
    <row r="248" spans="1:6">
      <c r="A248" s="109"/>
      <c r="B248" s="107"/>
      <c r="C248" s="121"/>
      <c r="D248" s="110"/>
      <c r="E248" s="111"/>
      <c r="F248" s="112"/>
    </row>
    <row r="249" spans="1:6">
      <c r="A249" s="109"/>
      <c r="B249" s="107"/>
      <c r="C249" s="121"/>
      <c r="D249" s="110"/>
      <c r="E249" s="111"/>
      <c r="F249" s="112"/>
    </row>
    <row r="250" spans="1:6">
      <c r="A250" s="109"/>
      <c r="B250" s="107"/>
      <c r="C250" s="121"/>
      <c r="D250" s="110"/>
      <c r="E250" s="111"/>
      <c r="F250" s="112"/>
    </row>
    <row r="251" spans="1:6">
      <c r="A251" s="109"/>
      <c r="B251" s="107"/>
      <c r="C251" s="121"/>
      <c r="D251" s="110"/>
      <c r="E251" s="111"/>
      <c r="F251" s="112"/>
    </row>
    <row r="252" spans="1:6">
      <c r="A252" s="109"/>
      <c r="B252" s="107"/>
      <c r="C252" s="121"/>
      <c r="D252" s="110"/>
      <c r="E252" s="111"/>
      <c r="F252" s="112"/>
    </row>
    <row r="253" spans="1:6">
      <c r="A253" s="109"/>
      <c r="B253" s="107"/>
      <c r="C253" s="121"/>
      <c r="D253" s="110"/>
      <c r="E253" s="111"/>
      <c r="F253" s="112"/>
    </row>
    <row r="254" spans="1:6">
      <c r="A254" s="109"/>
      <c r="B254" s="107"/>
      <c r="C254" s="121"/>
      <c r="D254" s="110"/>
      <c r="E254" s="111"/>
      <c r="F254" s="112"/>
    </row>
    <row r="255" spans="1:6">
      <c r="A255" s="109"/>
      <c r="B255" s="107"/>
      <c r="C255" s="121"/>
      <c r="D255" s="110"/>
      <c r="E255" s="111"/>
      <c r="F255" s="112"/>
    </row>
    <row r="256" spans="1:6">
      <c r="A256" s="109"/>
      <c r="B256" s="107"/>
      <c r="C256" s="121"/>
      <c r="D256" s="110"/>
      <c r="E256" s="111"/>
      <c r="F256" s="112"/>
    </row>
    <row r="257" spans="1:6">
      <c r="A257" s="109"/>
      <c r="B257" s="107"/>
      <c r="C257" s="121"/>
      <c r="D257" s="110"/>
      <c r="E257" s="111"/>
      <c r="F257" s="112"/>
    </row>
    <row r="258" spans="1:6">
      <c r="A258" s="109"/>
      <c r="B258" s="107"/>
      <c r="C258" s="121"/>
      <c r="D258" s="110"/>
      <c r="E258" s="111"/>
      <c r="F258" s="112"/>
    </row>
    <row r="259" spans="1:6">
      <c r="A259" s="109"/>
      <c r="B259" s="107"/>
      <c r="C259" s="121"/>
      <c r="D259" s="110"/>
      <c r="E259" s="111"/>
      <c r="F259" s="112"/>
    </row>
    <row r="260" spans="1:6">
      <c r="A260" s="109"/>
      <c r="B260" s="107"/>
      <c r="C260" s="121"/>
      <c r="D260" s="110"/>
      <c r="E260" s="111"/>
      <c r="F260" s="112"/>
    </row>
    <row r="261" spans="1:6">
      <c r="A261" s="109"/>
      <c r="B261" s="107"/>
      <c r="C261" s="121"/>
      <c r="D261" s="110"/>
      <c r="E261" s="111"/>
      <c r="F261" s="112"/>
    </row>
    <row r="262" spans="1:6">
      <c r="A262" s="109"/>
      <c r="B262" s="107"/>
      <c r="C262" s="121"/>
      <c r="D262" s="110"/>
      <c r="E262" s="111"/>
      <c r="F262" s="112"/>
    </row>
    <row r="263" spans="1:6">
      <c r="A263" s="109"/>
      <c r="B263" s="107"/>
      <c r="C263" s="121"/>
      <c r="D263" s="110"/>
      <c r="E263" s="111"/>
      <c r="F263" s="112"/>
    </row>
    <row r="264" spans="1:6">
      <c r="A264" s="109"/>
      <c r="B264" s="107"/>
      <c r="C264" s="121"/>
      <c r="D264" s="110"/>
      <c r="E264" s="111"/>
      <c r="F264" s="112"/>
    </row>
    <row r="265" spans="1:6">
      <c r="A265" s="109"/>
      <c r="B265" s="107"/>
      <c r="C265" s="121"/>
      <c r="D265" s="110"/>
      <c r="E265" s="111"/>
      <c r="F265" s="112"/>
    </row>
    <row r="266" spans="1:6">
      <c r="A266" s="109"/>
      <c r="B266" s="107"/>
      <c r="C266" s="121"/>
      <c r="D266" s="110"/>
      <c r="E266" s="111"/>
      <c r="F266" s="112"/>
    </row>
    <row r="267" spans="1:6">
      <c r="A267" s="109"/>
      <c r="B267" s="107"/>
      <c r="C267" s="121"/>
      <c r="D267" s="110"/>
      <c r="E267" s="111"/>
      <c r="F267" s="112"/>
    </row>
    <row r="268" spans="1:6">
      <c r="A268" s="109"/>
      <c r="B268" s="107"/>
      <c r="C268" s="121"/>
      <c r="D268" s="110"/>
      <c r="E268" s="111"/>
      <c r="F268" s="112"/>
    </row>
    <row r="269" spans="1:6">
      <c r="A269" s="109"/>
      <c r="B269" s="107"/>
      <c r="C269" s="121"/>
      <c r="D269" s="110"/>
      <c r="E269" s="111"/>
      <c r="F269" s="112"/>
    </row>
    <row r="270" spans="1:6">
      <c r="A270" s="109"/>
      <c r="B270" s="107"/>
      <c r="C270" s="121"/>
      <c r="D270" s="110"/>
      <c r="E270" s="111"/>
      <c r="F270" s="112"/>
    </row>
    <row r="271" spans="1:6">
      <c r="A271" s="109"/>
      <c r="B271" s="107"/>
      <c r="C271" s="121"/>
      <c r="D271" s="110"/>
      <c r="E271" s="111"/>
      <c r="F271" s="112"/>
    </row>
    <row r="272" spans="1:6">
      <c r="A272" s="109"/>
      <c r="B272" s="107"/>
      <c r="C272" s="121"/>
      <c r="D272" s="110"/>
      <c r="E272" s="111"/>
      <c r="F272" s="112"/>
    </row>
    <row r="273" spans="1:6">
      <c r="A273" s="109"/>
      <c r="B273" s="107"/>
      <c r="C273" s="121"/>
      <c r="D273" s="110"/>
      <c r="E273" s="111"/>
      <c r="F273" s="112"/>
    </row>
    <row r="274" spans="1:6">
      <c r="A274" s="109"/>
      <c r="B274" s="107"/>
      <c r="C274" s="121"/>
      <c r="D274" s="110"/>
      <c r="E274" s="111"/>
      <c r="F274" s="112"/>
    </row>
    <row r="275" spans="1:6">
      <c r="A275" s="109"/>
      <c r="B275" s="107"/>
      <c r="C275" s="121"/>
      <c r="D275" s="110"/>
      <c r="E275" s="111"/>
      <c r="F275" s="112"/>
    </row>
    <row r="276" spans="1:6">
      <c r="A276" s="109"/>
      <c r="B276" s="107"/>
      <c r="C276" s="121"/>
      <c r="D276" s="110"/>
      <c r="E276" s="111"/>
      <c r="F276" s="112"/>
    </row>
    <row r="277" spans="1:6">
      <c r="A277" s="109"/>
      <c r="B277" s="107"/>
      <c r="C277" s="121"/>
      <c r="D277" s="110"/>
      <c r="E277" s="111"/>
      <c r="F277" s="112"/>
    </row>
    <row r="278" spans="1:6">
      <c r="A278" s="109"/>
      <c r="B278" s="107"/>
      <c r="C278" s="121"/>
      <c r="D278" s="110"/>
      <c r="E278" s="111"/>
      <c r="F278" s="112"/>
    </row>
    <row r="279" spans="1:6">
      <c r="A279" s="109"/>
      <c r="B279" s="107"/>
      <c r="C279" s="121"/>
      <c r="D279" s="110"/>
      <c r="E279" s="111"/>
      <c r="F279" s="112"/>
    </row>
    <row r="280" spans="1:6">
      <c r="A280" s="109"/>
      <c r="B280" s="107"/>
      <c r="C280" s="121"/>
      <c r="D280" s="110"/>
      <c r="E280" s="111"/>
      <c r="F280" s="112"/>
    </row>
    <row r="281" spans="1:6">
      <c r="A281" s="109"/>
      <c r="B281" s="107"/>
      <c r="C281" s="121"/>
      <c r="D281" s="110"/>
      <c r="E281" s="111"/>
      <c r="F281" s="112"/>
    </row>
    <row r="282" spans="1:6">
      <c r="A282" s="109"/>
      <c r="B282" s="107"/>
      <c r="C282" s="121"/>
      <c r="D282" s="110"/>
      <c r="E282" s="111"/>
      <c r="F282" s="112"/>
    </row>
    <row r="283" spans="1:6">
      <c r="A283" s="109"/>
      <c r="B283" s="107"/>
      <c r="C283" s="121"/>
      <c r="D283" s="110"/>
      <c r="E283" s="111"/>
      <c r="F283" s="112"/>
    </row>
    <row r="284" spans="1:6">
      <c r="A284" s="109"/>
      <c r="B284" s="107"/>
      <c r="C284" s="121"/>
      <c r="D284" s="110"/>
      <c r="E284" s="111"/>
      <c r="F284" s="112"/>
    </row>
    <row r="285" spans="1:6">
      <c r="A285" s="109"/>
      <c r="B285" s="107"/>
      <c r="C285" s="121"/>
      <c r="D285" s="110"/>
      <c r="E285" s="111"/>
      <c r="F285" s="112"/>
    </row>
    <row r="286" spans="1:6">
      <c r="A286" s="109"/>
      <c r="B286" s="107"/>
      <c r="C286" s="121"/>
      <c r="D286" s="110"/>
      <c r="E286" s="111"/>
      <c r="F286" s="112"/>
    </row>
    <row r="287" spans="1:6">
      <c r="A287" s="109"/>
      <c r="B287" s="107"/>
      <c r="C287" s="121"/>
      <c r="D287" s="110"/>
      <c r="E287" s="111"/>
      <c r="F287" s="112"/>
    </row>
    <row r="288" spans="1:6">
      <c r="A288" s="109"/>
      <c r="B288" s="107"/>
      <c r="C288" s="121"/>
      <c r="D288" s="110"/>
      <c r="E288" s="111"/>
      <c r="F288" s="112"/>
    </row>
    <row r="289" spans="1:6">
      <c r="A289" s="109"/>
      <c r="B289" s="107"/>
      <c r="C289" s="121"/>
      <c r="D289" s="110"/>
      <c r="E289" s="111"/>
      <c r="F289" s="112"/>
    </row>
    <row r="290" spans="1:6">
      <c r="A290" s="109"/>
      <c r="B290" s="107"/>
      <c r="C290" s="121"/>
      <c r="D290" s="110"/>
      <c r="E290" s="111"/>
      <c r="F290" s="112"/>
    </row>
    <row r="291" spans="1:6">
      <c r="A291" s="109"/>
      <c r="B291" s="107"/>
      <c r="C291" s="121"/>
      <c r="D291" s="110"/>
      <c r="E291" s="111"/>
      <c r="F291" s="112"/>
    </row>
    <row r="292" spans="1:6">
      <c r="A292" s="109"/>
      <c r="B292" s="107"/>
      <c r="C292" s="121"/>
      <c r="D292" s="110"/>
      <c r="E292" s="111"/>
      <c r="F292" s="112"/>
    </row>
    <row r="293" spans="1:6">
      <c r="A293" s="109"/>
      <c r="B293" s="107"/>
      <c r="C293" s="121"/>
      <c r="D293" s="110"/>
      <c r="E293" s="111"/>
      <c r="F293" s="112"/>
    </row>
    <row r="294" spans="1:6">
      <c r="A294" s="109"/>
      <c r="B294" s="107"/>
      <c r="C294" s="121"/>
      <c r="D294" s="110"/>
      <c r="E294" s="111"/>
      <c r="F294" s="112"/>
    </row>
    <row r="295" spans="1:6">
      <c r="A295" s="109"/>
      <c r="B295" s="107"/>
      <c r="C295" s="121"/>
      <c r="D295" s="110"/>
      <c r="E295" s="111"/>
      <c r="F295" s="112"/>
    </row>
    <row r="296" spans="1:6">
      <c r="A296" s="109"/>
      <c r="B296" s="107"/>
      <c r="C296" s="121"/>
      <c r="D296" s="110"/>
      <c r="E296" s="111"/>
      <c r="F296" s="112"/>
    </row>
    <row r="297" spans="1:6">
      <c r="A297" s="109"/>
      <c r="B297" s="107"/>
      <c r="C297" s="121"/>
      <c r="D297" s="110"/>
      <c r="E297" s="111"/>
      <c r="F297" s="112"/>
    </row>
    <row r="298" spans="1:6">
      <c r="A298" s="109"/>
      <c r="B298" s="107"/>
      <c r="C298" s="121"/>
      <c r="D298" s="110"/>
      <c r="E298" s="111"/>
      <c r="F298" s="112"/>
    </row>
    <row r="299" spans="1:6">
      <c r="A299" s="109"/>
      <c r="B299" s="107"/>
      <c r="C299" s="121"/>
      <c r="D299" s="110"/>
      <c r="E299" s="111"/>
      <c r="F299" s="112"/>
    </row>
    <row r="300" spans="1:6">
      <c r="A300" s="109"/>
      <c r="B300" s="107"/>
      <c r="C300" s="121"/>
      <c r="D300" s="110"/>
      <c r="E300" s="111"/>
      <c r="F300" s="112"/>
    </row>
    <row r="301" spans="1:6">
      <c r="A301" s="109"/>
      <c r="B301" s="107"/>
      <c r="C301" s="121"/>
      <c r="D301" s="110"/>
      <c r="E301" s="111"/>
      <c r="F301" s="112"/>
    </row>
    <row r="302" spans="1:6">
      <c r="A302" s="109"/>
      <c r="B302" s="107"/>
      <c r="C302" s="121"/>
      <c r="D302" s="110"/>
      <c r="E302" s="111"/>
      <c r="F302" s="112"/>
    </row>
    <row r="303" spans="1:6">
      <c r="A303" s="109"/>
      <c r="B303" s="107"/>
      <c r="C303" s="121"/>
      <c r="D303" s="110"/>
      <c r="E303" s="111"/>
      <c r="F303" s="112"/>
    </row>
    <row r="304" spans="1:6">
      <c r="A304" s="109"/>
      <c r="B304" s="107"/>
      <c r="C304" s="121"/>
      <c r="D304" s="110"/>
      <c r="E304" s="111"/>
      <c r="F304" s="112"/>
    </row>
    <row r="305" spans="1:6">
      <c r="A305" s="109"/>
      <c r="B305" s="107"/>
      <c r="C305" s="121"/>
      <c r="D305" s="110"/>
      <c r="E305" s="111"/>
      <c r="F305" s="112"/>
    </row>
    <row r="306" spans="1:6">
      <c r="A306" s="109"/>
      <c r="B306" s="107"/>
      <c r="C306" s="121"/>
      <c r="D306" s="110"/>
      <c r="E306" s="111"/>
      <c r="F306" s="112"/>
    </row>
    <row r="307" spans="1:6">
      <c r="A307" s="109"/>
      <c r="B307" s="107"/>
      <c r="C307" s="121"/>
      <c r="D307" s="110"/>
      <c r="E307" s="111"/>
      <c r="F307" s="112"/>
    </row>
    <row r="308" spans="1:6">
      <c r="A308" s="109"/>
      <c r="B308" s="107"/>
      <c r="C308" s="121"/>
      <c r="D308" s="110"/>
      <c r="E308" s="111"/>
      <c r="F308" s="112"/>
    </row>
    <row r="309" spans="1:6">
      <c r="A309" s="109"/>
      <c r="B309" s="107"/>
      <c r="C309" s="121"/>
      <c r="D309" s="110"/>
      <c r="E309" s="111"/>
      <c r="F309" s="112"/>
    </row>
    <row r="310" spans="1:6">
      <c r="A310" s="109"/>
      <c r="B310" s="107"/>
      <c r="C310" s="121"/>
      <c r="D310" s="110"/>
      <c r="E310" s="111"/>
      <c r="F310" s="112"/>
    </row>
    <row r="311" spans="1:6">
      <c r="A311" s="109"/>
      <c r="B311" s="107"/>
      <c r="C311" s="121"/>
      <c r="D311" s="110"/>
      <c r="E311" s="111"/>
      <c r="F311" s="112"/>
    </row>
    <row r="312" spans="1:6">
      <c r="A312" s="109"/>
      <c r="B312" s="107"/>
      <c r="C312" s="121"/>
      <c r="D312" s="110"/>
      <c r="E312" s="111"/>
      <c r="F312" s="112"/>
    </row>
    <row r="313" spans="1:6">
      <c r="A313" s="109"/>
      <c r="B313" s="107"/>
      <c r="C313" s="121"/>
      <c r="D313" s="110"/>
      <c r="E313" s="111"/>
      <c r="F313" s="112"/>
    </row>
    <row r="314" spans="1:6">
      <c r="A314" s="109"/>
      <c r="B314" s="107"/>
      <c r="C314" s="121"/>
      <c r="D314" s="110"/>
      <c r="E314" s="111"/>
      <c r="F314" s="112"/>
    </row>
    <row r="315" spans="1:6">
      <c r="A315" s="109"/>
      <c r="B315" s="107"/>
      <c r="C315" s="121"/>
      <c r="D315" s="110"/>
      <c r="E315" s="111"/>
      <c r="F315" s="112"/>
    </row>
    <row r="316" spans="1:6">
      <c r="A316" s="109"/>
      <c r="B316" s="107"/>
      <c r="C316" s="121"/>
      <c r="D316" s="110"/>
      <c r="E316" s="111"/>
      <c r="F316" s="112"/>
    </row>
    <row r="317" spans="1:6">
      <c r="A317" s="109"/>
      <c r="B317" s="107"/>
      <c r="C317" s="121"/>
      <c r="D317" s="110"/>
      <c r="E317" s="111"/>
      <c r="F317" s="112"/>
    </row>
    <row r="318" spans="1:6">
      <c r="A318" s="109"/>
      <c r="B318" s="107"/>
      <c r="C318" s="121"/>
      <c r="D318" s="110"/>
      <c r="E318" s="111"/>
      <c r="F318" s="112"/>
    </row>
    <row r="319" spans="1:6">
      <c r="A319" s="109"/>
      <c r="B319" s="107"/>
      <c r="C319" s="121"/>
      <c r="D319" s="110"/>
      <c r="E319" s="111"/>
      <c r="F319" s="112"/>
    </row>
    <row r="320" spans="1:6">
      <c r="A320" s="109"/>
      <c r="B320" s="107"/>
      <c r="C320" s="121"/>
      <c r="D320" s="110"/>
      <c r="E320" s="111"/>
      <c r="F320" s="112"/>
    </row>
    <row r="321" spans="1:6">
      <c r="A321" s="109"/>
      <c r="B321" s="107"/>
      <c r="C321" s="121"/>
      <c r="D321" s="110"/>
      <c r="E321" s="111"/>
      <c r="F321" s="112"/>
    </row>
    <row r="322" spans="1:6">
      <c r="A322" s="109"/>
      <c r="B322" s="107"/>
      <c r="C322" s="121"/>
      <c r="D322" s="110"/>
      <c r="E322" s="111"/>
      <c r="F322" s="112"/>
    </row>
    <row r="323" spans="1:6">
      <c r="A323" s="109"/>
      <c r="B323" s="107"/>
      <c r="C323" s="121"/>
      <c r="D323" s="110"/>
      <c r="E323" s="111"/>
      <c r="F323" s="112"/>
    </row>
    <row r="324" spans="1:6">
      <c r="A324" s="109"/>
      <c r="B324" s="107"/>
      <c r="C324" s="121"/>
      <c r="D324" s="110"/>
      <c r="E324" s="111"/>
      <c r="F324" s="112"/>
    </row>
    <row r="325" spans="1:6">
      <c r="A325" s="109"/>
      <c r="B325" s="107"/>
      <c r="C325" s="121"/>
      <c r="D325" s="110"/>
      <c r="E325" s="111"/>
      <c r="F325" s="112"/>
    </row>
    <row r="326" spans="1:6">
      <c r="A326" s="109"/>
      <c r="B326" s="107"/>
      <c r="C326" s="121"/>
      <c r="D326" s="110"/>
      <c r="E326" s="111"/>
      <c r="F326" s="112"/>
    </row>
    <row r="327" spans="1:6">
      <c r="A327" s="109"/>
      <c r="B327" s="107"/>
      <c r="C327" s="121"/>
      <c r="D327" s="110"/>
      <c r="E327" s="111"/>
      <c r="F327" s="112"/>
    </row>
    <row r="328" spans="1:6">
      <c r="A328" s="109"/>
      <c r="B328" s="107"/>
      <c r="C328" s="121"/>
      <c r="D328" s="110"/>
      <c r="E328" s="111"/>
      <c r="F328" s="112"/>
    </row>
    <row r="329" spans="1:6">
      <c r="A329" s="109"/>
      <c r="B329" s="107"/>
      <c r="C329" s="121"/>
      <c r="D329" s="110"/>
      <c r="E329" s="111"/>
      <c r="F329" s="112"/>
    </row>
    <row r="330" spans="1:6">
      <c r="A330" s="109"/>
      <c r="B330" s="107"/>
      <c r="C330" s="121"/>
      <c r="D330" s="110"/>
      <c r="E330" s="111"/>
      <c r="F330" s="112"/>
    </row>
    <row r="331" spans="1:6">
      <c r="A331" s="109"/>
      <c r="B331" s="107"/>
      <c r="C331" s="121"/>
      <c r="D331" s="110"/>
      <c r="E331" s="111"/>
      <c r="F331" s="112"/>
    </row>
    <row r="332" spans="1:6">
      <c r="A332" s="109"/>
      <c r="B332" s="107"/>
      <c r="C332" s="121"/>
      <c r="D332" s="110"/>
      <c r="E332" s="111"/>
      <c r="F332" s="112"/>
    </row>
    <row r="333" spans="1:6">
      <c r="A333" s="109"/>
      <c r="B333" s="107"/>
      <c r="C333" s="121"/>
      <c r="D333" s="110"/>
      <c r="E333" s="111"/>
      <c r="F333" s="112"/>
    </row>
    <row r="334" spans="1:6">
      <c r="A334" s="109"/>
      <c r="B334" s="107"/>
      <c r="C334" s="121"/>
      <c r="D334" s="110"/>
      <c r="E334" s="111"/>
      <c r="F334" s="112"/>
    </row>
    <row r="335" spans="1:6">
      <c r="A335" s="109"/>
      <c r="B335" s="107"/>
      <c r="C335" s="121"/>
      <c r="D335" s="110"/>
      <c r="E335" s="111"/>
      <c r="F335" s="112"/>
    </row>
    <row r="336" spans="1:6">
      <c r="A336" s="109"/>
      <c r="B336" s="107"/>
      <c r="C336" s="121"/>
      <c r="D336" s="110"/>
      <c r="E336" s="111"/>
      <c r="F336" s="112"/>
    </row>
    <row r="337" spans="1:6">
      <c r="A337" s="109"/>
      <c r="B337" s="107"/>
      <c r="C337" s="121"/>
      <c r="D337" s="110"/>
      <c r="E337" s="111"/>
      <c r="F337" s="112"/>
    </row>
    <row r="338" spans="1:6">
      <c r="A338" s="109"/>
      <c r="B338" s="107"/>
      <c r="C338" s="121"/>
      <c r="D338" s="110"/>
      <c r="E338" s="111"/>
      <c r="F338" s="112"/>
    </row>
    <row r="339" spans="1:6">
      <c r="A339" s="109"/>
      <c r="B339" s="107"/>
      <c r="C339" s="121"/>
      <c r="D339" s="110"/>
      <c r="E339" s="111"/>
      <c r="F339" s="112"/>
    </row>
    <row r="340" spans="1:6">
      <c r="A340" s="109"/>
      <c r="B340" s="107"/>
      <c r="C340" s="121"/>
      <c r="D340" s="110"/>
      <c r="E340" s="111"/>
      <c r="F340" s="112"/>
    </row>
    <row r="341" spans="1:6">
      <c r="A341" s="109"/>
      <c r="B341" s="107"/>
      <c r="C341" s="121"/>
      <c r="D341" s="110"/>
      <c r="E341" s="111"/>
      <c r="F341" s="112"/>
    </row>
    <row r="342" spans="1:6">
      <c r="A342" s="109"/>
      <c r="B342" s="107"/>
      <c r="C342" s="121"/>
      <c r="D342" s="110"/>
      <c r="E342" s="111"/>
      <c r="F342" s="112"/>
    </row>
    <row r="343" spans="1:6">
      <c r="A343" s="109"/>
      <c r="B343" s="107"/>
      <c r="C343" s="121"/>
      <c r="D343" s="110"/>
      <c r="E343" s="111"/>
      <c r="F343" s="112"/>
    </row>
    <row r="344" spans="1:6">
      <c r="A344" s="109"/>
      <c r="B344" s="107"/>
      <c r="C344" s="121"/>
      <c r="D344" s="110"/>
      <c r="E344" s="111"/>
      <c r="F344" s="112"/>
    </row>
    <row r="345" spans="1:6">
      <c r="A345" s="109"/>
      <c r="B345" s="107"/>
      <c r="C345" s="121"/>
      <c r="D345" s="110"/>
      <c r="E345" s="111"/>
      <c r="F345" s="112"/>
    </row>
    <row r="346" spans="1:6">
      <c r="A346" s="109"/>
      <c r="B346" s="107"/>
      <c r="C346" s="121"/>
      <c r="D346" s="110"/>
      <c r="E346" s="111"/>
      <c r="F346" s="112"/>
    </row>
    <row r="347" spans="1:6">
      <c r="A347" s="109"/>
      <c r="B347" s="107"/>
      <c r="C347" s="121"/>
      <c r="D347" s="110"/>
      <c r="E347" s="111"/>
      <c r="F347" s="112"/>
    </row>
    <row r="348" spans="1:6">
      <c r="A348" s="109"/>
      <c r="B348" s="107"/>
      <c r="C348" s="121"/>
      <c r="D348" s="110"/>
      <c r="E348" s="111"/>
      <c r="F348" s="112"/>
    </row>
    <row r="349" spans="1:6">
      <c r="A349" s="109"/>
      <c r="B349" s="107"/>
      <c r="C349" s="121"/>
      <c r="D349" s="110"/>
      <c r="E349" s="111"/>
      <c r="F349" s="112"/>
    </row>
    <row r="350" spans="1:6">
      <c r="A350" s="109"/>
      <c r="B350" s="107"/>
      <c r="C350" s="121"/>
      <c r="D350" s="110"/>
      <c r="E350" s="111"/>
      <c r="F350" s="112"/>
    </row>
    <row r="351" spans="1:6">
      <c r="A351" s="109"/>
      <c r="B351" s="107"/>
      <c r="C351" s="121"/>
      <c r="D351" s="110"/>
      <c r="E351" s="111"/>
      <c r="F351" s="112"/>
    </row>
    <row r="352" spans="1:6">
      <c r="A352" s="109"/>
      <c r="B352" s="107"/>
      <c r="C352" s="121"/>
      <c r="D352" s="110"/>
      <c r="E352" s="111"/>
      <c r="F352" s="112"/>
    </row>
    <row r="353" spans="1:6">
      <c r="A353" s="109"/>
      <c r="B353" s="107"/>
      <c r="C353" s="121"/>
      <c r="D353" s="110"/>
      <c r="E353" s="111"/>
      <c r="F353" s="112"/>
    </row>
    <row r="354" spans="1:6">
      <c r="A354" s="109"/>
      <c r="B354" s="107"/>
      <c r="C354" s="121"/>
      <c r="D354" s="110"/>
      <c r="E354" s="111"/>
      <c r="F354" s="112"/>
    </row>
    <row r="355" spans="1:6">
      <c r="A355" s="109"/>
      <c r="B355" s="107"/>
      <c r="C355" s="121"/>
      <c r="D355" s="110"/>
      <c r="E355" s="111"/>
      <c r="F355" s="112"/>
    </row>
    <row r="356" spans="1:6">
      <c r="A356" s="109"/>
      <c r="B356" s="107"/>
      <c r="C356" s="121"/>
      <c r="D356" s="110"/>
      <c r="E356" s="111"/>
      <c r="F356" s="112"/>
    </row>
    <row r="357" spans="1:6">
      <c r="A357" s="109"/>
      <c r="B357" s="107"/>
      <c r="C357" s="121"/>
      <c r="D357" s="110"/>
      <c r="E357" s="111"/>
      <c r="F357" s="112"/>
    </row>
    <row r="358" spans="1:6">
      <c r="A358" s="109"/>
      <c r="B358" s="107"/>
      <c r="C358" s="121"/>
      <c r="D358" s="110"/>
      <c r="E358" s="111"/>
      <c r="F358" s="112"/>
    </row>
    <row r="359" spans="1:6">
      <c r="A359" s="109"/>
      <c r="B359" s="107"/>
      <c r="C359" s="121"/>
      <c r="D359" s="110"/>
      <c r="E359" s="111"/>
      <c r="F359" s="112"/>
    </row>
    <row r="360" spans="1:6">
      <c r="A360" s="109"/>
      <c r="B360" s="107"/>
      <c r="C360" s="121"/>
      <c r="D360" s="110"/>
      <c r="E360" s="111"/>
      <c r="F360" s="112"/>
    </row>
    <row r="361" spans="1:6">
      <c r="A361" s="109"/>
      <c r="B361" s="107"/>
      <c r="C361" s="121"/>
      <c r="D361" s="110"/>
      <c r="E361" s="111"/>
      <c r="F361" s="112"/>
    </row>
    <row r="362" spans="1:6">
      <c r="A362" s="109"/>
      <c r="B362" s="107"/>
      <c r="C362" s="121"/>
      <c r="D362" s="110"/>
      <c r="E362" s="111"/>
      <c r="F362" s="112"/>
    </row>
    <row r="363" spans="1:6">
      <c r="A363" s="109"/>
      <c r="B363" s="107"/>
      <c r="C363" s="121"/>
      <c r="D363" s="110"/>
      <c r="E363" s="111"/>
      <c r="F363" s="112"/>
    </row>
    <row r="364" spans="1:6">
      <c r="A364" s="109"/>
      <c r="B364" s="107"/>
      <c r="C364" s="121"/>
      <c r="D364" s="110"/>
      <c r="E364" s="111"/>
      <c r="F364" s="112"/>
    </row>
    <row r="365" spans="1:6">
      <c r="A365" s="109"/>
      <c r="B365" s="107"/>
      <c r="C365" s="121"/>
      <c r="D365" s="110"/>
      <c r="E365" s="111"/>
      <c r="F365" s="112"/>
    </row>
    <row r="366" spans="1:6">
      <c r="A366" s="109"/>
      <c r="B366" s="107"/>
      <c r="C366" s="121"/>
      <c r="D366" s="110"/>
      <c r="E366" s="111"/>
      <c r="F366" s="112"/>
    </row>
    <row r="367" spans="1:6">
      <c r="A367" s="109"/>
      <c r="B367" s="107"/>
      <c r="C367" s="121"/>
      <c r="D367" s="110"/>
      <c r="E367" s="111"/>
      <c r="F367" s="112"/>
    </row>
    <row r="368" spans="1:6">
      <c r="A368" s="109"/>
      <c r="B368" s="107"/>
      <c r="C368" s="121"/>
      <c r="D368" s="110"/>
      <c r="E368" s="111"/>
      <c r="F368" s="112"/>
    </row>
    <row r="369" spans="1:6">
      <c r="A369" s="109"/>
      <c r="B369" s="107"/>
      <c r="C369" s="121"/>
      <c r="D369" s="110"/>
      <c r="E369" s="111"/>
      <c r="F369" s="112"/>
    </row>
    <row r="370" spans="1:6">
      <c r="A370" s="109"/>
      <c r="B370" s="107"/>
      <c r="C370" s="121"/>
      <c r="D370" s="110"/>
      <c r="E370" s="111"/>
      <c r="F370" s="112"/>
    </row>
    <row r="371" spans="1:6">
      <c r="A371" s="109"/>
      <c r="B371" s="107"/>
      <c r="C371" s="121"/>
      <c r="D371" s="110"/>
      <c r="E371" s="111"/>
      <c r="F371" s="112"/>
    </row>
    <row r="372" spans="1:6">
      <c r="A372" s="109"/>
      <c r="B372" s="107"/>
      <c r="C372" s="121"/>
      <c r="D372" s="110"/>
      <c r="E372" s="111"/>
      <c r="F372" s="112"/>
    </row>
    <row r="373" spans="1:6">
      <c r="A373" s="109"/>
      <c r="B373" s="107"/>
      <c r="C373" s="121"/>
      <c r="D373" s="110"/>
      <c r="E373" s="111"/>
      <c r="F373" s="112"/>
    </row>
    <row r="374" spans="1:6">
      <c r="A374" s="109"/>
      <c r="B374" s="107"/>
      <c r="C374" s="121"/>
      <c r="D374" s="110"/>
      <c r="E374" s="111"/>
      <c r="F374" s="112"/>
    </row>
    <row r="375" spans="1:6">
      <c r="A375" s="109"/>
      <c r="B375" s="107"/>
      <c r="C375" s="121"/>
      <c r="D375" s="110"/>
      <c r="E375" s="111"/>
      <c r="F375" s="112"/>
    </row>
    <row r="376" spans="1:6">
      <c r="A376" s="109"/>
      <c r="B376" s="107"/>
      <c r="C376" s="121"/>
      <c r="D376" s="110"/>
      <c r="E376" s="111"/>
      <c r="F376" s="112"/>
    </row>
    <row r="377" spans="1:6">
      <c r="A377" s="109"/>
      <c r="B377" s="107"/>
      <c r="C377" s="121"/>
      <c r="D377" s="110"/>
      <c r="E377" s="111"/>
      <c r="F377" s="112"/>
    </row>
    <row r="378" spans="1:6">
      <c r="A378" s="109"/>
      <c r="B378" s="107"/>
      <c r="C378" s="121"/>
      <c r="D378" s="110"/>
      <c r="E378" s="111"/>
      <c r="F378" s="112"/>
    </row>
    <row r="379" spans="1:6">
      <c r="A379" s="109"/>
      <c r="B379" s="107"/>
      <c r="C379" s="121"/>
      <c r="D379" s="110"/>
      <c r="E379" s="111"/>
      <c r="F379" s="112"/>
    </row>
    <row r="380" spans="1:6">
      <c r="A380" s="109"/>
      <c r="B380" s="107"/>
      <c r="C380" s="121"/>
      <c r="D380" s="110"/>
      <c r="E380" s="111"/>
      <c r="F380" s="112"/>
    </row>
    <row r="381" spans="1:6">
      <c r="A381" s="109"/>
      <c r="B381" s="107"/>
      <c r="C381" s="121"/>
      <c r="D381" s="110"/>
      <c r="E381" s="111"/>
      <c r="F381" s="112"/>
    </row>
    <row r="382" spans="1:6">
      <c r="A382" s="109"/>
      <c r="B382" s="107"/>
      <c r="C382" s="121"/>
      <c r="D382" s="110"/>
      <c r="E382" s="111"/>
      <c r="F382" s="112"/>
    </row>
    <row r="383" spans="1:6">
      <c r="A383" s="109"/>
      <c r="B383" s="107"/>
      <c r="C383" s="121"/>
      <c r="D383" s="110"/>
      <c r="E383" s="111"/>
      <c r="F383" s="112"/>
    </row>
    <row r="384" spans="1:6">
      <c r="A384" s="109"/>
      <c r="B384" s="107"/>
      <c r="C384" s="121"/>
      <c r="D384" s="110"/>
      <c r="E384" s="111"/>
      <c r="F384" s="112"/>
    </row>
    <row r="385" spans="1:6">
      <c r="A385" s="109"/>
      <c r="B385" s="107"/>
      <c r="C385" s="121"/>
      <c r="D385" s="110"/>
      <c r="E385" s="111"/>
      <c r="F385" s="112"/>
    </row>
    <row r="386" spans="1:6">
      <c r="A386" s="109"/>
      <c r="B386" s="107"/>
      <c r="C386" s="121"/>
      <c r="D386" s="110"/>
      <c r="E386" s="111"/>
      <c r="F386" s="112"/>
    </row>
    <row r="387" spans="1:6">
      <c r="A387" s="109"/>
      <c r="B387" s="107"/>
      <c r="C387" s="121"/>
      <c r="D387" s="110"/>
      <c r="E387" s="111"/>
      <c r="F387" s="112"/>
    </row>
    <row r="388" spans="1:6">
      <c r="A388" s="109"/>
      <c r="B388" s="107"/>
      <c r="C388" s="121"/>
      <c r="D388" s="110"/>
      <c r="E388" s="111"/>
      <c r="F388" s="112"/>
    </row>
    <row r="389" spans="1:6">
      <c r="A389" s="109"/>
      <c r="B389" s="107"/>
      <c r="C389" s="121"/>
      <c r="D389" s="110"/>
      <c r="E389" s="111"/>
      <c r="F389" s="112"/>
    </row>
    <row r="390" spans="1:6">
      <c r="A390" s="109"/>
      <c r="B390" s="107"/>
      <c r="C390" s="121"/>
      <c r="D390" s="110"/>
      <c r="E390" s="111"/>
      <c r="F390" s="112"/>
    </row>
    <row r="391" spans="1:6">
      <c r="A391" s="109"/>
      <c r="B391" s="107"/>
      <c r="C391" s="121"/>
      <c r="D391" s="110"/>
      <c r="E391" s="111"/>
      <c r="F391" s="112"/>
    </row>
    <row r="392" spans="1:6">
      <c r="A392" s="109"/>
      <c r="B392" s="107"/>
      <c r="C392" s="121"/>
      <c r="D392" s="110"/>
      <c r="E392" s="111"/>
      <c r="F392" s="112"/>
    </row>
    <row r="393" spans="1:6">
      <c r="A393" s="109"/>
      <c r="B393" s="107"/>
      <c r="C393" s="121"/>
      <c r="D393" s="110"/>
      <c r="E393" s="111"/>
      <c r="F393" s="112"/>
    </row>
    <row r="394" spans="1:6">
      <c r="A394" s="109"/>
      <c r="B394" s="107"/>
      <c r="C394" s="121"/>
      <c r="D394" s="110"/>
      <c r="E394" s="111"/>
      <c r="F394" s="112"/>
    </row>
    <row r="395" spans="1:6">
      <c r="A395" s="109"/>
      <c r="B395" s="107"/>
      <c r="C395" s="121"/>
      <c r="D395" s="110"/>
      <c r="E395" s="111"/>
      <c r="F395" s="112"/>
    </row>
    <row r="396" spans="1:6">
      <c r="A396" s="109"/>
      <c r="B396" s="107"/>
      <c r="C396" s="121"/>
      <c r="D396" s="110"/>
      <c r="E396" s="111"/>
      <c r="F396" s="112"/>
    </row>
    <row r="397" spans="1:6">
      <c r="A397" s="109"/>
      <c r="B397" s="107"/>
      <c r="C397" s="121"/>
      <c r="D397" s="110"/>
      <c r="E397" s="111"/>
      <c r="F397" s="112"/>
    </row>
    <row r="398" spans="1:6">
      <c r="A398" s="109"/>
      <c r="B398" s="107"/>
      <c r="C398" s="121"/>
      <c r="D398" s="110"/>
      <c r="E398" s="111"/>
      <c r="F398" s="112"/>
    </row>
    <row r="399" spans="1:6">
      <c r="A399" s="109"/>
      <c r="B399" s="107"/>
      <c r="C399" s="121"/>
      <c r="D399" s="110"/>
      <c r="E399" s="111"/>
      <c r="F399" s="112"/>
    </row>
    <row r="400" spans="1:6">
      <c r="A400" s="109"/>
      <c r="B400" s="107"/>
      <c r="C400" s="121"/>
      <c r="D400" s="110"/>
      <c r="E400" s="111"/>
      <c r="F400" s="112"/>
    </row>
    <row r="401" spans="1:6">
      <c r="A401" s="109"/>
      <c r="B401" s="107"/>
      <c r="C401" s="121"/>
      <c r="D401" s="110"/>
      <c r="E401" s="111"/>
      <c r="F401" s="112"/>
    </row>
    <row r="402" spans="1:6">
      <c r="A402" s="109"/>
      <c r="B402" s="107"/>
      <c r="C402" s="121"/>
      <c r="D402" s="110"/>
      <c r="E402" s="111"/>
      <c r="F402" s="112"/>
    </row>
    <row r="403" spans="1:6">
      <c r="A403" s="109"/>
      <c r="B403" s="107"/>
      <c r="C403" s="121"/>
      <c r="D403" s="110"/>
      <c r="E403" s="111"/>
      <c r="F403" s="112"/>
    </row>
    <row r="404" spans="1:6">
      <c r="A404" s="109"/>
      <c r="B404" s="107"/>
      <c r="C404" s="121"/>
      <c r="D404" s="110"/>
      <c r="E404" s="111"/>
      <c r="F404" s="112"/>
    </row>
    <row r="405" spans="1:6">
      <c r="A405" s="109"/>
      <c r="B405" s="107"/>
      <c r="C405" s="121"/>
      <c r="D405" s="110"/>
      <c r="E405" s="111"/>
      <c r="F405" s="112"/>
    </row>
    <row r="406" spans="1:6">
      <c r="A406" s="109"/>
      <c r="B406" s="107"/>
      <c r="C406" s="121"/>
      <c r="D406" s="110"/>
      <c r="E406" s="111"/>
      <c r="F406" s="112"/>
    </row>
    <row r="407" spans="1:6">
      <c r="A407" s="109"/>
      <c r="B407" s="107"/>
      <c r="C407" s="121"/>
      <c r="D407" s="110"/>
      <c r="E407" s="111"/>
      <c r="F407" s="112"/>
    </row>
    <row r="408" spans="1:6">
      <c r="A408" s="109"/>
      <c r="B408" s="107"/>
      <c r="C408" s="121"/>
      <c r="D408" s="110"/>
      <c r="E408" s="111"/>
      <c r="F408" s="112"/>
    </row>
    <row r="409" spans="1:6">
      <c r="A409" s="109"/>
      <c r="B409" s="107"/>
      <c r="C409" s="121"/>
      <c r="D409" s="110"/>
      <c r="E409" s="111"/>
      <c r="F409" s="112"/>
    </row>
    <row r="410" spans="1:6">
      <c r="A410" s="109"/>
      <c r="B410" s="107"/>
      <c r="C410" s="121"/>
      <c r="D410" s="110"/>
      <c r="E410" s="111"/>
      <c r="F410" s="112"/>
    </row>
    <row r="411" spans="1:6">
      <c r="A411" s="109"/>
      <c r="B411" s="107"/>
      <c r="C411" s="121"/>
      <c r="D411" s="110"/>
      <c r="E411" s="111"/>
      <c r="F411" s="112"/>
    </row>
    <row r="412" spans="1:6">
      <c r="A412" s="109"/>
      <c r="B412" s="107"/>
      <c r="C412" s="121"/>
      <c r="D412" s="110"/>
      <c r="E412" s="111"/>
      <c r="F412" s="112"/>
    </row>
    <row r="413" spans="1:6">
      <c r="A413" s="109"/>
      <c r="B413" s="107"/>
      <c r="C413" s="121"/>
      <c r="D413" s="110"/>
      <c r="E413" s="111"/>
      <c r="F413" s="112"/>
    </row>
    <row r="414" spans="1:6">
      <c r="A414" s="109"/>
      <c r="B414" s="107"/>
      <c r="C414" s="121"/>
      <c r="D414" s="110"/>
      <c r="E414" s="111"/>
      <c r="F414" s="112"/>
    </row>
    <row r="415" spans="1:6">
      <c r="A415" s="109"/>
      <c r="B415" s="107"/>
      <c r="C415" s="121"/>
      <c r="D415" s="110"/>
      <c r="E415" s="111"/>
      <c r="F415" s="112"/>
    </row>
    <row r="416" spans="1:6">
      <c r="A416" s="109"/>
      <c r="B416" s="107"/>
      <c r="C416" s="121"/>
      <c r="D416" s="110"/>
      <c r="E416" s="111"/>
      <c r="F416" s="112"/>
    </row>
    <row r="417" spans="1:6">
      <c r="A417" s="109"/>
      <c r="B417" s="107"/>
      <c r="C417" s="121"/>
      <c r="D417" s="110"/>
      <c r="E417" s="111"/>
      <c r="F417" s="112"/>
    </row>
    <row r="418" spans="1:6">
      <c r="A418" s="109"/>
      <c r="B418" s="107"/>
      <c r="C418" s="121"/>
      <c r="D418" s="110"/>
      <c r="E418" s="111"/>
      <c r="F418" s="112"/>
    </row>
    <row r="419" spans="1:6">
      <c r="A419" s="109"/>
      <c r="B419" s="107"/>
      <c r="C419" s="121"/>
      <c r="D419" s="110"/>
      <c r="E419" s="111"/>
      <c r="F419" s="112"/>
    </row>
    <row r="420" spans="1:6">
      <c r="A420" s="109"/>
      <c r="B420" s="107"/>
      <c r="C420" s="121"/>
      <c r="D420" s="110"/>
      <c r="E420" s="111"/>
      <c r="F420" s="112"/>
    </row>
    <row r="421" spans="1:6">
      <c r="A421" s="109"/>
      <c r="B421" s="107"/>
      <c r="C421" s="121"/>
      <c r="D421" s="110"/>
      <c r="E421" s="111"/>
      <c r="F421" s="112"/>
    </row>
    <row r="422" spans="1:6">
      <c r="A422" s="109"/>
      <c r="B422" s="107"/>
      <c r="C422" s="121"/>
      <c r="D422" s="110"/>
      <c r="E422" s="111"/>
      <c r="F422" s="112"/>
    </row>
    <row r="423" spans="1:6">
      <c r="A423" s="109"/>
      <c r="B423" s="107"/>
      <c r="C423" s="121"/>
      <c r="D423" s="110"/>
      <c r="E423" s="111"/>
      <c r="F423" s="112"/>
    </row>
    <row r="424" spans="1:6">
      <c r="A424" s="109"/>
      <c r="B424" s="107"/>
      <c r="C424" s="121"/>
      <c r="D424" s="110"/>
      <c r="E424" s="111"/>
      <c r="F424" s="112"/>
    </row>
    <row r="425" spans="1:6">
      <c r="A425" s="109"/>
      <c r="B425" s="107"/>
      <c r="C425" s="121"/>
      <c r="D425" s="110"/>
      <c r="E425" s="111"/>
      <c r="F425" s="112"/>
    </row>
    <row r="426" spans="1:6">
      <c r="A426" s="109"/>
      <c r="B426" s="107"/>
      <c r="C426" s="121"/>
      <c r="D426" s="110"/>
      <c r="E426" s="111"/>
      <c r="F426" s="112"/>
    </row>
    <row r="427" spans="1:6">
      <c r="A427" s="109"/>
      <c r="B427" s="107"/>
      <c r="C427" s="121"/>
      <c r="D427" s="110"/>
      <c r="E427" s="111"/>
      <c r="F427" s="112"/>
    </row>
    <row r="428" spans="1:6">
      <c r="A428" s="109"/>
      <c r="B428" s="107"/>
      <c r="C428" s="121"/>
      <c r="D428" s="110"/>
      <c r="E428" s="111"/>
      <c r="F428" s="112"/>
    </row>
    <row r="429" spans="1:6">
      <c r="A429" s="109"/>
      <c r="B429" s="107"/>
      <c r="C429" s="121"/>
      <c r="D429" s="110"/>
      <c r="E429" s="111"/>
      <c r="F429" s="112"/>
    </row>
    <row r="430" spans="1:6">
      <c r="A430" s="109"/>
      <c r="B430" s="107"/>
      <c r="C430" s="121"/>
      <c r="D430" s="110"/>
      <c r="E430" s="111"/>
      <c r="F430" s="112"/>
    </row>
    <row r="431" spans="1:6">
      <c r="A431" s="109"/>
      <c r="B431" s="107"/>
      <c r="C431" s="121"/>
      <c r="D431" s="110"/>
      <c r="E431" s="111"/>
      <c r="F431" s="112"/>
    </row>
    <row r="432" spans="1:6">
      <c r="A432" s="109"/>
      <c r="B432" s="107"/>
      <c r="C432" s="121"/>
      <c r="D432" s="110"/>
      <c r="E432" s="111"/>
      <c r="F432" s="112"/>
    </row>
    <row r="433" spans="1:6">
      <c r="A433" s="109"/>
      <c r="B433" s="107"/>
      <c r="C433" s="121"/>
      <c r="D433" s="110"/>
      <c r="E433" s="111"/>
      <c r="F433" s="112"/>
    </row>
    <row r="434" spans="1:6">
      <c r="A434" s="109"/>
      <c r="B434" s="107"/>
      <c r="C434" s="121"/>
      <c r="D434" s="110"/>
      <c r="E434" s="111"/>
      <c r="F434" s="112"/>
    </row>
    <row r="435" spans="1:6">
      <c r="A435" s="109"/>
      <c r="B435" s="107"/>
      <c r="C435" s="121"/>
      <c r="D435" s="110"/>
      <c r="E435" s="111"/>
      <c r="F435" s="112"/>
    </row>
    <row r="436" spans="1:6">
      <c r="A436" s="109"/>
      <c r="B436" s="107"/>
      <c r="C436" s="121"/>
      <c r="D436" s="110"/>
      <c r="E436" s="111"/>
      <c r="F436" s="112"/>
    </row>
    <row r="437" spans="1:6">
      <c r="A437" s="109"/>
      <c r="B437" s="107"/>
      <c r="C437" s="121"/>
      <c r="D437" s="110"/>
      <c r="E437" s="111"/>
      <c r="F437" s="112"/>
    </row>
    <row r="438" spans="1:6">
      <c r="A438" s="109"/>
      <c r="B438" s="107"/>
      <c r="C438" s="121"/>
      <c r="D438" s="110"/>
      <c r="E438" s="111"/>
      <c r="F438" s="112"/>
    </row>
    <row r="439" spans="1:6">
      <c r="A439" s="109"/>
      <c r="B439" s="107"/>
      <c r="C439" s="121"/>
      <c r="D439" s="110"/>
      <c r="E439" s="111"/>
      <c r="F439" s="112"/>
    </row>
    <row r="440" spans="1:6">
      <c r="A440" s="109"/>
      <c r="B440" s="107"/>
      <c r="C440" s="121"/>
      <c r="D440" s="110"/>
      <c r="E440" s="111"/>
      <c r="F440" s="112"/>
    </row>
    <row r="441" spans="1:6">
      <c r="A441" s="109"/>
      <c r="B441" s="107"/>
      <c r="C441" s="121"/>
      <c r="D441" s="110"/>
      <c r="E441" s="111"/>
      <c r="F441" s="112"/>
    </row>
    <row r="442" spans="1:6">
      <c r="A442" s="109"/>
      <c r="B442" s="107"/>
      <c r="C442" s="121"/>
      <c r="D442" s="110"/>
      <c r="E442" s="111"/>
      <c r="F442" s="112"/>
    </row>
    <row r="443" spans="1:6">
      <c r="A443" s="109"/>
      <c r="B443" s="107"/>
      <c r="C443" s="121"/>
      <c r="D443" s="110"/>
      <c r="E443" s="111"/>
      <c r="F443" s="112"/>
    </row>
    <row r="444" spans="1:6">
      <c r="A444" s="109"/>
      <c r="B444" s="107"/>
      <c r="C444" s="121"/>
      <c r="D444" s="110"/>
      <c r="E444" s="111"/>
      <c r="F444" s="112"/>
    </row>
    <row r="445" spans="1:6">
      <c r="A445" s="109"/>
      <c r="B445" s="107"/>
      <c r="C445" s="121"/>
      <c r="D445" s="110"/>
      <c r="E445" s="111"/>
      <c r="F445" s="112"/>
    </row>
    <row r="446" spans="1:6">
      <c r="A446" s="109"/>
      <c r="B446" s="107"/>
      <c r="C446" s="121"/>
      <c r="D446" s="110"/>
      <c r="E446" s="111"/>
      <c r="F446" s="112"/>
    </row>
    <row r="447" spans="1:6">
      <c r="A447" s="109"/>
      <c r="B447" s="107"/>
      <c r="C447" s="121"/>
      <c r="D447" s="110"/>
      <c r="E447" s="111"/>
      <c r="F447" s="112"/>
    </row>
    <row r="448" spans="1:6">
      <c r="A448" s="109"/>
      <c r="B448" s="107"/>
      <c r="C448" s="121"/>
      <c r="D448" s="110"/>
      <c r="E448" s="111"/>
      <c r="F448" s="112"/>
    </row>
    <row r="449" spans="1:6">
      <c r="A449" s="109"/>
      <c r="B449" s="107"/>
      <c r="C449" s="121"/>
      <c r="D449" s="110"/>
      <c r="E449" s="111"/>
      <c r="F449" s="112"/>
    </row>
    <row r="450" spans="1:6">
      <c r="A450" s="109"/>
      <c r="B450" s="107"/>
      <c r="C450" s="121"/>
      <c r="D450" s="110"/>
      <c r="E450" s="111"/>
      <c r="F450" s="112"/>
    </row>
    <row r="451" spans="1:6">
      <c r="A451" s="109"/>
      <c r="B451" s="107"/>
      <c r="C451" s="121"/>
      <c r="D451" s="110"/>
      <c r="E451" s="111"/>
      <c r="F451" s="112"/>
    </row>
    <row r="452" spans="1:6">
      <c r="A452" s="109"/>
      <c r="B452" s="107"/>
      <c r="C452" s="121"/>
      <c r="D452" s="110"/>
      <c r="E452" s="111"/>
      <c r="F452" s="112"/>
    </row>
    <row r="453" spans="1:6">
      <c r="A453" s="109"/>
      <c r="B453" s="107"/>
      <c r="C453" s="121"/>
      <c r="D453" s="110"/>
      <c r="E453" s="111"/>
      <c r="F453" s="112"/>
    </row>
    <row r="454" spans="1:6">
      <c r="A454" s="109"/>
      <c r="B454" s="107"/>
      <c r="C454" s="121"/>
      <c r="D454" s="110"/>
      <c r="E454" s="111"/>
      <c r="F454" s="112"/>
    </row>
    <row r="455" spans="1:6">
      <c r="A455" s="109"/>
      <c r="B455" s="107"/>
      <c r="C455" s="121"/>
      <c r="D455" s="110"/>
      <c r="E455" s="111"/>
      <c r="F455" s="112"/>
    </row>
    <row r="456" spans="1:6">
      <c r="A456" s="109"/>
      <c r="B456" s="107"/>
      <c r="C456" s="121"/>
      <c r="D456" s="110"/>
      <c r="E456" s="111"/>
      <c r="F456" s="112"/>
    </row>
    <row r="457" spans="1:6">
      <c r="A457" s="109"/>
      <c r="B457" s="107"/>
      <c r="C457" s="121"/>
      <c r="D457" s="110"/>
      <c r="E457" s="111"/>
      <c r="F457" s="112"/>
    </row>
    <row r="458" spans="1:6">
      <c r="A458" s="109"/>
      <c r="B458" s="107"/>
      <c r="C458" s="121"/>
      <c r="D458" s="110"/>
      <c r="E458" s="111"/>
      <c r="F458" s="112"/>
    </row>
    <row r="459" spans="1:6">
      <c r="A459" s="109"/>
      <c r="B459" s="107"/>
      <c r="C459" s="121"/>
      <c r="D459" s="110"/>
      <c r="E459" s="111"/>
      <c r="F459" s="112"/>
    </row>
    <row r="460" spans="1:6">
      <c r="A460" s="109"/>
      <c r="B460" s="107"/>
      <c r="C460" s="121"/>
      <c r="D460" s="110"/>
      <c r="E460" s="111"/>
      <c r="F460" s="112"/>
    </row>
    <row r="461" spans="1:6">
      <c r="A461" s="109"/>
      <c r="B461" s="107"/>
      <c r="C461" s="121"/>
      <c r="D461" s="110"/>
      <c r="E461" s="111"/>
      <c r="F461" s="112"/>
    </row>
    <row r="462" spans="1:6">
      <c r="A462" s="109"/>
      <c r="B462" s="107"/>
      <c r="C462" s="121"/>
      <c r="D462" s="110"/>
      <c r="E462" s="111"/>
      <c r="F462" s="112"/>
    </row>
    <row r="463" spans="1:6">
      <c r="A463" s="109"/>
      <c r="B463" s="107"/>
      <c r="C463" s="121"/>
      <c r="D463" s="110"/>
      <c r="E463" s="111"/>
      <c r="F463" s="112"/>
    </row>
    <row r="464" spans="1:6">
      <c r="A464" s="109"/>
      <c r="B464" s="107"/>
      <c r="C464" s="121"/>
      <c r="D464" s="110"/>
      <c r="E464" s="111"/>
      <c r="F464" s="112"/>
    </row>
    <row r="465" spans="1:6">
      <c r="A465" s="109"/>
      <c r="B465" s="107"/>
      <c r="C465" s="121"/>
      <c r="D465" s="110"/>
      <c r="E465" s="111"/>
      <c r="F465" s="112"/>
    </row>
    <row r="466" spans="1:6">
      <c r="A466" s="109"/>
      <c r="B466" s="107"/>
      <c r="C466" s="121"/>
      <c r="D466" s="110"/>
      <c r="E466" s="111"/>
      <c r="F466" s="112"/>
    </row>
    <row r="467" spans="1:6">
      <c r="A467" s="109"/>
      <c r="B467" s="107"/>
      <c r="C467" s="121"/>
      <c r="D467" s="110"/>
      <c r="E467" s="111"/>
      <c r="F467" s="112"/>
    </row>
    <row r="468" spans="1:6">
      <c r="A468" s="109"/>
      <c r="B468" s="107"/>
      <c r="C468" s="121"/>
      <c r="D468" s="110"/>
      <c r="E468" s="111"/>
      <c r="F468" s="112"/>
    </row>
    <row r="469" spans="1:6">
      <c r="A469" s="109"/>
      <c r="B469" s="107"/>
      <c r="C469" s="121"/>
      <c r="D469" s="110"/>
      <c r="E469" s="111"/>
      <c r="F469" s="112"/>
    </row>
    <row r="470" spans="1:6">
      <c r="A470" s="109"/>
      <c r="B470" s="107"/>
      <c r="C470" s="121"/>
      <c r="D470" s="110"/>
      <c r="E470" s="111"/>
      <c r="F470" s="112"/>
    </row>
    <row r="471" spans="1:6">
      <c r="A471" s="109"/>
      <c r="B471" s="107"/>
      <c r="C471" s="121"/>
      <c r="D471" s="110"/>
      <c r="E471" s="111"/>
      <c r="F471" s="112"/>
    </row>
    <row r="472" spans="1:6">
      <c r="A472" s="109"/>
      <c r="B472" s="107"/>
      <c r="C472" s="121"/>
      <c r="D472" s="110"/>
      <c r="E472" s="111"/>
      <c r="F472" s="112"/>
    </row>
    <row r="473" spans="1:6">
      <c r="A473" s="109"/>
      <c r="B473" s="107"/>
      <c r="C473" s="121"/>
      <c r="D473" s="110"/>
      <c r="E473" s="111"/>
      <c r="F473" s="112"/>
    </row>
    <row r="474" spans="1:6">
      <c r="A474" s="109"/>
      <c r="B474" s="107"/>
      <c r="C474" s="121"/>
      <c r="D474" s="110"/>
      <c r="E474" s="111"/>
      <c r="F474" s="112"/>
    </row>
    <row r="475" spans="1:6">
      <c r="A475" s="109"/>
      <c r="B475" s="107"/>
      <c r="C475" s="121"/>
      <c r="D475" s="110"/>
      <c r="E475" s="111"/>
      <c r="F475" s="112"/>
    </row>
    <row r="476" spans="1:6">
      <c r="A476" s="109"/>
      <c r="B476" s="107"/>
      <c r="C476" s="121"/>
      <c r="D476" s="110"/>
      <c r="E476" s="111"/>
      <c r="F476" s="112"/>
    </row>
    <row r="477" spans="1:6">
      <c r="A477" s="109"/>
      <c r="B477" s="107"/>
      <c r="C477" s="121"/>
      <c r="D477" s="110"/>
      <c r="E477" s="111"/>
      <c r="F477" s="112"/>
    </row>
    <row r="478" spans="1:6">
      <c r="A478" s="109"/>
      <c r="B478" s="107"/>
      <c r="C478" s="121"/>
      <c r="D478" s="110"/>
      <c r="E478" s="111"/>
      <c r="F478" s="112"/>
    </row>
    <row r="479" spans="1:6">
      <c r="A479" s="109"/>
      <c r="B479" s="107"/>
      <c r="C479" s="121"/>
      <c r="D479" s="110"/>
      <c r="E479" s="111"/>
      <c r="F479" s="112"/>
    </row>
    <row r="480" spans="1:6">
      <c r="A480" s="109"/>
      <c r="B480" s="107"/>
      <c r="C480" s="121"/>
      <c r="D480" s="110"/>
      <c r="E480" s="111"/>
      <c r="F480" s="112"/>
    </row>
    <row r="481" spans="1:6">
      <c r="A481" s="109"/>
      <c r="B481" s="107"/>
      <c r="C481" s="121"/>
      <c r="D481" s="110"/>
      <c r="E481" s="111"/>
      <c r="F481" s="112"/>
    </row>
    <row r="482" spans="1:6">
      <c r="A482" s="109"/>
      <c r="B482" s="107"/>
      <c r="C482" s="121"/>
      <c r="D482" s="110"/>
      <c r="E482" s="111"/>
      <c r="F482" s="112"/>
    </row>
    <row r="483" spans="1:6">
      <c r="A483" s="109"/>
      <c r="B483" s="107"/>
      <c r="C483" s="121"/>
      <c r="D483" s="110"/>
      <c r="E483" s="111"/>
      <c r="F483" s="112"/>
    </row>
    <row r="484" spans="1:6">
      <c r="A484" s="109"/>
      <c r="B484" s="107"/>
      <c r="C484" s="121"/>
      <c r="D484" s="110"/>
      <c r="E484" s="111"/>
      <c r="F484" s="112"/>
    </row>
    <row r="485" spans="1:6">
      <c r="A485" s="109"/>
      <c r="B485" s="107"/>
      <c r="C485" s="121"/>
      <c r="D485" s="110"/>
      <c r="E485" s="111"/>
      <c r="F485" s="112"/>
    </row>
    <row r="486" spans="1:6">
      <c r="A486" s="109"/>
      <c r="B486" s="107"/>
      <c r="C486" s="121"/>
      <c r="D486" s="110"/>
      <c r="E486" s="111"/>
      <c r="F486" s="112"/>
    </row>
    <row r="487" spans="1:6">
      <c r="A487" s="109"/>
      <c r="B487" s="107"/>
      <c r="C487" s="121"/>
      <c r="D487" s="110"/>
      <c r="E487" s="111"/>
      <c r="F487" s="112"/>
    </row>
    <row r="488" spans="1:6">
      <c r="A488" s="109"/>
      <c r="B488" s="107"/>
      <c r="C488" s="121"/>
      <c r="D488" s="110"/>
      <c r="E488" s="111"/>
      <c r="F488" s="112"/>
    </row>
    <row r="489" spans="1:6">
      <c r="A489" s="109"/>
      <c r="B489" s="107"/>
      <c r="C489" s="121"/>
      <c r="D489" s="110"/>
      <c r="E489" s="111"/>
      <c r="F489" s="112"/>
    </row>
    <row r="490" spans="1:6">
      <c r="A490" s="109"/>
      <c r="B490" s="107"/>
      <c r="C490" s="121"/>
      <c r="D490" s="110"/>
      <c r="E490" s="111"/>
      <c r="F490" s="112"/>
    </row>
    <row r="491" spans="1:6">
      <c r="A491" s="109"/>
      <c r="B491" s="107"/>
      <c r="C491" s="121"/>
      <c r="D491" s="110"/>
      <c r="E491" s="111"/>
      <c r="F491" s="112"/>
    </row>
    <row r="492" spans="1:6">
      <c r="A492" s="109"/>
      <c r="B492" s="107"/>
      <c r="C492" s="121"/>
      <c r="D492" s="110"/>
      <c r="E492" s="111"/>
      <c r="F492" s="112"/>
    </row>
    <row r="493" spans="1:6">
      <c r="A493" s="109"/>
      <c r="B493" s="107"/>
      <c r="C493" s="121"/>
      <c r="D493" s="110"/>
      <c r="E493" s="111"/>
      <c r="F493" s="112"/>
    </row>
    <row r="494" spans="1:6">
      <c r="A494" s="109"/>
      <c r="B494" s="107"/>
      <c r="C494" s="121"/>
      <c r="D494" s="110"/>
      <c r="E494" s="111"/>
      <c r="F494" s="112"/>
    </row>
    <row r="495" spans="1:6">
      <c r="A495" s="109"/>
      <c r="B495" s="107"/>
      <c r="C495" s="121"/>
      <c r="D495" s="110"/>
      <c r="E495" s="111"/>
      <c r="F495" s="112"/>
    </row>
    <row r="496" spans="1:6">
      <c r="A496" s="109"/>
      <c r="B496" s="107"/>
      <c r="C496" s="121"/>
      <c r="D496" s="110"/>
      <c r="E496" s="111"/>
      <c r="F496" s="112"/>
    </row>
    <row r="497" spans="1:6">
      <c r="A497" s="109"/>
      <c r="B497" s="107"/>
      <c r="C497" s="121"/>
      <c r="D497" s="110"/>
      <c r="E497" s="111"/>
      <c r="F497" s="112"/>
    </row>
    <row r="498" spans="1:6">
      <c r="A498" s="109"/>
      <c r="B498" s="107"/>
      <c r="C498" s="121"/>
      <c r="D498" s="110"/>
      <c r="E498" s="111"/>
      <c r="F498" s="112"/>
    </row>
    <row r="499" spans="1:6">
      <c r="A499" s="109"/>
      <c r="B499" s="107"/>
      <c r="C499" s="121"/>
      <c r="D499" s="110"/>
      <c r="E499" s="111"/>
      <c r="F499" s="112"/>
    </row>
    <row r="500" spans="1:6">
      <c r="A500" s="109"/>
      <c r="B500" s="107"/>
      <c r="C500" s="121"/>
      <c r="D500" s="110"/>
      <c r="E500" s="111"/>
      <c r="F500" s="112"/>
    </row>
    <row r="501" spans="1:6">
      <c r="A501" s="109"/>
      <c r="B501" s="107"/>
      <c r="C501" s="121"/>
      <c r="D501" s="110"/>
      <c r="E501" s="111"/>
      <c r="F501" s="112"/>
    </row>
    <row r="502" spans="1:6">
      <c r="A502" s="109"/>
      <c r="B502" s="107"/>
      <c r="C502" s="121"/>
      <c r="D502" s="110"/>
      <c r="E502" s="111"/>
      <c r="F502" s="112"/>
    </row>
    <row r="503" spans="1:6">
      <c r="A503" s="109"/>
      <c r="B503" s="107"/>
      <c r="C503" s="121"/>
      <c r="D503" s="110"/>
      <c r="E503" s="111"/>
      <c r="F503" s="112"/>
    </row>
    <row r="504" spans="1:6">
      <c r="A504" s="109"/>
      <c r="B504" s="107"/>
      <c r="C504" s="121"/>
      <c r="D504" s="110"/>
      <c r="E504" s="111"/>
      <c r="F504" s="112"/>
    </row>
    <row r="505" spans="1:6">
      <c r="A505" s="109"/>
      <c r="B505" s="107"/>
      <c r="C505" s="121"/>
      <c r="D505" s="110"/>
      <c r="E505" s="111"/>
      <c r="F505" s="112"/>
    </row>
    <row r="506" spans="1:6">
      <c r="A506" s="109"/>
      <c r="B506" s="107"/>
      <c r="C506" s="121"/>
      <c r="D506" s="110"/>
      <c r="E506" s="111"/>
      <c r="F506" s="112"/>
    </row>
    <row r="507" spans="1:6">
      <c r="A507" s="109"/>
      <c r="B507" s="107"/>
      <c r="C507" s="121"/>
      <c r="D507" s="110"/>
      <c r="E507" s="111"/>
      <c r="F507" s="112"/>
    </row>
    <row r="508" spans="1:6">
      <c r="A508" s="109"/>
      <c r="B508" s="107"/>
      <c r="C508" s="121"/>
      <c r="D508" s="110"/>
      <c r="E508" s="111"/>
      <c r="F508" s="112"/>
    </row>
    <row r="509" spans="1:6">
      <c r="A509" s="109"/>
      <c r="B509" s="107"/>
      <c r="C509" s="121"/>
      <c r="D509" s="110"/>
      <c r="E509" s="111"/>
      <c r="F509" s="112"/>
    </row>
    <row r="510" spans="1:6">
      <c r="A510" s="109"/>
      <c r="B510" s="107"/>
      <c r="C510" s="121"/>
      <c r="D510" s="110"/>
      <c r="E510" s="111"/>
      <c r="F510" s="112"/>
    </row>
    <row r="511" spans="1:6">
      <c r="A511" s="109"/>
      <c r="B511" s="107"/>
      <c r="C511" s="121"/>
      <c r="D511" s="110"/>
      <c r="E511" s="111"/>
      <c r="F511" s="112"/>
    </row>
    <row r="512" spans="1:6">
      <c r="A512" s="109"/>
      <c r="B512" s="107"/>
      <c r="C512" s="121"/>
      <c r="D512" s="110"/>
      <c r="E512" s="111"/>
      <c r="F512" s="112"/>
    </row>
    <row r="513" spans="1:6">
      <c r="A513" s="109"/>
      <c r="B513" s="107"/>
      <c r="C513" s="121"/>
      <c r="D513" s="110"/>
      <c r="E513" s="111"/>
      <c r="F513" s="112"/>
    </row>
    <row r="514" spans="1:6">
      <c r="A514" s="109"/>
      <c r="B514" s="107"/>
      <c r="C514" s="121"/>
      <c r="D514" s="110"/>
      <c r="E514" s="111"/>
      <c r="F514" s="112"/>
    </row>
    <row r="515" spans="1:6">
      <c r="A515" s="109"/>
      <c r="B515" s="107"/>
      <c r="C515" s="121"/>
      <c r="D515" s="110"/>
      <c r="E515" s="111"/>
      <c r="F515" s="112"/>
    </row>
    <row r="516" spans="1:6">
      <c r="A516" s="109"/>
      <c r="B516" s="107"/>
      <c r="C516" s="121"/>
      <c r="D516" s="110"/>
      <c r="E516" s="111"/>
      <c r="F516" s="112"/>
    </row>
    <row r="517" spans="1:6">
      <c r="A517" s="109"/>
      <c r="B517" s="107"/>
      <c r="C517" s="121"/>
      <c r="D517" s="110"/>
      <c r="E517" s="111"/>
      <c r="F517" s="112"/>
    </row>
    <row r="518" spans="1:6">
      <c r="A518" s="109"/>
      <c r="B518" s="107"/>
      <c r="C518" s="121"/>
      <c r="D518" s="110"/>
      <c r="E518" s="111"/>
      <c r="F518" s="112"/>
    </row>
    <row r="519" spans="1:6">
      <c r="A519" s="109"/>
      <c r="B519" s="107"/>
      <c r="C519" s="121"/>
      <c r="D519" s="110"/>
      <c r="E519" s="111"/>
      <c r="F519" s="112"/>
    </row>
    <row r="520" spans="1:6">
      <c r="A520" s="109"/>
      <c r="B520" s="107"/>
      <c r="C520" s="121"/>
      <c r="D520" s="110"/>
      <c r="E520" s="111"/>
      <c r="F520" s="112"/>
    </row>
    <row r="521" spans="1:6">
      <c r="A521" s="109"/>
      <c r="B521" s="107"/>
      <c r="C521" s="121"/>
      <c r="D521" s="110"/>
      <c r="E521" s="111"/>
      <c r="F521" s="112"/>
    </row>
    <row r="522" spans="1:6">
      <c r="A522" s="109"/>
      <c r="B522" s="107"/>
      <c r="C522" s="121"/>
      <c r="D522" s="110"/>
      <c r="E522" s="111"/>
      <c r="F522" s="112"/>
    </row>
    <row r="523" spans="1:6">
      <c r="A523" s="109"/>
      <c r="B523" s="107"/>
      <c r="C523" s="121"/>
      <c r="D523" s="110"/>
      <c r="E523" s="111"/>
      <c r="F523" s="112"/>
    </row>
    <row r="524" spans="1:6">
      <c r="A524" s="109"/>
      <c r="B524" s="107"/>
      <c r="C524" s="121"/>
      <c r="D524" s="110"/>
      <c r="E524" s="111"/>
      <c r="F524" s="112"/>
    </row>
    <row r="525" spans="1:6">
      <c r="A525" s="109"/>
      <c r="B525" s="107"/>
      <c r="C525" s="121"/>
      <c r="D525" s="110"/>
      <c r="E525" s="111"/>
      <c r="F525" s="112"/>
    </row>
    <row r="526" spans="1:6">
      <c r="A526" s="109"/>
      <c r="B526" s="107"/>
      <c r="C526" s="121"/>
      <c r="D526" s="110"/>
      <c r="E526" s="111"/>
      <c r="F526" s="112"/>
    </row>
    <row r="527" spans="1:6">
      <c r="A527" s="109"/>
      <c r="B527" s="107"/>
      <c r="C527" s="121"/>
      <c r="D527" s="110"/>
      <c r="E527" s="111"/>
      <c r="F527" s="112"/>
    </row>
    <row r="528" spans="1:6">
      <c r="A528" s="109"/>
      <c r="B528" s="107"/>
      <c r="C528" s="121"/>
      <c r="D528" s="110"/>
      <c r="E528" s="111"/>
      <c r="F528" s="112"/>
    </row>
    <row r="529" spans="1:6">
      <c r="A529" s="109"/>
      <c r="B529" s="107"/>
      <c r="C529" s="121"/>
      <c r="D529" s="110"/>
      <c r="E529" s="111"/>
      <c r="F529" s="112"/>
    </row>
    <row r="530" spans="1:6">
      <c r="A530" s="109"/>
      <c r="B530" s="107"/>
      <c r="C530" s="121"/>
      <c r="D530" s="110"/>
      <c r="E530" s="111"/>
      <c r="F530" s="112"/>
    </row>
    <row r="531" spans="1:6">
      <c r="A531" s="109"/>
      <c r="B531" s="107"/>
      <c r="C531" s="121"/>
      <c r="D531" s="110"/>
      <c r="E531" s="111"/>
      <c r="F531" s="112"/>
    </row>
    <row r="532" spans="1:6">
      <c r="A532" s="109"/>
      <c r="B532" s="107"/>
      <c r="C532" s="121"/>
      <c r="D532" s="110"/>
      <c r="E532" s="111"/>
      <c r="F532" s="112"/>
    </row>
    <row r="533" spans="1:6">
      <c r="A533" s="109"/>
      <c r="B533" s="107"/>
      <c r="C533" s="121"/>
      <c r="D533" s="110"/>
      <c r="E533" s="111"/>
      <c r="F533" s="112"/>
    </row>
    <row r="534" spans="1:6">
      <c r="A534" s="109"/>
      <c r="B534" s="107"/>
      <c r="C534" s="121"/>
      <c r="D534" s="110"/>
      <c r="E534" s="111"/>
      <c r="F534" s="112"/>
    </row>
    <row r="535" spans="1:6">
      <c r="A535" s="109"/>
      <c r="B535" s="107"/>
      <c r="C535" s="121"/>
      <c r="D535" s="110"/>
      <c r="E535" s="111"/>
      <c r="F535" s="112"/>
    </row>
    <row r="536" spans="1:6">
      <c r="A536" s="109"/>
      <c r="B536" s="107"/>
      <c r="C536" s="121"/>
      <c r="D536" s="110"/>
      <c r="E536" s="111"/>
      <c r="F536" s="112"/>
    </row>
    <row r="537" spans="1:6">
      <c r="A537" s="109"/>
      <c r="B537" s="107"/>
      <c r="C537" s="121"/>
      <c r="D537" s="110"/>
      <c r="E537" s="111"/>
      <c r="F537" s="112"/>
    </row>
    <row r="538" spans="1:6">
      <c r="A538" s="109"/>
      <c r="B538" s="107"/>
      <c r="C538" s="121"/>
      <c r="D538" s="110"/>
      <c r="E538" s="111"/>
      <c r="F538" s="112"/>
    </row>
    <row r="539" spans="1:6">
      <c r="A539" s="109"/>
      <c r="B539" s="107"/>
      <c r="C539" s="121"/>
      <c r="D539" s="110"/>
      <c r="E539" s="111"/>
      <c r="F539" s="112"/>
    </row>
    <row r="540" spans="1:6">
      <c r="A540" s="109"/>
      <c r="B540" s="107"/>
      <c r="C540" s="121"/>
      <c r="D540" s="110"/>
      <c r="E540" s="111"/>
      <c r="F540" s="112"/>
    </row>
    <row r="541" spans="1:6">
      <c r="A541" s="109"/>
      <c r="B541" s="107"/>
      <c r="C541" s="121"/>
      <c r="D541" s="110"/>
      <c r="E541" s="111"/>
      <c r="F541" s="112"/>
    </row>
    <row r="542" spans="1:6">
      <c r="A542" s="109"/>
      <c r="B542" s="107"/>
      <c r="C542" s="121"/>
      <c r="D542" s="110"/>
      <c r="E542" s="111"/>
      <c r="F542" s="112"/>
    </row>
    <row r="543" spans="1:6">
      <c r="A543" s="109"/>
      <c r="B543" s="107"/>
      <c r="C543" s="121"/>
      <c r="D543" s="110"/>
      <c r="E543" s="111"/>
      <c r="F543" s="112"/>
    </row>
    <row r="544" spans="1:6">
      <c r="A544" s="109"/>
      <c r="B544" s="107"/>
      <c r="C544" s="121"/>
      <c r="D544" s="110"/>
      <c r="E544" s="111"/>
      <c r="F544" s="112"/>
    </row>
    <row r="545" spans="1:6">
      <c r="A545" s="109"/>
      <c r="B545" s="107"/>
      <c r="C545" s="121"/>
      <c r="D545" s="110"/>
      <c r="E545" s="111"/>
      <c r="F545" s="112"/>
    </row>
    <row r="546" spans="1:6">
      <c r="A546" s="109"/>
      <c r="B546" s="107"/>
      <c r="C546" s="121"/>
      <c r="D546" s="110"/>
      <c r="E546" s="111"/>
      <c r="F546" s="112"/>
    </row>
    <row r="547" spans="1:6">
      <c r="A547" s="109"/>
      <c r="B547" s="107"/>
      <c r="C547" s="121"/>
      <c r="D547" s="110"/>
      <c r="E547" s="111"/>
      <c r="F547" s="112"/>
    </row>
    <row r="548" spans="1:6">
      <c r="A548" s="109"/>
      <c r="B548" s="107"/>
      <c r="C548" s="121"/>
      <c r="D548" s="110"/>
      <c r="E548" s="111"/>
      <c r="F548" s="112"/>
    </row>
    <row r="549" spans="1:6">
      <c r="A549" s="109"/>
      <c r="B549" s="107"/>
      <c r="C549" s="121"/>
      <c r="D549" s="110"/>
      <c r="E549" s="111"/>
      <c r="F549" s="112"/>
    </row>
    <row r="550" spans="1:6">
      <c r="A550" s="109"/>
      <c r="B550" s="107"/>
      <c r="C550" s="121"/>
      <c r="D550" s="110"/>
      <c r="E550" s="111"/>
      <c r="F550" s="112"/>
    </row>
    <row r="551" spans="1:6">
      <c r="A551" s="109"/>
      <c r="B551" s="107"/>
      <c r="C551" s="121"/>
      <c r="D551" s="110"/>
      <c r="E551" s="111"/>
      <c r="F551" s="112"/>
    </row>
    <row r="552" spans="1:6">
      <c r="A552" s="109"/>
      <c r="B552" s="107"/>
      <c r="C552" s="121"/>
      <c r="D552" s="110"/>
      <c r="E552" s="111"/>
      <c r="F552" s="112"/>
    </row>
    <row r="553" spans="1:6">
      <c r="A553" s="109"/>
      <c r="B553" s="107"/>
      <c r="C553" s="121"/>
      <c r="D553" s="110"/>
      <c r="E553" s="111"/>
      <c r="F553" s="112"/>
    </row>
    <row r="554" spans="1:6">
      <c r="A554" s="109"/>
      <c r="B554" s="107"/>
      <c r="C554" s="121"/>
      <c r="D554" s="110"/>
      <c r="E554" s="111"/>
      <c r="F554" s="112"/>
    </row>
    <row r="555" spans="1:6">
      <c r="A555" s="109"/>
      <c r="B555" s="107"/>
      <c r="C555" s="121"/>
      <c r="D555" s="110"/>
      <c r="E555" s="111"/>
      <c r="F555" s="112"/>
    </row>
    <row r="556" spans="1:6">
      <c r="A556" s="109"/>
      <c r="B556" s="107"/>
      <c r="C556" s="121"/>
      <c r="D556" s="110"/>
      <c r="E556" s="111"/>
      <c r="F556" s="112"/>
    </row>
    <row r="557" spans="1:6">
      <c r="A557" s="109"/>
      <c r="B557" s="107"/>
      <c r="C557" s="121"/>
      <c r="D557" s="110"/>
      <c r="E557" s="111"/>
      <c r="F557" s="112"/>
    </row>
    <row r="558" spans="1:6">
      <c r="A558" s="109"/>
      <c r="B558" s="107"/>
      <c r="C558" s="121"/>
      <c r="D558" s="110"/>
      <c r="E558" s="111"/>
      <c r="F558" s="112"/>
    </row>
    <row r="559" spans="1:6">
      <c r="A559" s="109"/>
      <c r="B559" s="107"/>
      <c r="C559" s="121"/>
      <c r="D559" s="110"/>
      <c r="E559" s="111"/>
      <c r="F559" s="112"/>
    </row>
    <row r="560" spans="1:6">
      <c r="A560" s="109"/>
      <c r="B560" s="107"/>
      <c r="C560" s="121"/>
      <c r="D560" s="110"/>
      <c r="E560" s="111"/>
      <c r="F560" s="112"/>
    </row>
    <row r="561" spans="1:6">
      <c r="A561" s="109"/>
      <c r="B561" s="107"/>
      <c r="C561" s="121"/>
      <c r="D561" s="110"/>
      <c r="E561" s="111"/>
      <c r="F561" s="112"/>
    </row>
    <row r="562" spans="1:6">
      <c r="A562" s="109"/>
      <c r="B562" s="107"/>
      <c r="C562" s="121"/>
      <c r="D562" s="110"/>
      <c r="E562" s="111"/>
      <c r="F562" s="112"/>
    </row>
    <row r="563" spans="1:6">
      <c r="A563" s="109"/>
      <c r="B563" s="107"/>
      <c r="C563" s="121"/>
      <c r="D563" s="110"/>
      <c r="E563" s="111"/>
      <c r="F563" s="112"/>
    </row>
    <row r="564" spans="1:6">
      <c r="A564" s="109"/>
      <c r="B564" s="107"/>
      <c r="C564" s="121"/>
      <c r="D564" s="110"/>
      <c r="E564" s="111"/>
      <c r="F564" s="112"/>
    </row>
    <row r="565" spans="1:6">
      <c r="A565" s="109"/>
      <c r="B565" s="107"/>
      <c r="C565" s="121"/>
      <c r="D565" s="110"/>
      <c r="E565" s="111"/>
      <c r="F565" s="112"/>
    </row>
    <row r="566" spans="1:6">
      <c r="A566" s="109"/>
      <c r="B566" s="107"/>
      <c r="C566" s="121"/>
      <c r="D566" s="110"/>
      <c r="E566" s="111"/>
      <c r="F566" s="112"/>
    </row>
    <row r="567" spans="1:6">
      <c r="A567" s="109"/>
      <c r="B567" s="107"/>
      <c r="C567" s="121"/>
      <c r="D567" s="110"/>
      <c r="E567" s="111"/>
      <c r="F567" s="112"/>
    </row>
    <row r="568" spans="1:6">
      <c r="A568" s="109"/>
      <c r="B568" s="107"/>
      <c r="C568" s="121"/>
      <c r="D568" s="110"/>
      <c r="E568" s="111"/>
      <c r="F568" s="112"/>
    </row>
    <row r="569" spans="1:6">
      <c r="A569" s="109"/>
      <c r="B569" s="107"/>
      <c r="C569" s="121"/>
      <c r="D569" s="110"/>
      <c r="E569" s="111"/>
      <c r="F569" s="112"/>
    </row>
    <row r="570" spans="1:6">
      <c r="A570" s="109"/>
      <c r="B570" s="107"/>
      <c r="C570" s="121"/>
      <c r="D570" s="110"/>
      <c r="E570" s="111"/>
      <c r="F570" s="112"/>
    </row>
    <row r="571" spans="1:6">
      <c r="A571" s="109"/>
      <c r="B571" s="107"/>
      <c r="C571" s="121"/>
      <c r="D571" s="110"/>
      <c r="E571" s="111"/>
      <c r="F571" s="112"/>
    </row>
    <row r="572" spans="1:6">
      <c r="A572" s="109"/>
      <c r="B572" s="107"/>
      <c r="C572" s="121"/>
      <c r="D572" s="110"/>
      <c r="E572" s="111"/>
      <c r="F572" s="112"/>
    </row>
    <row r="573" spans="1:6">
      <c r="A573" s="109"/>
      <c r="B573" s="107"/>
      <c r="C573" s="121"/>
      <c r="D573" s="110"/>
      <c r="E573" s="111"/>
      <c r="F573" s="112"/>
    </row>
    <row r="574" spans="1:6">
      <c r="A574" s="109"/>
      <c r="B574" s="107"/>
      <c r="C574" s="121"/>
      <c r="D574" s="110"/>
      <c r="E574" s="111"/>
      <c r="F574" s="112"/>
    </row>
    <row r="575" spans="1:6">
      <c r="A575" s="109"/>
      <c r="B575" s="107"/>
      <c r="C575" s="121"/>
      <c r="D575" s="110"/>
      <c r="E575" s="111"/>
      <c r="F575" s="112"/>
    </row>
    <row r="576" spans="1:6">
      <c r="A576" s="109"/>
      <c r="B576" s="107"/>
      <c r="C576" s="121"/>
      <c r="D576" s="110"/>
      <c r="E576" s="111"/>
      <c r="F576" s="112"/>
    </row>
    <row r="577" spans="1:6">
      <c r="A577" s="109"/>
      <c r="B577" s="107"/>
      <c r="C577" s="121"/>
      <c r="D577" s="110"/>
      <c r="E577" s="111"/>
      <c r="F577" s="112"/>
    </row>
    <row r="578" spans="1:6">
      <c r="A578" s="109"/>
      <c r="B578" s="107"/>
      <c r="C578" s="121"/>
      <c r="D578" s="110"/>
      <c r="E578" s="111"/>
      <c r="F578" s="112"/>
    </row>
    <row r="579" spans="1:6">
      <c r="A579" s="109"/>
      <c r="B579" s="107"/>
      <c r="C579" s="121"/>
      <c r="D579" s="110"/>
      <c r="E579" s="111"/>
      <c r="F579" s="112"/>
    </row>
    <row r="580" spans="1:6">
      <c r="A580" s="109"/>
      <c r="B580" s="107"/>
      <c r="C580" s="121"/>
      <c r="D580" s="110"/>
      <c r="E580" s="111"/>
      <c r="F580" s="112"/>
    </row>
    <row r="581" spans="1:6">
      <c r="A581" s="109"/>
      <c r="B581" s="107"/>
      <c r="C581" s="121"/>
      <c r="D581" s="110"/>
      <c r="E581" s="111"/>
      <c r="F581" s="112"/>
    </row>
    <row r="582" spans="1:6">
      <c r="A582" s="109"/>
      <c r="B582" s="107"/>
      <c r="C582" s="121"/>
      <c r="D582" s="110"/>
      <c r="E582" s="111"/>
      <c r="F582" s="112"/>
    </row>
    <row r="583" spans="1:6">
      <c r="A583" s="109"/>
      <c r="B583" s="107"/>
      <c r="C583" s="121"/>
      <c r="D583" s="110"/>
      <c r="E583" s="111"/>
      <c r="F583" s="112"/>
    </row>
    <row r="584" spans="1:6">
      <c r="A584" s="109"/>
      <c r="B584" s="107"/>
      <c r="C584" s="121"/>
      <c r="D584" s="110"/>
      <c r="E584" s="111"/>
      <c r="F584" s="112"/>
    </row>
    <row r="585" spans="1:6">
      <c r="A585" s="109"/>
      <c r="B585" s="107"/>
      <c r="C585" s="121"/>
      <c r="D585" s="110"/>
      <c r="E585" s="111"/>
      <c r="F585" s="112"/>
    </row>
    <row r="586" spans="1:6">
      <c r="A586" s="109"/>
      <c r="B586" s="107"/>
      <c r="C586" s="121"/>
      <c r="D586" s="110"/>
      <c r="E586" s="111"/>
      <c r="F586" s="112"/>
    </row>
    <row r="587" spans="1:6">
      <c r="A587" s="109"/>
      <c r="B587" s="107"/>
      <c r="C587" s="121"/>
      <c r="D587" s="110"/>
      <c r="E587" s="111"/>
      <c r="F587" s="112"/>
    </row>
    <row r="588" spans="1:6">
      <c r="A588" s="109"/>
      <c r="B588" s="107"/>
      <c r="C588" s="121"/>
      <c r="D588" s="110"/>
      <c r="E588" s="111"/>
      <c r="F588" s="112"/>
    </row>
    <row r="589" spans="1:6">
      <c r="A589" s="109"/>
      <c r="B589" s="107"/>
      <c r="C589" s="121"/>
      <c r="D589" s="110"/>
      <c r="E589" s="111"/>
      <c r="F589" s="112"/>
    </row>
    <row r="590" spans="1:6">
      <c r="A590" s="109"/>
      <c r="B590" s="107"/>
      <c r="C590" s="121"/>
      <c r="D590" s="110"/>
      <c r="E590" s="111"/>
      <c r="F590" s="112"/>
    </row>
    <row r="591" spans="1:6">
      <c r="A591" s="109"/>
      <c r="B591" s="107"/>
      <c r="C591" s="121"/>
      <c r="D591" s="110"/>
      <c r="E591" s="111"/>
      <c r="F591" s="112"/>
    </row>
    <row r="592" spans="1:6">
      <c r="A592" s="109"/>
      <c r="B592" s="107"/>
      <c r="C592" s="121"/>
      <c r="D592" s="110"/>
      <c r="E592" s="111"/>
      <c r="F592" s="112"/>
    </row>
    <row r="593" spans="1:6">
      <c r="A593" s="109"/>
      <c r="B593" s="107"/>
      <c r="C593" s="121"/>
      <c r="D593" s="110"/>
      <c r="E593" s="111"/>
      <c r="F593" s="112"/>
    </row>
    <row r="594" spans="1:6">
      <c r="A594" s="109"/>
      <c r="B594" s="107"/>
      <c r="C594" s="121"/>
      <c r="D594" s="110"/>
      <c r="E594" s="111"/>
      <c r="F594" s="112"/>
    </row>
    <row r="595" spans="1:6">
      <c r="A595" s="109"/>
      <c r="B595" s="107"/>
      <c r="C595" s="121"/>
      <c r="D595" s="110"/>
      <c r="E595" s="111"/>
      <c r="F595" s="112"/>
    </row>
    <row r="596" spans="1:6">
      <c r="A596" s="109"/>
      <c r="B596" s="107"/>
      <c r="C596" s="121"/>
      <c r="D596" s="110"/>
      <c r="E596" s="111"/>
      <c r="F596" s="112"/>
    </row>
    <row r="597" spans="1:6">
      <c r="A597" s="109"/>
      <c r="B597" s="107"/>
      <c r="C597" s="121"/>
      <c r="D597" s="110"/>
      <c r="E597" s="111"/>
      <c r="F597" s="112"/>
    </row>
    <row r="598" spans="1:6">
      <c r="A598" s="109"/>
      <c r="B598" s="107"/>
      <c r="C598" s="121"/>
      <c r="D598" s="110"/>
      <c r="E598" s="111"/>
      <c r="F598" s="112"/>
    </row>
    <row r="599" spans="1:6">
      <c r="A599" s="109"/>
      <c r="B599" s="107"/>
      <c r="C599" s="121"/>
      <c r="D599" s="110"/>
      <c r="E599" s="111"/>
      <c r="F599" s="112"/>
    </row>
    <row r="600" spans="1:6">
      <c r="A600" s="109"/>
      <c r="B600" s="107"/>
      <c r="C600" s="121"/>
      <c r="D600" s="110"/>
      <c r="E600" s="111"/>
      <c r="F600" s="112"/>
    </row>
    <row r="601" spans="1:6">
      <c r="A601" s="109"/>
      <c r="B601" s="107"/>
      <c r="C601" s="121"/>
      <c r="D601" s="110"/>
      <c r="E601" s="111"/>
      <c r="F601" s="112"/>
    </row>
    <row r="602" spans="1:6">
      <c r="A602" s="109"/>
      <c r="B602" s="107"/>
      <c r="C602" s="121"/>
      <c r="D602" s="110"/>
      <c r="E602" s="111"/>
      <c r="F602" s="112"/>
    </row>
    <row r="603" spans="1:6">
      <c r="A603" s="109"/>
      <c r="B603" s="107"/>
      <c r="C603" s="121"/>
      <c r="D603" s="110"/>
      <c r="E603" s="111"/>
      <c r="F603" s="112"/>
    </row>
    <row r="604" spans="1:6">
      <c r="A604" s="109"/>
      <c r="B604" s="107"/>
      <c r="C604" s="121"/>
      <c r="D604" s="110"/>
      <c r="E604" s="111"/>
      <c r="F604" s="112"/>
    </row>
    <row r="605" spans="1:6">
      <c r="A605" s="109"/>
      <c r="B605" s="107"/>
      <c r="C605" s="121"/>
      <c r="D605" s="110"/>
      <c r="E605" s="111"/>
      <c r="F605" s="112"/>
    </row>
    <row r="606" spans="1:6">
      <c r="A606" s="109"/>
      <c r="B606" s="107"/>
      <c r="C606" s="121"/>
      <c r="D606" s="110"/>
      <c r="E606" s="111"/>
      <c r="F606" s="112"/>
    </row>
    <row r="607" spans="1:6">
      <c r="A607" s="109"/>
      <c r="B607" s="107"/>
      <c r="C607" s="121"/>
      <c r="D607" s="110"/>
      <c r="E607" s="111"/>
      <c r="F607" s="112"/>
    </row>
    <row r="608" spans="1:6">
      <c r="A608" s="109"/>
      <c r="B608" s="107"/>
      <c r="C608" s="121"/>
      <c r="D608" s="110"/>
      <c r="E608" s="111"/>
      <c r="F608" s="112"/>
    </row>
    <row r="609" spans="1:6">
      <c r="A609" s="109"/>
      <c r="B609" s="107"/>
      <c r="C609" s="121"/>
      <c r="D609" s="110"/>
      <c r="E609" s="111"/>
      <c r="F609" s="112"/>
    </row>
    <row r="610" spans="1:6">
      <c r="A610" s="109"/>
      <c r="B610" s="107"/>
      <c r="C610" s="121"/>
      <c r="D610" s="110"/>
      <c r="E610" s="111"/>
      <c r="F610" s="112"/>
    </row>
    <row r="611" spans="1:6">
      <c r="A611" s="109"/>
      <c r="B611" s="107"/>
      <c r="C611" s="121"/>
      <c r="D611" s="110"/>
      <c r="E611" s="111"/>
      <c r="F611" s="112"/>
    </row>
    <row r="612" spans="1:6">
      <c r="A612" s="109"/>
      <c r="B612" s="107"/>
      <c r="C612" s="121"/>
      <c r="D612" s="110"/>
      <c r="E612" s="111"/>
      <c r="F612" s="112"/>
    </row>
    <row r="613" spans="1:6">
      <c r="A613" s="109"/>
      <c r="B613" s="107"/>
      <c r="C613" s="121"/>
      <c r="D613" s="110"/>
      <c r="E613" s="111"/>
      <c r="F613" s="112"/>
    </row>
    <row r="614" spans="1:6">
      <c r="A614" s="109"/>
      <c r="B614" s="107"/>
      <c r="C614" s="121"/>
      <c r="D614" s="110"/>
      <c r="E614" s="111"/>
      <c r="F614" s="112"/>
    </row>
    <row r="615" spans="1:6">
      <c r="A615" s="109"/>
      <c r="B615" s="107"/>
      <c r="C615" s="121"/>
      <c r="D615" s="110"/>
      <c r="E615" s="111"/>
      <c r="F615" s="112"/>
    </row>
    <row r="616" spans="1:6">
      <c r="A616" s="109"/>
      <c r="B616" s="107"/>
      <c r="C616" s="121"/>
      <c r="D616" s="110"/>
      <c r="E616" s="111"/>
      <c r="F616" s="112"/>
    </row>
    <row r="617" spans="1:6">
      <c r="A617" s="109"/>
      <c r="B617" s="107"/>
      <c r="C617" s="121"/>
      <c r="D617" s="110"/>
      <c r="E617" s="111"/>
      <c r="F617" s="112"/>
    </row>
    <row r="618" spans="1:6">
      <c r="A618" s="109"/>
      <c r="B618" s="107"/>
      <c r="C618" s="121"/>
      <c r="D618" s="110"/>
      <c r="E618" s="111"/>
      <c r="F618" s="112"/>
    </row>
    <row r="619" spans="1:6">
      <c r="A619" s="109"/>
      <c r="B619" s="107"/>
      <c r="C619" s="121"/>
      <c r="D619" s="110"/>
      <c r="E619" s="111"/>
      <c r="F619" s="112"/>
    </row>
    <row r="620" spans="1:6">
      <c r="A620" s="109"/>
      <c r="B620" s="107"/>
      <c r="C620" s="121"/>
      <c r="D620" s="110"/>
      <c r="E620" s="111"/>
      <c r="F620" s="112"/>
    </row>
    <row r="621" spans="1:6">
      <c r="A621" s="109"/>
      <c r="B621" s="107"/>
      <c r="C621" s="121"/>
      <c r="D621" s="110"/>
      <c r="E621" s="111"/>
      <c r="F621" s="112"/>
    </row>
    <row r="622" spans="1:6">
      <c r="A622" s="109"/>
      <c r="B622" s="107"/>
      <c r="C622" s="121"/>
      <c r="D622" s="110"/>
      <c r="E622" s="111"/>
      <c r="F622" s="112"/>
    </row>
    <row r="623" spans="1:6">
      <c r="A623" s="109"/>
      <c r="B623" s="107"/>
      <c r="C623" s="121"/>
      <c r="D623" s="110"/>
      <c r="E623" s="111"/>
      <c r="F623" s="112"/>
    </row>
    <row r="624" spans="1:6">
      <c r="A624" s="109"/>
      <c r="B624" s="107"/>
      <c r="C624" s="121"/>
      <c r="D624" s="110"/>
      <c r="E624" s="111"/>
      <c r="F624" s="112"/>
    </row>
    <row r="625" spans="1:6">
      <c r="A625" s="109"/>
      <c r="B625" s="107"/>
      <c r="C625" s="121"/>
      <c r="D625" s="110"/>
      <c r="E625" s="111"/>
      <c r="F625" s="112"/>
    </row>
    <row r="626" spans="1:6">
      <c r="A626" s="109"/>
      <c r="B626" s="107"/>
      <c r="C626" s="121"/>
      <c r="D626" s="110"/>
      <c r="E626" s="111"/>
      <c r="F626" s="112"/>
    </row>
    <row r="627" spans="1:6">
      <c r="A627" s="109"/>
      <c r="B627" s="107"/>
      <c r="C627" s="121"/>
      <c r="D627" s="110"/>
      <c r="E627" s="111"/>
      <c r="F627" s="112"/>
    </row>
    <row r="628" spans="1:6">
      <c r="A628" s="109"/>
      <c r="B628" s="107"/>
      <c r="C628" s="121"/>
      <c r="D628" s="110"/>
      <c r="E628" s="111"/>
      <c r="F628" s="112"/>
    </row>
    <row r="629" spans="1:6">
      <c r="A629" s="109"/>
      <c r="B629" s="107"/>
      <c r="C629" s="121"/>
      <c r="D629" s="110"/>
      <c r="E629" s="111"/>
      <c r="F629" s="112"/>
    </row>
    <row r="630" spans="1:6">
      <c r="A630" s="109"/>
      <c r="B630" s="107"/>
      <c r="C630" s="121"/>
      <c r="D630" s="110"/>
      <c r="E630" s="111"/>
      <c r="F630" s="112"/>
    </row>
    <row r="631" spans="1:6">
      <c r="A631" s="109"/>
      <c r="B631" s="107"/>
      <c r="C631" s="121"/>
      <c r="D631" s="110"/>
      <c r="E631" s="111"/>
      <c r="F631" s="112"/>
    </row>
    <row r="632" spans="1:6">
      <c r="A632" s="109"/>
      <c r="B632" s="107"/>
      <c r="C632" s="121"/>
      <c r="D632" s="110"/>
      <c r="E632" s="111"/>
      <c r="F632" s="112"/>
    </row>
    <row r="633" spans="1:6">
      <c r="A633" s="109"/>
      <c r="B633" s="107"/>
      <c r="C633" s="121"/>
      <c r="D633" s="110"/>
      <c r="E633" s="111"/>
      <c r="F633" s="112"/>
    </row>
    <row r="634" spans="1:6">
      <c r="A634" s="109"/>
      <c r="B634" s="107"/>
      <c r="C634" s="121"/>
      <c r="D634" s="110"/>
      <c r="E634" s="111"/>
      <c r="F634" s="112"/>
    </row>
    <row r="635" spans="1:6">
      <c r="A635" s="109"/>
      <c r="B635" s="107"/>
      <c r="C635" s="121"/>
      <c r="D635" s="110"/>
      <c r="E635" s="111"/>
      <c r="F635" s="112"/>
    </row>
    <row r="636" spans="1:6">
      <c r="A636" s="109"/>
      <c r="B636" s="107"/>
      <c r="C636" s="121"/>
      <c r="D636" s="110"/>
      <c r="E636" s="111"/>
      <c r="F636" s="112"/>
    </row>
    <row r="637" spans="1:6">
      <c r="A637" s="109"/>
      <c r="B637" s="107"/>
      <c r="C637" s="121"/>
      <c r="D637" s="110"/>
      <c r="E637" s="111"/>
      <c r="F637" s="112"/>
    </row>
    <row r="638" spans="1:6">
      <c r="A638" s="109"/>
      <c r="B638" s="107"/>
      <c r="C638" s="121"/>
      <c r="D638" s="110"/>
      <c r="E638" s="111"/>
      <c r="F638" s="112"/>
    </row>
    <row r="639" spans="1:6">
      <c r="A639" s="109"/>
      <c r="B639" s="107"/>
      <c r="C639" s="121"/>
      <c r="D639" s="110"/>
      <c r="E639" s="111"/>
      <c r="F639" s="112"/>
    </row>
    <row r="640" spans="1:6">
      <c r="A640" s="109"/>
      <c r="B640" s="107"/>
      <c r="C640" s="121"/>
      <c r="D640" s="110"/>
      <c r="E640" s="111"/>
      <c r="F640" s="112"/>
    </row>
    <row r="641" spans="1:6">
      <c r="A641" s="109"/>
      <c r="B641" s="107"/>
      <c r="C641" s="121"/>
      <c r="D641" s="110"/>
      <c r="E641" s="111"/>
      <c r="F641" s="112"/>
    </row>
    <row r="642" spans="1:6">
      <c r="A642" s="109"/>
      <c r="B642" s="107"/>
      <c r="C642" s="121"/>
      <c r="D642" s="110"/>
      <c r="E642" s="111"/>
      <c r="F642" s="112"/>
    </row>
    <row r="643" spans="1:6">
      <c r="A643" s="109"/>
      <c r="B643" s="107"/>
      <c r="C643" s="121"/>
      <c r="D643" s="110"/>
      <c r="E643" s="111"/>
      <c r="F643" s="112"/>
    </row>
    <row r="644" spans="1:6">
      <c r="A644" s="109"/>
      <c r="B644" s="107"/>
      <c r="C644" s="121"/>
      <c r="D644" s="110"/>
      <c r="E644" s="111"/>
      <c r="F644" s="112"/>
    </row>
    <row r="645" spans="1:6">
      <c r="A645" s="109"/>
      <c r="B645" s="107"/>
      <c r="C645" s="121"/>
      <c r="D645" s="110"/>
      <c r="E645" s="111"/>
      <c r="F645" s="112"/>
    </row>
    <row r="646" spans="1:6">
      <c r="A646" s="109"/>
      <c r="B646" s="107"/>
      <c r="C646" s="121"/>
      <c r="D646" s="110"/>
      <c r="E646" s="111"/>
      <c r="F646" s="112"/>
    </row>
    <row r="647" spans="1:6">
      <c r="A647" s="109"/>
      <c r="B647" s="107"/>
      <c r="C647" s="121"/>
      <c r="D647" s="110"/>
      <c r="E647" s="111"/>
      <c r="F647" s="112"/>
    </row>
    <row r="648" spans="1:6">
      <c r="A648" s="109"/>
      <c r="B648" s="107"/>
      <c r="C648" s="121"/>
      <c r="D648" s="110"/>
      <c r="E648" s="111"/>
      <c r="F648" s="112"/>
    </row>
    <row r="649" spans="1:6">
      <c r="A649" s="109"/>
      <c r="B649" s="107"/>
      <c r="C649" s="121"/>
      <c r="D649" s="110"/>
      <c r="E649" s="111"/>
      <c r="F649" s="112"/>
    </row>
    <row r="650" spans="1:6">
      <c r="A650" s="109"/>
      <c r="B650" s="107"/>
      <c r="C650" s="121"/>
      <c r="D650" s="110"/>
      <c r="E650" s="111"/>
      <c r="F650" s="112"/>
    </row>
    <row r="651" spans="1:6">
      <c r="A651" s="109"/>
      <c r="B651" s="107"/>
      <c r="C651" s="121"/>
      <c r="D651" s="110"/>
      <c r="E651" s="111"/>
      <c r="F651" s="112"/>
    </row>
    <row r="652" spans="1:6">
      <c r="A652" s="109"/>
      <c r="B652" s="107"/>
      <c r="C652" s="121"/>
      <c r="D652" s="110"/>
      <c r="E652" s="111"/>
      <c r="F652" s="112"/>
    </row>
    <row r="653" spans="1:6">
      <c r="A653" s="109"/>
      <c r="B653" s="107"/>
      <c r="C653" s="121"/>
      <c r="D653" s="110"/>
      <c r="E653" s="111"/>
      <c r="F653" s="112"/>
    </row>
    <row r="654" spans="1:6">
      <c r="A654" s="109"/>
      <c r="B654" s="107"/>
      <c r="C654" s="121"/>
      <c r="D654" s="110"/>
      <c r="E654" s="111"/>
      <c r="F654" s="112"/>
    </row>
    <row r="655" spans="1:6">
      <c r="A655" s="109"/>
      <c r="B655" s="107"/>
      <c r="C655" s="121"/>
      <c r="D655" s="110"/>
      <c r="E655" s="111"/>
      <c r="F655" s="112"/>
    </row>
    <row r="656" spans="1:6">
      <c r="A656" s="109"/>
      <c r="B656" s="107"/>
      <c r="C656" s="121"/>
      <c r="D656" s="110"/>
      <c r="E656" s="111"/>
      <c r="F656" s="112"/>
    </row>
    <row r="657" spans="1:6">
      <c r="A657" s="109"/>
      <c r="B657" s="107"/>
      <c r="C657" s="121"/>
      <c r="D657" s="110"/>
      <c r="E657" s="111"/>
      <c r="F657" s="112"/>
    </row>
    <row r="658" spans="1:6">
      <c r="A658" s="109"/>
      <c r="B658" s="107"/>
      <c r="C658" s="121"/>
      <c r="D658" s="110"/>
      <c r="E658" s="111"/>
      <c r="F658" s="112"/>
    </row>
    <row r="659" spans="1:6">
      <c r="A659" s="109"/>
      <c r="B659" s="107"/>
      <c r="C659" s="121"/>
      <c r="D659" s="110"/>
      <c r="E659" s="111"/>
      <c r="F659" s="112"/>
    </row>
    <row r="660" spans="1:6">
      <c r="A660" s="109"/>
      <c r="B660" s="107"/>
      <c r="C660" s="121"/>
      <c r="D660" s="110"/>
      <c r="E660" s="111"/>
      <c r="F660" s="112"/>
    </row>
    <row r="661" spans="1:6">
      <c r="A661" s="109"/>
      <c r="B661" s="107"/>
      <c r="C661" s="121"/>
      <c r="D661" s="110"/>
      <c r="E661" s="111"/>
      <c r="F661" s="112"/>
    </row>
    <row r="662" spans="1:6">
      <c r="A662" s="109"/>
      <c r="B662" s="107"/>
      <c r="C662" s="121"/>
      <c r="D662" s="110"/>
      <c r="E662" s="111"/>
      <c r="F662" s="112"/>
    </row>
    <row r="663" spans="1:6">
      <c r="A663" s="109"/>
      <c r="B663" s="107"/>
      <c r="C663" s="121"/>
      <c r="D663" s="110"/>
      <c r="E663" s="111"/>
      <c r="F663" s="112"/>
    </row>
    <row r="664" spans="1:6">
      <c r="A664" s="109"/>
      <c r="B664" s="107"/>
      <c r="C664" s="121"/>
      <c r="D664" s="110"/>
      <c r="E664" s="111"/>
      <c r="F664" s="112"/>
    </row>
    <row r="665" spans="1:6">
      <c r="A665" s="109"/>
      <c r="B665" s="107"/>
      <c r="C665" s="121"/>
      <c r="D665" s="110"/>
      <c r="E665" s="111"/>
      <c r="F665" s="112"/>
    </row>
    <row r="666" spans="1:6">
      <c r="A666" s="109"/>
      <c r="B666" s="107"/>
      <c r="C666" s="121"/>
      <c r="D666" s="110"/>
      <c r="E666" s="111"/>
      <c r="F666" s="112"/>
    </row>
    <row r="667" spans="1:6">
      <c r="A667" s="109"/>
      <c r="B667" s="107"/>
      <c r="C667" s="121"/>
      <c r="D667" s="110"/>
      <c r="E667" s="111"/>
      <c r="F667" s="112"/>
    </row>
    <row r="668" spans="1:6">
      <c r="A668" s="109"/>
      <c r="B668" s="107"/>
      <c r="C668" s="121"/>
      <c r="D668" s="110"/>
      <c r="E668" s="111"/>
      <c r="F668" s="112"/>
    </row>
    <row r="669" spans="1:6">
      <c r="A669" s="109"/>
      <c r="B669" s="107"/>
      <c r="C669" s="121"/>
      <c r="D669" s="110"/>
      <c r="E669" s="111"/>
      <c r="F669" s="112"/>
    </row>
    <row r="670" spans="1:6">
      <c r="A670" s="109"/>
      <c r="B670" s="107"/>
      <c r="C670" s="121"/>
      <c r="D670" s="110"/>
      <c r="E670" s="111"/>
      <c r="F670" s="112"/>
    </row>
    <row r="671" spans="1:6">
      <c r="A671" s="109"/>
      <c r="B671" s="107"/>
      <c r="C671" s="121"/>
      <c r="D671" s="110"/>
      <c r="E671" s="111"/>
      <c r="F671" s="112"/>
    </row>
    <row r="672" spans="1:6">
      <c r="A672" s="109"/>
      <c r="B672" s="107"/>
      <c r="C672" s="121"/>
      <c r="D672" s="110"/>
      <c r="E672" s="111"/>
      <c r="F672" s="112"/>
    </row>
    <row r="673" spans="1:6">
      <c r="A673" s="109"/>
      <c r="B673" s="107"/>
      <c r="C673" s="121"/>
      <c r="D673" s="110"/>
      <c r="E673" s="111"/>
      <c r="F673" s="112"/>
    </row>
    <row r="674" spans="1:6">
      <c r="A674" s="109"/>
      <c r="B674" s="107"/>
      <c r="C674" s="121"/>
      <c r="D674" s="110"/>
      <c r="E674" s="111"/>
      <c r="F674" s="112"/>
    </row>
    <row r="675" spans="1:6">
      <c r="A675" s="109"/>
      <c r="B675" s="107"/>
      <c r="C675" s="121"/>
      <c r="D675" s="110"/>
      <c r="E675" s="111"/>
      <c r="F675" s="112"/>
    </row>
    <row r="676" spans="1:6">
      <c r="A676" s="109"/>
      <c r="B676" s="107"/>
      <c r="C676" s="121"/>
      <c r="D676" s="110"/>
      <c r="E676" s="111"/>
      <c r="F676" s="112"/>
    </row>
    <row r="677" spans="1:6">
      <c r="A677" s="109"/>
      <c r="B677" s="107"/>
      <c r="C677" s="121"/>
      <c r="D677" s="110"/>
      <c r="E677" s="111"/>
      <c r="F677" s="112"/>
    </row>
    <row r="678" spans="1:6">
      <c r="A678" s="109"/>
      <c r="B678" s="107"/>
      <c r="C678" s="121"/>
      <c r="D678" s="110"/>
      <c r="E678" s="111"/>
      <c r="F678" s="112"/>
    </row>
    <row r="679" spans="1:6">
      <c r="A679" s="109"/>
      <c r="B679" s="107"/>
      <c r="C679" s="121"/>
      <c r="D679" s="110"/>
      <c r="E679" s="111"/>
      <c r="F679" s="112"/>
    </row>
    <row r="680" spans="1:6">
      <c r="A680" s="109"/>
      <c r="B680" s="107"/>
      <c r="C680" s="121"/>
      <c r="D680" s="110"/>
      <c r="E680" s="111"/>
      <c r="F680" s="112"/>
    </row>
    <row r="681" spans="1:6">
      <c r="A681" s="109"/>
      <c r="B681" s="107"/>
      <c r="C681" s="121"/>
      <c r="D681" s="110"/>
      <c r="E681" s="111"/>
      <c r="F681" s="112"/>
    </row>
    <row r="682" spans="1:6">
      <c r="A682" s="109"/>
      <c r="B682" s="107"/>
      <c r="C682" s="121"/>
      <c r="D682" s="110"/>
      <c r="E682" s="111"/>
      <c r="F682" s="112"/>
    </row>
    <row r="683" spans="1:6">
      <c r="A683" s="109"/>
      <c r="B683" s="107"/>
      <c r="C683" s="121"/>
      <c r="D683" s="110"/>
      <c r="E683" s="111"/>
      <c r="F683" s="112"/>
    </row>
    <row r="684" spans="1:6">
      <c r="A684" s="109"/>
      <c r="B684" s="107"/>
      <c r="C684" s="121"/>
      <c r="D684" s="110"/>
      <c r="E684" s="111"/>
      <c r="F684" s="112"/>
    </row>
    <row r="685" spans="1:6">
      <c r="A685" s="109"/>
      <c r="B685" s="107"/>
      <c r="C685" s="121"/>
      <c r="D685" s="110"/>
      <c r="E685" s="111"/>
      <c r="F685" s="112"/>
    </row>
    <row r="686" spans="1:6">
      <c r="A686" s="109"/>
      <c r="B686" s="107"/>
      <c r="C686" s="121"/>
      <c r="D686" s="110"/>
      <c r="E686" s="111"/>
      <c r="F686" s="112"/>
    </row>
    <row r="687" spans="1:6">
      <c r="A687" s="109"/>
      <c r="B687" s="107"/>
      <c r="C687" s="121"/>
      <c r="D687" s="110"/>
      <c r="E687" s="111"/>
      <c r="F687" s="112"/>
    </row>
    <row r="688" spans="1:6">
      <c r="A688" s="109"/>
      <c r="B688" s="107"/>
      <c r="C688" s="121"/>
      <c r="D688" s="110"/>
      <c r="E688" s="111"/>
      <c r="F688" s="112"/>
    </row>
    <row r="689" spans="1:6">
      <c r="A689" s="109"/>
      <c r="B689" s="107"/>
      <c r="C689" s="121"/>
      <c r="D689" s="110"/>
      <c r="E689" s="111"/>
      <c r="F689" s="112"/>
    </row>
    <row r="690" spans="1:6">
      <c r="A690" s="109"/>
      <c r="B690" s="107"/>
      <c r="C690" s="121"/>
      <c r="D690" s="110"/>
      <c r="E690" s="111"/>
      <c r="F690" s="112"/>
    </row>
    <row r="691" spans="1:6">
      <c r="A691" s="109"/>
      <c r="B691" s="107"/>
      <c r="C691" s="121"/>
      <c r="D691" s="110"/>
      <c r="E691" s="111"/>
      <c r="F691" s="112"/>
    </row>
    <row r="692" spans="1:6">
      <c r="A692" s="109"/>
      <c r="B692" s="107"/>
      <c r="C692" s="121"/>
      <c r="D692" s="110"/>
      <c r="E692" s="111"/>
      <c r="F692" s="112"/>
    </row>
    <row r="693" spans="1:6">
      <c r="A693" s="109"/>
      <c r="B693" s="107"/>
      <c r="C693" s="121"/>
      <c r="D693" s="110"/>
      <c r="E693" s="111"/>
      <c r="F693" s="112"/>
    </row>
    <row r="694" spans="1:6">
      <c r="A694" s="109"/>
      <c r="B694" s="107"/>
      <c r="C694" s="121"/>
      <c r="D694" s="110"/>
      <c r="E694" s="111"/>
      <c r="F694" s="112"/>
    </row>
    <row r="695" spans="1:6">
      <c r="A695" s="109"/>
      <c r="B695" s="107"/>
      <c r="C695" s="121"/>
      <c r="D695" s="110"/>
      <c r="E695" s="111"/>
      <c r="F695" s="112"/>
    </row>
    <row r="696" spans="1:6">
      <c r="A696" s="109"/>
      <c r="B696" s="107"/>
      <c r="C696" s="121"/>
      <c r="D696" s="110"/>
      <c r="E696" s="111"/>
      <c r="F696" s="112"/>
    </row>
    <row r="697" spans="1:6">
      <c r="A697" s="109"/>
      <c r="B697" s="107"/>
      <c r="C697" s="121"/>
      <c r="D697" s="110"/>
      <c r="E697" s="111"/>
      <c r="F697" s="112"/>
    </row>
    <row r="698" spans="1:6">
      <c r="A698" s="109"/>
      <c r="B698" s="107"/>
      <c r="C698" s="121"/>
      <c r="D698" s="110"/>
      <c r="E698" s="111"/>
      <c r="F698" s="112"/>
    </row>
    <row r="699" spans="1:6">
      <c r="A699" s="109"/>
      <c r="B699" s="107"/>
      <c r="C699" s="121"/>
      <c r="D699" s="110"/>
      <c r="E699" s="111"/>
      <c r="F699" s="112"/>
    </row>
    <row r="700" spans="1:6">
      <c r="A700" s="109"/>
      <c r="B700" s="107"/>
      <c r="C700" s="121"/>
      <c r="D700" s="110"/>
      <c r="E700" s="111"/>
      <c r="F700" s="112"/>
    </row>
    <row r="701" spans="1:6">
      <c r="A701" s="109"/>
      <c r="B701" s="107"/>
      <c r="C701" s="121"/>
      <c r="D701" s="110"/>
      <c r="E701" s="111"/>
      <c r="F701" s="112"/>
    </row>
    <row r="702" spans="1:6">
      <c r="A702" s="109"/>
      <c r="B702" s="107"/>
      <c r="C702" s="121"/>
      <c r="D702" s="110"/>
      <c r="E702" s="111"/>
      <c r="F702" s="112"/>
    </row>
    <row r="703" spans="1:6">
      <c r="A703" s="109"/>
      <c r="B703" s="107"/>
      <c r="C703" s="121"/>
      <c r="D703" s="110"/>
      <c r="E703" s="111"/>
      <c r="F703" s="112"/>
    </row>
    <row r="704" spans="1:6">
      <c r="A704" s="109"/>
      <c r="B704" s="107"/>
      <c r="C704" s="121"/>
      <c r="D704" s="110"/>
      <c r="E704" s="111"/>
      <c r="F704" s="112"/>
    </row>
    <row r="705" spans="1:6">
      <c r="A705" s="109"/>
      <c r="B705" s="107"/>
      <c r="C705" s="121"/>
      <c r="D705" s="110"/>
      <c r="E705" s="111"/>
      <c r="F705" s="112"/>
    </row>
    <row r="706" spans="1:6">
      <c r="A706" s="109"/>
      <c r="B706" s="107"/>
      <c r="C706" s="121"/>
      <c r="D706" s="110"/>
      <c r="E706" s="111"/>
      <c r="F706" s="112"/>
    </row>
    <row r="707" spans="1:6">
      <c r="A707" s="109"/>
      <c r="B707" s="107"/>
      <c r="C707" s="121"/>
      <c r="D707" s="110"/>
      <c r="E707" s="111"/>
      <c r="F707" s="112"/>
    </row>
    <row r="708" spans="1:6">
      <c r="A708" s="109"/>
      <c r="B708" s="107"/>
      <c r="C708" s="121"/>
      <c r="D708" s="110"/>
      <c r="E708" s="111"/>
      <c r="F708" s="112"/>
    </row>
    <row r="709" spans="1:6">
      <c r="A709" s="109"/>
      <c r="B709" s="107"/>
      <c r="C709" s="121"/>
      <c r="D709" s="110"/>
      <c r="E709" s="111"/>
      <c r="F709" s="112"/>
    </row>
    <row r="710" spans="1:6">
      <c r="A710" s="109"/>
      <c r="B710" s="107"/>
      <c r="C710" s="121"/>
      <c r="D710" s="110"/>
      <c r="E710" s="111"/>
      <c r="F710" s="112"/>
    </row>
    <row r="711" spans="1:6">
      <c r="A711" s="109"/>
      <c r="B711" s="107"/>
      <c r="C711" s="121"/>
      <c r="D711" s="110"/>
      <c r="E711" s="111"/>
      <c r="F711" s="112"/>
    </row>
    <row r="712" spans="1:6">
      <c r="A712" s="109"/>
      <c r="B712" s="107"/>
      <c r="C712" s="121"/>
      <c r="D712" s="110"/>
      <c r="E712" s="111"/>
      <c r="F712" s="112"/>
    </row>
    <row r="713" spans="1:6">
      <c r="A713" s="109"/>
      <c r="B713" s="107"/>
      <c r="C713" s="121"/>
      <c r="D713" s="110"/>
      <c r="E713" s="111"/>
      <c r="F713" s="112"/>
    </row>
    <row r="714" spans="1:6">
      <c r="A714" s="109"/>
      <c r="B714" s="107"/>
      <c r="C714" s="121"/>
      <c r="D714" s="110"/>
      <c r="E714" s="111"/>
      <c r="F714" s="112"/>
    </row>
    <row r="715" spans="1:6">
      <c r="A715" s="109"/>
      <c r="B715" s="107"/>
      <c r="C715" s="121"/>
      <c r="D715" s="110"/>
      <c r="E715" s="111"/>
      <c r="F715" s="112"/>
    </row>
    <row r="716" spans="1:6">
      <c r="A716" s="109"/>
      <c r="B716" s="107"/>
      <c r="C716" s="121"/>
      <c r="D716" s="110"/>
      <c r="E716" s="111"/>
      <c r="F716" s="112"/>
    </row>
    <row r="717" spans="1:6">
      <c r="A717" s="109"/>
      <c r="B717" s="107"/>
      <c r="C717" s="121"/>
      <c r="D717" s="110"/>
      <c r="E717" s="111"/>
      <c r="F717" s="112"/>
    </row>
    <row r="718" spans="1:6">
      <c r="A718" s="109"/>
      <c r="B718" s="107"/>
      <c r="C718" s="121"/>
      <c r="D718" s="110"/>
      <c r="E718" s="111"/>
      <c r="F718" s="112"/>
    </row>
    <row r="719" spans="1:6">
      <c r="A719" s="109"/>
      <c r="B719" s="107"/>
      <c r="C719" s="121"/>
      <c r="D719" s="110"/>
      <c r="E719" s="111"/>
      <c r="F719" s="112"/>
    </row>
    <row r="720" spans="1:6">
      <c r="A720" s="109"/>
      <c r="B720" s="107"/>
      <c r="C720" s="121"/>
      <c r="D720" s="110"/>
      <c r="E720" s="111"/>
      <c r="F720" s="112"/>
    </row>
    <row r="721" spans="1:6">
      <c r="A721" s="109"/>
      <c r="B721" s="107"/>
      <c r="C721" s="121"/>
      <c r="D721" s="110"/>
      <c r="E721" s="111"/>
      <c r="F721" s="112"/>
    </row>
    <row r="722" spans="1:6">
      <c r="A722" s="109"/>
      <c r="B722" s="107"/>
      <c r="C722" s="121"/>
      <c r="D722" s="110"/>
      <c r="E722" s="111"/>
      <c r="F722" s="112"/>
    </row>
    <row r="723" spans="1:6">
      <c r="A723" s="109"/>
      <c r="B723" s="107"/>
      <c r="C723" s="121"/>
      <c r="D723" s="110"/>
      <c r="E723" s="111"/>
      <c r="F723" s="112"/>
    </row>
    <row r="724" spans="1:6">
      <c r="A724" s="109"/>
      <c r="B724" s="107"/>
      <c r="C724" s="121"/>
      <c r="D724" s="110"/>
      <c r="E724" s="111"/>
      <c r="F724" s="112"/>
    </row>
    <row r="725" spans="1:6">
      <c r="A725" s="109"/>
      <c r="B725" s="107"/>
      <c r="C725" s="121"/>
      <c r="D725" s="110"/>
      <c r="E725" s="111"/>
      <c r="F725" s="112"/>
    </row>
    <row r="726" spans="1:6">
      <c r="A726" s="109"/>
      <c r="B726" s="107"/>
      <c r="C726" s="121"/>
      <c r="D726" s="110"/>
      <c r="E726" s="111"/>
      <c r="F726" s="112"/>
    </row>
    <row r="727" spans="1:6">
      <c r="A727" s="109"/>
      <c r="B727" s="107"/>
      <c r="C727" s="121"/>
      <c r="D727" s="110"/>
      <c r="E727" s="111"/>
      <c r="F727" s="112"/>
    </row>
    <row r="728" spans="1:6">
      <c r="A728" s="109"/>
      <c r="B728" s="107"/>
      <c r="C728" s="121"/>
      <c r="D728" s="110"/>
      <c r="E728" s="111"/>
      <c r="F728" s="112"/>
    </row>
    <row r="729" spans="1:6">
      <c r="A729" s="109"/>
      <c r="B729" s="107"/>
      <c r="C729" s="121"/>
      <c r="D729" s="110"/>
      <c r="E729" s="111"/>
      <c r="F729" s="112"/>
    </row>
    <row r="730" spans="1:6">
      <c r="A730" s="109"/>
      <c r="B730" s="107"/>
      <c r="C730" s="121"/>
      <c r="D730" s="110"/>
      <c r="E730" s="111"/>
      <c r="F730" s="112"/>
    </row>
    <row r="731" spans="1:6">
      <c r="A731" s="109"/>
      <c r="B731" s="107"/>
      <c r="C731" s="121"/>
      <c r="D731" s="110"/>
      <c r="E731" s="111"/>
      <c r="F731" s="112"/>
    </row>
    <row r="732" spans="1:6">
      <c r="A732" s="109"/>
      <c r="B732" s="107"/>
      <c r="C732" s="121"/>
      <c r="D732" s="110"/>
      <c r="E732" s="111"/>
      <c r="F732" s="112"/>
    </row>
    <row r="733" spans="1:6">
      <c r="A733" s="109"/>
      <c r="B733" s="107"/>
      <c r="C733" s="121"/>
      <c r="D733" s="110"/>
      <c r="E733" s="111"/>
      <c r="F733" s="112"/>
    </row>
    <row r="734" spans="1:6">
      <c r="A734" s="109"/>
      <c r="B734" s="107"/>
      <c r="C734" s="121"/>
      <c r="D734" s="110"/>
      <c r="E734" s="111"/>
      <c r="F734" s="112"/>
    </row>
    <row r="735" spans="1:6">
      <c r="A735" s="109"/>
      <c r="B735" s="107"/>
      <c r="C735" s="121"/>
      <c r="D735" s="110"/>
      <c r="E735" s="111"/>
      <c r="F735" s="112"/>
    </row>
    <row r="736" spans="1:6">
      <c r="A736" s="109"/>
      <c r="B736" s="107"/>
      <c r="C736" s="121"/>
      <c r="D736" s="110"/>
      <c r="E736" s="111"/>
      <c r="F736" s="112"/>
    </row>
    <row r="737" spans="1:6">
      <c r="A737" s="109"/>
      <c r="B737" s="107"/>
      <c r="C737" s="121"/>
      <c r="D737" s="110"/>
      <c r="E737" s="111"/>
      <c r="F737" s="112"/>
    </row>
    <row r="738" spans="1:6">
      <c r="A738" s="109"/>
      <c r="B738" s="107"/>
      <c r="C738" s="121"/>
      <c r="D738" s="110"/>
      <c r="E738" s="111"/>
      <c r="F738" s="112"/>
    </row>
    <row r="739" spans="1:6">
      <c r="A739" s="109"/>
      <c r="B739" s="107"/>
      <c r="C739" s="121"/>
      <c r="D739" s="110"/>
      <c r="E739" s="111"/>
      <c r="F739" s="112"/>
    </row>
    <row r="740" spans="1:6">
      <c r="A740" s="109"/>
      <c r="B740" s="107"/>
      <c r="C740" s="121"/>
      <c r="D740" s="110"/>
      <c r="E740" s="111"/>
      <c r="F740" s="112"/>
    </row>
    <row r="741" spans="1:6">
      <c r="A741" s="109"/>
      <c r="B741" s="107"/>
      <c r="C741" s="121"/>
      <c r="D741" s="110"/>
      <c r="E741" s="111"/>
      <c r="F741" s="112"/>
    </row>
    <row r="742" spans="1:6">
      <c r="A742" s="109"/>
      <c r="B742" s="107"/>
      <c r="C742" s="121"/>
      <c r="D742" s="110"/>
      <c r="E742" s="111"/>
      <c r="F742" s="112"/>
    </row>
    <row r="743" spans="1:6">
      <c r="A743" s="109"/>
      <c r="B743" s="107"/>
      <c r="C743" s="121"/>
      <c r="D743" s="110"/>
      <c r="E743" s="111"/>
      <c r="F743" s="112"/>
    </row>
    <row r="744" spans="1:6">
      <c r="A744" s="109"/>
      <c r="B744" s="107"/>
      <c r="C744" s="121"/>
      <c r="D744" s="110"/>
      <c r="E744" s="111"/>
      <c r="F744" s="112"/>
    </row>
    <row r="745" spans="1:6">
      <c r="A745" s="109"/>
      <c r="B745" s="107"/>
      <c r="C745" s="121"/>
      <c r="D745" s="110"/>
      <c r="E745" s="111"/>
      <c r="F745" s="112"/>
    </row>
    <row r="746" spans="1:6">
      <c r="A746" s="109"/>
      <c r="B746" s="107"/>
      <c r="C746" s="121"/>
      <c r="D746" s="110"/>
      <c r="E746" s="111"/>
      <c r="F746" s="112"/>
    </row>
    <row r="747" spans="1:6">
      <c r="A747" s="109"/>
      <c r="B747" s="107"/>
      <c r="C747" s="121"/>
      <c r="D747" s="110"/>
      <c r="E747" s="111"/>
      <c r="F747" s="112"/>
    </row>
    <row r="748" spans="1:6">
      <c r="A748" s="109"/>
      <c r="B748" s="107"/>
      <c r="C748" s="121"/>
      <c r="D748" s="110"/>
      <c r="E748" s="111"/>
      <c r="F748" s="112"/>
    </row>
    <row r="749" spans="1:6">
      <c r="A749" s="109"/>
      <c r="B749" s="107"/>
      <c r="C749" s="121"/>
      <c r="D749" s="110"/>
      <c r="E749" s="111"/>
      <c r="F749" s="112"/>
    </row>
    <row r="750" spans="1:6">
      <c r="A750" s="109"/>
      <c r="B750" s="107"/>
      <c r="C750" s="121"/>
      <c r="D750" s="110"/>
      <c r="E750" s="111"/>
      <c r="F750" s="112"/>
    </row>
    <row r="751" spans="1:6">
      <c r="A751" s="109"/>
      <c r="B751" s="107"/>
      <c r="C751" s="121"/>
      <c r="D751" s="110"/>
      <c r="E751" s="111"/>
      <c r="F751" s="112"/>
    </row>
    <row r="752" spans="1:6">
      <c r="A752" s="109"/>
      <c r="B752" s="107"/>
      <c r="C752" s="121"/>
      <c r="D752" s="110"/>
      <c r="E752" s="111"/>
      <c r="F752" s="112"/>
    </row>
    <row r="753" spans="1:6">
      <c r="A753" s="109"/>
      <c r="B753" s="107"/>
      <c r="C753" s="121"/>
      <c r="D753" s="110"/>
      <c r="E753" s="111"/>
      <c r="F753" s="112"/>
    </row>
    <row r="754" spans="1:6">
      <c r="A754" s="109"/>
      <c r="B754" s="107"/>
      <c r="C754" s="121"/>
      <c r="D754" s="110"/>
      <c r="E754" s="111"/>
      <c r="F754" s="112"/>
    </row>
    <row r="755" spans="1:6">
      <c r="A755" s="109"/>
      <c r="B755" s="107"/>
      <c r="C755" s="121"/>
      <c r="D755" s="110"/>
      <c r="E755" s="111"/>
      <c r="F755" s="112"/>
    </row>
    <row r="756" spans="1:6">
      <c r="A756" s="109"/>
      <c r="B756" s="107"/>
      <c r="C756" s="121"/>
      <c r="D756" s="110"/>
      <c r="E756" s="111"/>
      <c r="F756" s="112"/>
    </row>
    <row r="757" spans="1:6">
      <c r="A757" s="109"/>
      <c r="B757" s="107"/>
      <c r="C757" s="121"/>
      <c r="D757" s="110"/>
      <c r="E757" s="111"/>
      <c r="F757" s="112"/>
    </row>
    <row r="758" spans="1:6">
      <c r="A758" s="109"/>
      <c r="B758" s="107"/>
      <c r="C758" s="121"/>
      <c r="D758" s="110"/>
      <c r="E758" s="111"/>
      <c r="F758" s="112"/>
    </row>
    <row r="759" spans="1:6">
      <c r="A759" s="109"/>
      <c r="B759" s="107"/>
      <c r="C759" s="121"/>
      <c r="D759" s="110"/>
      <c r="E759" s="111"/>
      <c r="F759" s="112"/>
    </row>
    <row r="760" spans="1:6">
      <c r="A760" s="109"/>
      <c r="B760" s="107"/>
      <c r="C760" s="121"/>
      <c r="D760" s="110"/>
      <c r="E760" s="111"/>
      <c r="F760" s="112"/>
    </row>
    <row r="761" spans="1:6">
      <c r="A761" s="109"/>
      <c r="B761" s="107"/>
      <c r="C761" s="121"/>
      <c r="D761" s="110"/>
      <c r="E761" s="111"/>
      <c r="F761" s="112"/>
    </row>
    <row r="762" spans="1:6">
      <c r="A762" s="109"/>
      <c r="B762" s="107"/>
      <c r="C762" s="121"/>
      <c r="D762" s="110"/>
      <c r="E762" s="111"/>
      <c r="F762" s="112"/>
    </row>
    <row r="763" spans="1:6">
      <c r="A763" s="109"/>
      <c r="B763" s="107"/>
      <c r="C763" s="121"/>
      <c r="D763" s="110"/>
      <c r="E763" s="111"/>
      <c r="F763" s="112"/>
    </row>
    <row r="764" spans="1:6">
      <c r="A764" s="109"/>
      <c r="B764" s="107"/>
      <c r="C764" s="121"/>
      <c r="D764" s="110"/>
      <c r="E764" s="111"/>
      <c r="F764" s="112"/>
    </row>
    <row r="765" spans="1:6">
      <c r="A765" s="109"/>
      <c r="B765" s="107"/>
      <c r="C765" s="121"/>
      <c r="D765" s="110"/>
      <c r="E765" s="111"/>
      <c r="F765" s="112"/>
    </row>
    <row r="766" spans="1:6">
      <c r="A766" s="109"/>
      <c r="B766" s="107"/>
      <c r="C766" s="121"/>
      <c r="D766" s="110"/>
      <c r="E766" s="111"/>
      <c r="F766" s="112"/>
    </row>
    <row r="767" spans="1:6">
      <c r="A767" s="109"/>
      <c r="B767" s="107"/>
      <c r="C767" s="121"/>
      <c r="D767" s="110"/>
      <c r="E767" s="111"/>
      <c r="F767" s="112"/>
    </row>
    <row r="768" spans="1:6">
      <c r="A768" s="109"/>
      <c r="B768" s="107"/>
      <c r="C768" s="121"/>
      <c r="D768" s="110"/>
      <c r="E768" s="111"/>
      <c r="F768" s="112"/>
    </row>
    <row r="769" spans="1:6">
      <c r="A769" s="109"/>
      <c r="B769" s="107"/>
      <c r="C769" s="121"/>
      <c r="D769" s="110"/>
      <c r="E769" s="111"/>
      <c r="F769" s="112"/>
    </row>
    <row r="770" spans="1:6">
      <c r="A770" s="109"/>
      <c r="B770" s="107"/>
      <c r="C770" s="121"/>
      <c r="D770" s="110"/>
      <c r="E770" s="111"/>
      <c r="F770" s="112"/>
    </row>
    <row r="771" spans="1:6">
      <c r="A771" s="109"/>
      <c r="B771" s="107"/>
      <c r="C771" s="121"/>
      <c r="D771" s="110"/>
      <c r="E771" s="111"/>
      <c r="F771" s="112"/>
    </row>
    <row r="772" spans="1:6">
      <c r="A772" s="109"/>
      <c r="B772" s="107"/>
      <c r="C772" s="121"/>
      <c r="D772" s="110"/>
      <c r="E772" s="111"/>
      <c r="F772" s="112"/>
    </row>
    <row r="773" spans="1:6">
      <c r="A773" s="109"/>
      <c r="B773" s="107"/>
      <c r="C773" s="121"/>
      <c r="D773" s="110"/>
      <c r="E773" s="111"/>
      <c r="F773" s="112"/>
    </row>
    <row r="774" spans="1:6">
      <c r="A774" s="109"/>
      <c r="B774" s="107"/>
      <c r="C774" s="121"/>
      <c r="D774" s="110"/>
      <c r="E774" s="111"/>
      <c r="F774" s="112"/>
    </row>
    <row r="775" spans="1:6">
      <c r="A775" s="109"/>
      <c r="B775" s="107"/>
      <c r="C775" s="121"/>
      <c r="D775" s="110"/>
      <c r="E775" s="111"/>
      <c r="F775" s="112"/>
    </row>
    <row r="776" spans="1:6">
      <c r="A776" s="109"/>
      <c r="B776" s="107"/>
      <c r="C776" s="121"/>
      <c r="D776" s="110"/>
      <c r="E776" s="111"/>
      <c r="F776" s="112"/>
    </row>
    <row r="777" spans="1:6">
      <c r="A777" s="109"/>
      <c r="B777" s="107"/>
      <c r="C777" s="121"/>
      <c r="D777" s="110"/>
      <c r="E777" s="111"/>
      <c r="F777" s="112"/>
    </row>
    <row r="778" spans="1:6">
      <c r="A778" s="109"/>
      <c r="B778" s="107"/>
      <c r="C778" s="121"/>
      <c r="D778" s="110"/>
      <c r="E778" s="111"/>
      <c r="F778" s="112"/>
    </row>
    <row r="779" spans="1:6">
      <c r="A779" s="109"/>
      <c r="B779" s="107"/>
      <c r="C779" s="121"/>
      <c r="D779" s="110"/>
      <c r="E779" s="111"/>
      <c r="F779" s="112"/>
    </row>
    <row r="780" spans="1:6">
      <c r="A780" s="109"/>
      <c r="B780" s="107"/>
      <c r="C780" s="121"/>
      <c r="D780" s="110"/>
      <c r="E780" s="111"/>
      <c r="F780" s="112"/>
    </row>
    <row r="781" spans="1:6">
      <c r="A781" s="109"/>
      <c r="B781" s="107"/>
      <c r="C781" s="121"/>
      <c r="D781" s="110"/>
      <c r="E781" s="111"/>
      <c r="F781" s="112"/>
    </row>
    <row r="782" spans="1:6">
      <c r="A782" s="109"/>
      <c r="B782" s="107"/>
      <c r="C782" s="121"/>
      <c r="D782" s="110"/>
      <c r="E782" s="111"/>
      <c r="F782" s="112"/>
    </row>
    <row r="783" spans="1:6">
      <c r="A783" s="109"/>
      <c r="B783" s="107"/>
      <c r="C783" s="121"/>
      <c r="D783" s="110"/>
      <c r="E783" s="111"/>
      <c r="F783" s="112"/>
    </row>
    <row r="784" spans="1:6">
      <c r="A784" s="109"/>
      <c r="B784" s="107"/>
      <c r="C784" s="121"/>
      <c r="D784" s="110"/>
      <c r="E784" s="111"/>
      <c r="F784" s="112"/>
    </row>
    <row r="785" spans="1:6">
      <c r="A785" s="109"/>
      <c r="B785" s="107"/>
      <c r="C785" s="121"/>
      <c r="D785" s="110"/>
      <c r="E785" s="111"/>
      <c r="F785" s="112"/>
    </row>
    <row r="786" spans="1:6">
      <c r="A786" s="109"/>
      <c r="B786" s="107"/>
      <c r="C786" s="121"/>
      <c r="D786" s="110"/>
      <c r="E786" s="111"/>
      <c r="F786" s="112"/>
    </row>
    <row r="787" spans="1:6">
      <c r="A787" s="109"/>
      <c r="B787" s="107"/>
      <c r="C787" s="121"/>
      <c r="D787" s="110"/>
      <c r="E787" s="111"/>
      <c r="F787" s="112"/>
    </row>
    <row r="788" spans="1:6">
      <c r="A788" s="109"/>
      <c r="B788" s="107"/>
      <c r="C788" s="121"/>
      <c r="D788" s="110"/>
      <c r="E788" s="111"/>
      <c r="F788" s="112"/>
    </row>
    <row r="789" spans="1:6">
      <c r="A789" s="109"/>
      <c r="B789" s="107"/>
      <c r="C789" s="121"/>
      <c r="D789" s="110"/>
      <c r="E789" s="111"/>
      <c r="F789" s="112"/>
    </row>
    <row r="790" spans="1:6">
      <c r="A790" s="109"/>
      <c r="B790" s="107"/>
      <c r="C790" s="121"/>
      <c r="D790" s="110"/>
      <c r="E790" s="111"/>
      <c r="F790" s="112"/>
    </row>
    <row r="791" spans="1:6">
      <c r="A791" s="109"/>
      <c r="B791" s="107"/>
      <c r="C791" s="121"/>
      <c r="D791" s="110"/>
      <c r="E791" s="111"/>
      <c r="F791" s="112"/>
    </row>
    <row r="792" spans="1:6">
      <c r="A792" s="109"/>
      <c r="B792" s="107"/>
      <c r="C792" s="121"/>
      <c r="D792" s="110"/>
      <c r="E792" s="111"/>
      <c r="F792" s="112"/>
    </row>
    <row r="793" spans="1:6">
      <c r="A793" s="109"/>
      <c r="B793" s="107"/>
      <c r="C793" s="121"/>
      <c r="D793" s="110"/>
      <c r="E793" s="111"/>
      <c r="F793" s="112"/>
    </row>
    <row r="794" spans="1:6">
      <c r="A794" s="109"/>
      <c r="B794" s="107"/>
      <c r="C794" s="121"/>
      <c r="D794" s="110"/>
      <c r="E794" s="111"/>
      <c r="F794" s="112"/>
    </row>
    <row r="795" spans="1:6">
      <c r="A795" s="109"/>
      <c r="B795" s="107"/>
      <c r="C795" s="121"/>
      <c r="D795" s="110"/>
      <c r="E795" s="111"/>
      <c r="F795" s="112"/>
    </row>
    <row r="796" spans="1:6">
      <c r="A796" s="109"/>
      <c r="B796" s="107"/>
      <c r="C796" s="121"/>
      <c r="D796" s="110"/>
      <c r="E796" s="111"/>
      <c r="F796" s="112"/>
    </row>
    <row r="797" spans="1:6">
      <c r="A797" s="109"/>
      <c r="B797" s="107"/>
      <c r="C797" s="121"/>
      <c r="D797" s="110"/>
      <c r="E797" s="111"/>
      <c r="F797" s="112"/>
    </row>
    <row r="798" spans="1:6">
      <c r="A798" s="109"/>
      <c r="B798" s="107"/>
      <c r="C798" s="121"/>
      <c r="D798" s="110"/>
      <c r="E798" s="111"/>
      <c r="F798" s="112"/>
    </row>
    <row r="799" spans="1:6">
      <c r="A799" s="109"/>
      <c r="B799" s="107"/>
      <c r="C799" s="121"/>
      <c r="D799" s="110"/>
      <c r="E799" s="111"/>
      <c r="F799" s="112"/>
    </row>
    <row r="800" spans="1:6">
      <c r="A800" s="109"/>
      <c r="B800" s="107"/>
      <c r="C800" s="121"/>
      <c r="D800" s="110"/>
      <c r="E800" s="111"/>
      <c r="F800" s="112"/>
    </row>
    <row r="801" spans="1:6">
      <c r="A801" s="109"/>
      <c r="B801" s="107"/>
      <c r="C801" s="121"/>
      <c r="D801" s="110"/>
      <c r="E801" s="111"/>
      <c r="F801" s="112"/>
    </row>
    <row r="802" spans="1:6">
      <c r="A802" s="109"/>
      <c r="B802" s="107"/>
      <c r="C802" s="121"/>
      <c r="D802" s="110"/>
      <c r="E802" s="111"/>
      <c r="F802" s="112"/>
    </row>
    <row r="803" spans="1:6">
      <c r="A803" s="109"/>
      <c r="B803" s="107"/>
      <c r="C803" s="121"/>
      <c r="D803" s="110"/>
      <c r="E803" s="111"/>
      <c r="F803" s="112"/>
    </row>
    <row r="804" spans="1:6">
      <c r="A804" s="109"/>
      <c r="B804" s="107"/>
      <c r="C804" s="121"/>
      <c r="D804" s="110"/>
      <c r="E804" s="111"/>
      <c r="F804" s="112"/>
    </row>
    <row r="805" spans="1:6">
      <c r="A805" s="109"/>
      <c r="B805" s="107"/>
      <c r="C805" s="121"/>
      <c r="D805" s="110"/>
      <c r="E805" s="111"/>
      <c r="F805" s="112"/>
    </row>
    <row r="806" spans="1:6">
      <c r="A806" s="109"/>
      <c r="B806" s="107"/>
      <c r="C806" s="121"/>
      <c r="D806" s="110"/>
      <c r="E806" s="111"/>
      <c r="F806" s="112"/>
    </row>
    <row r="807" spans="1:6">
      <c r="A807" s="109"/>
      <c r="B807" s="107"/>
      <c r="C807" s="121"/>
      <c r="D807" s="110"/>
      <c r="E807" s="111"/>
      <c r="F807" s="112"/>
    </row>
    <row r="808" spans="1:6">
      <c r="A808" s="109"/>
      <c r="B808" s="107"/>
      <c r="C808" s="121"/>
      <c r="D808" s="110"/>
      <c r="E808" s="111"/>
      <c r="F808" s="112"/>
    </row>
    <row r="809" spans="1:6">
      <c r="A809" s="109"/>
      <c r="B809" s="107"/>
      <c r="C809" s="121"/>
      <c r="D809" s="110"/>
      <c r="E809" s="111"/>
      <c r="F809" s="112"/>
    </row>
    <row r="810" spans="1:6">
      <c r="A810" s="109"/>
      <c r="B810" s="107"/>
      <c r="C810" s="121"/>
      <c r="D810" s="110"/>
      <c r="E810" s="111"/>
      <c r="F810" s="112"/>
    </row>
    <row r="811" spans="1:6">
      <c r="A811" s="109"/>
      <c r="B811" s="107"/>
      <c r="C811" s="121"/>
      <c r="D811" s="110"/>
      <c r="E811" s="111"/>
      <c r="F811" s="112"/>
    </row>
    <row r="812" spans="1:6">
      <c r="A812" s="109"/>
      <c r="B812" s="107"/>
      <c r="C812" s="121"/>
      <c r="D812" s="110"/>
      <c r="E812" s="111"/>
      <c r="F812" s="112"/>
    </row>
    <row r="813" spans="1:6">
      <c r="A813" s="109"/>
      <c r="B813" s="107"/>
      <c r="C813" s="121"/>
      <c r="D813" s="110"/>
      <c r="E813" s="111"/>
      <c r="F813" s="112"/>
    </row>
    <row r="814" spans="1:6">
      <c r="A814" s="109"/>
      <c r="B814" s="107"/>
      <c r="C814" s="121"/>
      <c r="D814" s="110"/>
      <c r="E814" s="111"/>
      <c r="F814" s="112"/>
    </row>
    <row r="815" spans="1:6">
      <c r="A815" s="109"/>
      <c r="B815" s="107"/>
      <c r="C815" s="121"/>
      <c r="D815" s="110"/>
      <c r="E815" s="111"/>
      <c r="F815" s="112"/>
    </row>
    <row r="816" spans="1:6">
      <c r="A816" s="109"/>
      <c r="B816" s="107"/>
      <c r="C816" s="121"/>
      <c r="D816" s="110"/>
      <c r="E816" s="111"/>
      <c r="F816" s="112"/>
    </row>
    <row r="817" spans="1:6">
      <c r="A817" s="109"/>
      <c r="B817" s="107"/>
      <c r="C817" s="121"/>
      <c r="D817" s="110"/>
      <c r="E817" s="111"/>
      <c r="F817" s="112"/>
    </row>
    <row r="818" spans="1:6">
      <c r="A818" s="109"/>
      <c r="B818" s="107"/>
      <c r="C818" s="121"/>
      <c r="D818" s="110"/>
      <c r="E818" s="111"/>
      <c r="F818" s="112"/>
    </row>
    <row r="819" spans="1:6">
      <c r="A819" s="109"/>
      <c r="B819" s="107"/>
      <c r="C819" s="121"/>
      <c r="D819" s="110"/>
      <c r="E819" s="111"/>
      <c r="F819" s="112"/>
    </row>
    <row r="820" spans="1:6">
      <c r="A820" s="109"/>
      <c r="B820" s="107"/>
      <c r="C820" s="121"/>
      <c r="D820" s="110"/>
      <c r="E820" s="111"/>
      <c r="F820" s="112"/>
    </row>
    <row r="821" spans="1:6">
      <c r="A821" s="109"/>
      <c r="B821" s="107"/>
      <c r="C821" s="121"/>
      <c r="D821" s="110"/>
      <c r="E821" s="111"/>
      <c r="F821" s="112"/>
    </row>
    <row r="822" spans="1:6">
      <c r="A822" s="109"/>
      <c r="B822" s="107"/>
      <c r="C822" s="121"/>
      <c r="D822" s="110"/>
      <c r="E822" s="111"/>
      <c r="F822" s="112"/>
    </row>
    <row r="823" spans="1:6">
      <c r="A823" s="109"/>
      <c r="B823" s="107"/>
      <c r="C823" s="121"/>
      <c r="D823" s="110"/>
      <c r="E823" s="111"/>
      <c r="F823" s="112"/>
    </row>
    <row r="824" spans="1:6">
      <c r="A824" s="109"/>
      <c r="B824" s="107"/>
      <c r="C824" s="121"/>
      <c r="D824" s="110"/>
      <c r="E824" s="111"/>
      <c r="F824" s="112"/>
    </row>
    <row r="825" spans="1:6">
      <c r="A825" s="109"/>
      <c r="B825" s="107"/>
      <c r="C825" s="121"/>
      <c r="D825" s="110"/>
      <c r="E825" s="111"/>
      <c r="F825" s="112"/>
    </row>
    <row r="826" spans="1:6">
      <c r="A826" s="109"/>
      <c r="B826" s="107"/>
      <c r="C826" s="121"/>
      <c r="D826" s="110"/>
      <c r="E826" s="111"/>
      <c r="F826" s="112"/>
    </row>
    <row r="827" spans="1:6">
      <c r="A827" s="109"/>
      <c r="B827" s="107"/>
      <c r="C827" s="121"/>
      <c r="D827" s="110"/>
      <c r="E827" s="111"/>
      <c r="F827" s="112"/>
    </row>
    <row r="828" spans="1:6">
      <c r="A828" s="109"/>
      <c r="B828" s="107"/>
      <c r="C828" s="121"/>
      <c r="D828" s="110"/>
      <c r="E828" s="111"/>
      <c r="F828" s="112"/>
    </row>
    <row r="829" spans="1:6">
      <c r="A829" s="109"/>
      <c r="B829" s="107"/>
      <c r="C829" s="121"/>
      <c r="D829" s="110"/>
      <c r="E829" s="111"/>
      <c r="F829" s="112"/>
    </row>
    <row r="830" spans="1:6">
      <c r="A830" s="109"/>
      <c r="B830" s="107"/>
      <c r="C830" s="121"/>
      <c r="D830" s="110"/>
      <c r="E830" s="111"/>
      <c r="F830" s="112"/>
    </row>
    <row r="831" spans="1:6">
      <c r="A831" s="109"/>
      <c r="B831" s="107"/>
      <c r="C831" s="121"/>
      <c r="D831" s="110"/>
      <c r="E831" s="111"/>
      <c r="F831" s="112"/>
    </row>
    <row r="832" spans="1:6">
      <c r="A832" s="109"/>
      <c r="B832" s="107"/>
      <c r="C832" s="121"/>
      <c r="D832" s="110"/>
      <c r="E832" s="111"/>
      <c r="F832" s="112"/>
    </row>
    <row r="833" spans="1:6">
      <c r="A833" s="109"/>
      <c r="B833" s="107"/>
      <c r="C833" s="121"/>
      <c r="D833" s="110"/>
      <c r="E833" s="111"/>
      <c r="F833" s="112"/>
    </row>
    <row r="834" spans="1:6">
      <c r="A834" s="109"/>
      <c r="B834" s="107"/>
      <c r="C834" s="121"/>
      <c r="D834" s="110"/>
      <c r="E834" s="111"/>
      <c r="F834" s="112"/>
    </row>
    <row r="835" spans="1:6">
      <c r="A835" s="109"/>
      <c r="B835" s="107"/>
      <c r="C835" s="121"/>
      <c r="D835" s="110"/>
      <c r="E835" s="111"/>
      <c r="F835" s="112"/>
    </row>
    <row r="836" spans="1:6">
      <c r="A836" s="109"/>
      <c r="B836" s="107"/>
      <c r="C836" s="121"/>
      <c r="D836" s="110"/>
      <c r="E836" s="111"/>
      <c r="F836" s="112"/>
    </row>
    <row r="837" spans="1:6">
      <c r="A837" s="109"/>
      <c r="B837" s="107"/>
      <c r="C837" s="121"/>
      <c r="D837" s="110"/>
      <c r="E837" s="111"/>
      <c r="F837" s="112"/>
    </row>
    <row r="838" spans="1:6">
      <c r="A838" s="109"/>
      <c r="B838" s="107"/>
      <c r="C838" s="121"/>
      <c r="D838" s="110"/>
      <c r="E838" s="111"/>
      <c r="F838" s="112"/>
    </row>
    <row r="839" spans="1:6">
      <c r="A839" s="109"/>
      <c r="B839" s="107"/>
      <c r="C839" s="121"/>
      <c r="D839" s="110"/>
      <c r="E839" s="111"/>
      <c r="F839" s="112"/>
    </row>
    <row r="840" spans="1:6">
      <c r="A840" s="109"/>
      <c r="B840" s="107"/>
      <c r="C840" s="121"/>
      <c r="D840" s="110"/>
      <c r="E840" s="111"/>
      <c r="F840" s="112"/>
    </row>
    <row r="841" spans="1:6">
      <c r="A841" s="109"/>
      <c r="B841" s="107"/>
      <c r="C841" s="121"/>
      <c r="D841" s="110"/>
      <c r="E841" s="111"/>
      <c r="F841" s="112"/>
    </row>
    <row r="842" spans="1:6">
      <c r="A842" s="109"/>
      <c r="B842" s="107"/>
      <c r="C842" s="121"/>
      <c r="D842" s="110"/>
      <c r="E842" s="111"/>
      <c r="F842" s="112"/>
    </row>
    <row r="843" spans="1:6">
      <c r="A843" s="109"/>
      <c r="B843" s="107"/>
      <c r="C843" s="121"/>
      <c r="D843" s="110"/>
      <c r="E843" s="111"/>
      <c r="F843" s="112"/>
    </row>
    <row r="844" spans="1:6">
      <c r="A844" s="109"/>
      <c r="B844" s="107"/>
      <c r="C844" s="121"/>
      <c r="D844" s="110"/>
      <c r="E844" s="111"/>
      <c r="F844" s="112"/>
    </row>
    <row r="845" spans="1:6">
      <c r="A845" s="109"/>
      <c r="B845" s="107"/>
      <c r="C845" s="121"/>
      <c r="D845" s="110"/>
      <c r="E845" s="111"/>
      <c r="F845" s="112"/>
    </row>
    <row r="846" spans="1:6">
      <c r="A846" s="109"/>
      <c r="B846" s="107"/>
      <c r="C846" s="121"/>
      <c r="D846" s="110"/>
      <c r="E846" s="111"/>
      <c r="F846" s="112"/>
    </row>
    <row r="847" spans="1:6">
      <c r="A847" s="109"/>
      <c r="B847" s="107"/>
      <c r="C847" s="121"/>
      <c r="D847" s="110"/>
      <c r="E847" s="111"/>
      <c r="F847" s="112"/>
    </row>
    <row r="848" spans="1:6">
      <c r="A848" s="109"/>
      <c r="B848" s="107"/>
      <c r="C848" s="121"/>
      <c r="D848" s="110"/>
      <c r="E848" s="111"/>
      <c r="F848" s="112"/>
    </row>
    <row r="849" spans="1:6">
      <c r="A849" s="109"/>
      <c r="B849" s="107"/>
      <c r="C849" s="121"/>
      <c r="D849" s="110"/>
      <c r="E849" s="111"/>
      <c r="F849" s="112"/>
    </row>
    <row r="850" spans="1:6">
      <c r="A850" s="109"/>
      <c r="B850" s="107"/>
      <c r="C850" s="121"/>
      <c r="D850" s="110"/>
      <c r="E850" s="111"/>
      <c r="F850" s="112"/>
    </row>
    <row r="851" spans="1:6">
      <c r="A851" s="109"/>
      <c r="B851" s="107"/>
      <c r="C851" s="121"/>
      <c r="D851" s="110"/>
      <c r="E851" s="111"/>
      <c r="F851" s="112"/>
    </row>
    <row r="852" spans="1:6">
      <c r="A852" s="109"/>
      <c r="B852" s="107"/>
      <c r="C852" s="121"/>
      <c r="D852" s="110"/>
      <c r="E852" s="111"/>
      <c r="F852" s="112"/>
    </row>
    <row r="853" spans="1:6">
      <c r="A853" s="109"/>
      <c r="B853" s="107"/>
      <c r="C853" s="121"/>
      <c r="D853" s="110"/>
      <c r="E853" s="111"/>
      <c r="F853" s="112"/>
    </row>
    <row r="854" spans="1:6">
      <c r="A854" s="109"/>
      <c r="B854" s="107"/>
      <c r="C854" s="121"/>
      <c r="D854" s="110"/>
      <c r="E854" s="111"/>
      <c r="F854" s="112"/>
    </row>
    <row r="855" spans="1:6">
      <c r="A855" s="109"/>
      <c r="B855" s="107"/>
      <c r="C855" s="121"/>
      <c r="D855" s="110"/>
      <c r="E855" s="111"/>
      <c r="F855" s="112"/>
    </row>
    <row r="856" spans="1:6">
      <c r="A856" s="109"/>
      <c r="B856" s="107"/>
      <c r="C856" s="121"/>
      <c r="D856" s="110"/>
      <c r="E856" s="111"/>
      <c r="F856" s="112"/>
    </row>
    <row r="857" spans="1:6">
      <c r="A857" s="109"/>
      <c r="B857" s="107"/>
      <c r="C857" s="121"/>
      <c r="D857" s="110"/>
      <c r="E857" s="111"/>
      <c r="F857" s="112"/>
    </row>
    <row r="858" spans="1:6">
      <c r="A858" s="109"/>
      <c r="B858" s="107"/>
      <c r="C858" s="121"/>
      <c r="D858" s="110"/>
      <c r="E858" s="111"/>
      <c r="F858" s="112"/>
    </row>
    <row r="859" spans="1:6">
      <c r="A859" s="109"/>
      <c r="B859" s="107"/>
      <c r="C859" s="121"/>
      <c r="D859" s="110"/>
      <c r="E859" s="111"/>
      <c r="F859" s="112"/>
    </row>
    <row r="860" spans="1:6">
      <c r="A860" s="109"/>
      <c r="B860" s="107"/>
      <c r="C860" s="121"/>
      <c r="D860" s="110"/>
      <c r="E860" s="111"/>
      <c r="F860" s="112"/>
    </row>
    <row r="861" spans="1:6">
      <c r="A861" s="109"/>
      <c r="B861" s="107"/>
      <c r="C861" s="121"/>
      <c r="D861" s="110"/>
      <c r="E861" s="111"/>
      <c r="F861" s="112"/>
    </row>
    <row r="862" spans="1:6">
      <c r="A862" s="109"/>
      <c r="B862" s="107"/>
      <c r="C862" s="121"/>
      <c r="D862" s="110"/>
      <c r="E862" s="111"/>
      <c r="F862" s="112"/>
    </row>
    <row r="863" spans="1:6">
      <c r="A863" s="109"/>
      <c r="B863" s="107"/>
      <c r="C863" s="121"/>
      <c r="D863" s="110"/>
      <c r="E863" s="111"/>
      <c r="F863" s="112"/>
    </row>
    <row r="864" spans="1:6">
      <c r="A864" s="109"/>
      <c r="B864" s="107"/>
      <c r="C864" s="121"/>
      <c r="D864" s="110"/>
      <c r="E864" s="111"/>
      <c r="F864" s="112"/>
    </row>
    <row r="865" spans="1:6">
      <c r="A865" s="109"/>
      <c r="B865" s="107"/>
      <c r="C865" s="121"/>
      <c r="D865" s="110"/>
      <c r="E865" s="111"/>
      <c r="F865" s="112"/>
    </row>
    <row r="866" spans="1:6">
      <c r="A866" s="109"/>
      <c r="B866" s="107"/>
      <c r="C866" s="121"/>
      <c r="D866" s="110"/>
      <c r="E866" s="111"/>
      <c r="F866" s="112"/>
    </row>
    <row r="867" spans="1:6">
      <c r="A867" s="109"/>
      <c r="B867" s="107"/>
      <c r="C867" s="121"/>
      <c r="D867" s="110"/>
      <c r="E867" s="111"/>
      <c r="F867" s="112"/>
    </row>
    <row r="868" spans="1:6">
      <c r="A868" s="109"/>
      <c r="B868" s="107"/>
      <c r="C868" s="121"/>
      <c r="D868" s="110"/>
      <c r="E868" s="111"/>
      <c r="F868" s="112"/>
    </row>
    <row r="869" spans="1:6">
      <c r="A869" s="109"/>
      <c r="B869" s="107"/>
      <c r="C869" s="121"/>
      <c r="D869" s="110"/>
      <c r="E869" s="111"/>
      <c r="F869" s="112"/>
    </row>
    <row r="870" spans="1:6">
      <c r="A870" s="109"/>
      <c r="B870" s="107"/>
      <c r="C870" s="121"/>
      <c r="D870" s="110"/>
      <c r="E870" s="111"/>
      <c r="F870" s="112"/>
    </row>
    <row r="871" spans="1:6">
      <c r="A871" s="109"/>
      <c r="B871" s="107"/>
      <c r="C871" s="121"/>
      <c r="D871" s="110"/>
      <c r="E871" s="111"/>
      <c r="F871" s="112"/>
    </row>
    <row r="872" spans="1:6">
      <c r="A872" s="109"/>
      <c r="B872" s="107"/>
      <c r="C872" s="121"/>
      <c r="D872" s="110"/>
      <c r="E872" s="111"/>
      <c r="F872" s="112"/>
    </row>
    <row r="873" spans="1:6">
      <c r="A873" s="109"/>
      <c r="B873" s="107"/>
      <c r="C873" s="121"/>
      <c r="D873" s="110"/>
      <c r="E873" s="111"/>
      <c r="F873" s="112"/>
    </row>
    <row r="874" spans="1:6">
      <c r="A874" s="109"/>
      <c r="B874" s="107"/>
      <c r="C874" s="121"/>
      <c r="D874" s="110"/>
      <c r="E874" s="111"/>
      <c r="F874" s="112"/>
    </row>
    <row r="875" spans="1:6">
      <c r="A875" s="109"/>
      <c r="B875" s="107"/>
      <c r="C875" s="121"/>
      <c r="D875" s="110"/>
      <c r="E875" s="111"/>
      <c r="F875" s="112"/>
    </row>
    <row r="876" spans="1:6">
      <c r="A876" s="109"/>
      <c r="B876" s="107"/>
      <c r="C876" s="121"/>
      <c r="D876" s="110"/>
      <c r="E876" s="111"/>
      <c r="F876" s="112"/>
    </row>
    <row r="877" spans="1:6">
      <c r="A877" s="109"/>
      <c r="B877" s="107"/>
      <c r="C877" s="121"/>
      <c r="D877" s="110"/>
      <c r="E877" s="111"/>
      <c r="F877" s="112"/>
    </row>
    <row r="878" spans="1:6">
      <c r="A878" s="109"/>
      <c r="B878" s="107"/>
      <c r="C878" s="121"/>
      <c r="D878" s="110"/>
      <c r="E878" s="111"/>
      <c r="F878" s="112"/>
    </row>
    <row r="879" spans="1:6">
      <c r="A879" s="109"/>
      <c r="B879" s="107"/>
      <c r="C879" s="121"/>
      <c r="D879" s="110"/>
      <c r="E879" s="111"/>
      <c r="F879" s="112"/>
    </row>
    <row r="880" spans="1:6">
      <c r="A880" s="109"/>
      <c r="B880" s="107"/>
      <c r="C880" s="121"/>
      <c r="D880" s="110"/>
      <c r="E880" s="111"/>
      <c r="F880" s="112"/>
    </row>
    <row r="881" spans="1:6">
      <c r="A881" s="109"/>
      <c r="B881" s="107"/>
      <c r="C881" s="121"/>
      <c r="D881" s="110"/>
      <c r="E881" s="111"/>
      <c r="F881" s="112"/>
    </row>
    <row r="882" spans="1:6">
      <c r="A882" s="109"/>
      <c r="B882" s="107"/>
      <c r="C882" s="121"/>
      <c r="D882" s="110"/>
      <c r="E882" s="111"/>
      <c r="F882" s="112"/>
    </row>
    <row r="883" spans="1:6">
      <c r="A883" s="109"/>
      <c r="B883" s="107"/>
      <c r="C883" s="121"/>
      <c r="D883" s="110"/>
      <c r="E883" s="111"/>
      <c r="F883" s="112"/>
    </row>
    <row r="884" spans="1:6">
      <c r="A884" s="109"/>
      <c r="B884" s="107"/>
      <c r="C884" s="121"/>
      <c r="D884" s="110"/>
      <c r="E884" s="111"/>
      <c r="F884" s="112"/>
    </row>
    <row r="885" spans="1:6">
      <c r="A885" s="109"/>
      <c r="B885" s="107"/>
      <c r="C885" s="121"/>
      <c r="D885" s="110"/>
      <c r="E885" s="111"/>
      <c r="F885" s="112"/>
    </row>
    <row r="886" spans="1:6">
      <c r="A886" s="109"/>
      <c r="B886" s="107"/>
      <c r="C886" s="121"/>
      <c r="D886" s="110"/>
      <c r="E886" s="111"/>
      <c r="F886" s="112"/>
    </row>
    <row r="887" spans="1:6">
      <c r="A887" s="109"/>
      <c r="B887" s="107"/>
      <c r="C887" s="121"/>
      <c r="D887" s="110"/>
      <c r="E887" s="111"/>
      <c r="F887" s="112"/>
    </row>
    <row r="888" spans="1:6">
      <c r="A888" s="109"/>
      <c r="B888" s="107"/>
      <c r="C888" s="121"/>
      <c r="D888" s="110"/>
      <c r="E888" s="111"/>
      <c r="F888" s="112"/>
    </row>
    <row r="889" spans="1:6">
      <c r="A889" s="109"/>
      <c r="B889" s="107"/>
      <c r="C889" s="121"/>
      <c r="D889" s="110"/>
      <c r="E889" s="111"/>
      <c r="F889" s="112"/>
    </row>
    <row r="890" spans="1:6">
      <c r="A890" s="109"/>
      <c r="B890" s="107"/>
      <c r="C890" s="121"/>
      <c r="D890" s="110"/>
      <c r="E890" s="111"/>
      <c r="F890" s="112"/>
    </row>
    <row r="891" spans="1:6">
      <c r="A891" s="109"/>
      <c r="B891" s="107"/>
      <c r="C891" s="121"/>
      <c r="D891" s="110"/>
      <c r="E891" s="111"/>
      <c r="F891" s="112"/>
    </row>
    <row r="892" spans="1:6">
      <c r="A892" s="109"/>
      <c r="B892" s="107"/>
      <c r="C892" s="121"/>
      <c r="D892" s="110"/>
      <c r="E892" s="111"/>
      <c r="F892" s="112"/>
    </row>
    <row r="893" spans="1:6">
      <c r="A893" s="109"/>
      <c r="B893" s="107"/>
      <c r="C893" s="121"/>
      <c r="D893" s="110"/>
      <c r="E893" s="111"/>
      <c r="F893" s="112"/>
    </row>
    <row r="894" spans="1:6">
      <c r="A894" s="109"/>
      <c r="B894" s="107"/>
      <c r="C894" s="121"/>
      <c r="D894" s="110"/>
      <c r="E894" s="111"/>
      <c r="F894" s="112"/>
    </row>
    <row r="895" spans="1:6">
      <c r="A895" s="109"/>
      <c r="B895" s="107"/>
      <c r="C895" s="121"/>
      <c r="D895" s="110"/>
      <c r="E895" s="111"/>
      <c r="F895" s="112"/>
    </row>
    <row r="896" spans="1:6">
      <c r="A896" s="109"/>
      <c r="B896" s="107"/>
      <c r="C896" s="121"/>
      <c r="D896" s="110"/>
      <c r="E896" s="111"/>
      <c r="F896" s="112"/>
    </row>
    <row r="897" spans="1:6">
      <c r="A897" s="109"/>
      <c r="B897" s="107"/>
      <c r="C897" s="121"/>
      <c r="D897" s="110"/>
      <c r="E897" s="111"/>
      <c r="F897" s="112"/>
    </row>
    <row r="898" spans="1:6">
      <c r="A898" s="109"/>
      <c r="B898" s="107"/>
      <c r="C898" s="121"/>
      <c r="D898" s="110"/>
      <c r="E898" s="111"/>
      <c r="F898" s="112"/>
    </row>
    <row r="899" spans="1:6">
      <c r="A899" s="109"/>
      <c r="B899" s="107"/>
      <c r="C899" s="121"/>
      <c r="D899" s="110"/>
      <c r="E899" s="111"/>
      <c r="F899" s="112"/>
    </row>
    <row r="900" spans="1:6">
      <c r="A900" s="109"/>
      <c r="B900" s="107"/>
      <c r="C900" s="121"/>
      <c r="D900" s="110"/>
      <c r="E900" s="111"/>
      <c r="F900" s="112"/>
    </row>
    <row r="901" spans="1:6">
      <c r="A901" s="109"/>
      <c r="B901" s="107"/>
      <c r="C901" s="121"/>
      <c r="D901" s="110"/>
      <c r="E901" s="111"/>
      <c r="F901" s="112"/>
    </row>
    <row r="902" spans="1:6">
      <c r="A902" s="109"/>
      <c r="B902" s="107"/>
      <c r="C902" s="121"/>
      <c r="D902" s="110"/>
      <c r="E902" s="111"/>
      <c r="F902" s="112"/>
    </row>
    <row r="903" spans="1:6">
      <c r="A903" s="109"/>
      <c r="B903" s="107"/>
      <c r="C903" s="121"/>
      <c r="D903" s="110"/>
      <c r="E903" s="111"/>
      <c r="F903" s="112"/>
    </row>
    <row r="904" spans="1:6">
      <c r="A904" s="109"/>
      <c r="B904" s="107"/>
      <c r="C904" s="121"/>
      <c r="D904" s="110"/>
      <c r="E904" s="111"/>
      <c r="F904" s="112"/>
    </row>
    <row r="905" spans="1:6">
      <c r="A905" s="109"/>
      <c r="B905" s="107"/>
      <c r="C905" s="121"/>
      <c r="D905" s="110"/>
      <c r="E905" s="111"/>
      <c r="F905" s="112"/>
    </row>
    <row r="906" spans="1:6">
      <c r="A906" s="109"/>
      <c r="B906" s="107"/>
      <c r="C906" s="121"/>
      <c r="D906" s="110"/>
      <c r="E906" s="111"/>
      <c r="F906" s="112"/>
    </row>
    <row r="907" spans="1:6">
      <c r="A907" s="109"/>
      <c r="B907" s="107"/>
      <c r="C907" s="121"/>
      <c r="D907" s="110"/>
      <c r="E907" s="111"/>
      <c r="F907" s="112"/>
    </row>
    <row r="908" spans="1:6">
      <c r="A908" s="109"/>
      <c r="B908" s="107"/>
      <c r="C908" s="121"/>
      <c r="D908" s="110"/>
      <c r="E908" s="111"/>
      <c r="F908" s="112"/>
    </row>
    <row r="909" spans="1:6">
      <c r="A909" s="109"/>
      <c r="B909" s="107"/>
      <c r="C909" s="121"/>
      <c r="D909" s="110"/>
      <c r="E909" s="111"/>
      <c r="F909" s="112"/>
    </row>
    <row r="910" spans="1:6">
      <c r="A910" s="109"/>
      <c r="B910" s="107"/>
      <c r="C910" s="121"/>
      <c r="D910" s="110"/>
      <c r="E910" s="111"/>
      <c r="F910" s="112"/>
    </row>
    <row r="911" spans="1:6">
      <c r="A911" s="109"/>
      <c r="B911" s="107"/>
      <c r="C911" s="121"/>
      <c r="D911" s="110"/>
      <c r="E911" s="111"/>
      <c r="F911" s="112"/>
    </row>
    <row r="912" spans="1:6">
      <c r="A912" s="109"/>
      <c r="B912" s="107"/>
      <c r="C912" s="121"/>
      <c r="D912" s="110"/>
      <c r="E912" s="111"/>
      <c r="F912" s="112"/>
    </row>
    <row r="913" spans="1:6">
      <c r="A913" s="109"/>
      <c r="B913" s="107"/>
      <c r="C913" s="121"/>
      <c r="D913" s="110"/>
      <c r="E913" s="111"/>
      <c r="F913" s="112"/>
    </row>
    <row r="914" spans="1:6">
      <c r="A914" s="109"/>
      <c r="B914" s="107"/>
      <c r="C914" s="121"/>
      <c r="D914" s="110"/>
      <c r="E914" s="111"/>
      <c r="F914" s="112"/>
    </row>
    <row r="915" spans="1:6">
      <c r="A915" s="109"/>
      <c r="B915" s="107"/>
      <c r="C915" s="121"/>
      <c r="D915" s="110"/>
      <c r="E915" s="111"/>
      <c r="F915" s="112"/>
    </row>
    <row r="916" spans="1:6">
      <c r="A916" s="109"/>
      <c r="B916" s="107"/>
      <c r="C916" s="121"/>
      <c r="D916" s="110"/>
      <c r="E916" s="111"/>
      <c r="F916" s="112"/>
    </row>
    <row r="917" spans="1:6">
      <c r="A917" s="109"/>
      <c r="B917" s="107"/>
      <c r="C917" s="121"/>
      <c r="D917" s="110"/>
      <c r="E917" s="111"/>
      <c r="F917" s="112"/>
    </row>
    <row r="918" spans="1:6">
      <c r="A918" s="109"/>
      <c r="B918" s="107"/>
      <c r="C918" s="121"/>
      <c r="D918" s="110"/>
      <c r="E918" s="111"/>
      <c r="F918" s="112"/>
    </row>
    <row r="919" spans="1:6">
      <c r="A919" s="109"/>
      <c r="B919" s="107"/>
      <c r="C919" s="121"/>
      <c r="D919" s="110"/>
      <c r="E919" s="111"/>
      <c r="F919" s="112"/>
    </row>
    <row r="920" spans="1:6">
      <c r="A920" s="109"/>
      <c r="B920" s="107"/>
      <c r="C920" s="121"/>
      <c r="D920" s="110"/>
      <c r="E920" s="111"/>
      <c r="F920" s="112"/>
    </row>
    <row r="921" spans="1:6">
      <c r="A921" s="109"/>
      <c r="B921" s="107"/>
      <c r="C921" s="121"/>
      <c r="D921" s="110"/>
      <c r="E921" s="111"/>
      <c r="F921" s="112"/>
    </row>
    <row r="922" spans="1:6">
      <c r="A922" s="109"/>
      <c r="B922" s="107"/>
      <c r="C922" s="121"/>
      <c r="D922" s="110"/>
      <c r="E922" s="111"/>
      <c r="F922" s="112"/>
    </row>
    <row r="923" spans="1:6">
      <c r="A923" s="109"/>
      <c r="B923" s="107"/>
      <c r="C923" s="121"/>
      <c r="D923" s="110"/>
      <c r="E923" s="111"/>
      <c r="F923" s="112"/>
    </row>
    <row r="924" spans="1:6">
      <c r="A924" s="109"/>
      <c r="B924" s="107"/>
      <c r="C924" s="121"/>
      <c r="D924" s="110"/>
      <c r="E924" s="111"/>
      <c r="F924" s="112"/>
    </row>
    <row r="925" spans="1:6">
      <c r="A925" s="109"/>
      <c r="B925" s="107"/>
      <c r="C925" s="121"/>
      <c r="D925" s="110"/>
      <c r="E925" s="111"/>
      <c r="F925" s="112"/>
    </row>
    <row r="926" spans="1:6">
      <c r="A926" s="109"/>
      <c r="B926" s="107"/>
      <c r="C926" s="121"/>
      <c r="D926" s="110"/>
      <c r="E926" s="111"/>
      <c r="F926" s="112"/>
    </row>
    <row r="927" spans="1:6">
      <c r="A927" s="109"/>
      <c r="B927" s="107"/>
      <c r="C927" s="121"/>
      <c r="D927" s="110"/>
      <c r="E927" s="111"/>
      <c r="F927" s="112"/>
    </row>
    <row r="928" spans="1:6">
      <c r="A928" s="109"/>
      <c r="B928" s="107"/>
      <c r="C928" s="121"/>
      <c r="D928" s="110"/>
      <c r="E928" s="111"/>
      <c r="F928" s="112"/>
    </row>
    <row r="929" spans="1:6">
      <c r="A929" s="109"/>
      <c r="B929" s="107"/>
      <c r="C929" s="121"/>
      <c r="D929" s="110"/>
      <c r="E929" s="111"/>
      <c r="F929" s="112"/>
    </row>
    <row r="930" spans="1:6">
      <c r="A930" s="109"/>
      <c r="B930" s="107"/>
      <c r="C930" s="121"/>
      <c r="D930" s="110"/>
      <c r="E930" s="111"/>
      <c r="F930" s="112"/>
    </row>
    <row r="931" spans="1:6">
      <c r="A931" s="109"/>
      <c r="B931" s="107"/>
      <c r="C931" s="121"/>
      <c r="D931" s="110"/>
      <c r="E931" s="111"/>
      <c r="F931" s="112"/>
    </row>
    <row r="932" spans="1:6">
      <c r="A932" s="109"/>
      <c r="B932" s="107"/>
      <c r="C932" s="121"/>
      <c r="D932" s="110"/>
      <c r="E932" s="111"/>
      <c r="F932" s="112"/>
    </row>
    <row r="933" spans="1:6">
      <c r="A933" s="109"/>
      <c r="B933" s="107"/>
      <c r="C933" s="121"/>
      <c r="D933" s="110"/>
      <c r="E933" s="111"/>
      <c r="F933" s="112"/>
    </row>
    <row r="934" spans="1:6">
      <c r="A934" s="109"/>
      <c r="B934" s="107"/>
      <c r="C934" s="121"/>
      <c r="D934" s="110"/>
      <c r="E934" s="111"/>
      <c r="F934" s="112"/>
    </row>
    <row r="935" spans="1:6">
      <c r="A935" s="109"/>
      <c r="B935" s="107"/>
      <c r="C935" s="121"/>
      <c r="D935" s="110"/>
      <c r="E935" s="111"/>
      <c r="F935" s="112"/>
    </row>
    <row r="936" spans="1:6">
      <c r="A936" s="109"/>
      <c r="B936" s="107"/>
      <c r="C936" s="121"/>
      <c r="D936" s="110"/>
      <c r="E936" s="111"/>
      <c r="F936" s="112"/>
    </row>
    <row r="937" spans="1:6">
      <c r="A937" s="109"/>
      <c r="B937" s="107"/>
      <c r="C937" s="121"/>
      <c r="D937" s="110"/>
      <c r="E937" s="111"/>
      <c r="F937" s="112"/>
    </row>
    <row r="938" spans="1:6">
      <c r="A938" s="109"/>
      <c r="B938" s="107"/>
      <c r="C938" s="121"/>
      <c r="D938" s="110"/>
      <c r="E938" s="111"/>
      <c r="F938" s="112"/>
    </row>
    <row r="939" spans="1:6">
      <c r="A939" s="109"/>
      <c r="B939" s="107"/>
      <c r="C939" s="121"/>
      <c r="D939" s="110"/>
      <c r="E939" s="111"/>
      <c r="F939" s="112"/>
    </row>
    <row r="940" spans="1:6">
      <c r="A940" s="109"/>
      <c r="B940" s="107"/>
      <c r="C940" s="121"/>
      <c r="D940" s="110"/>
      <c r="E940" s="111"/>
      <c r="F940" s="112"/>
    </row>
    <row r="941" spans="1:6">
      <c r="A941" s="109"/>
      <c r="B941" s="107"/>
      <c r="C941" s="121"/>
      <c r="D941" s="110"/>
      <c r="E941" s="111"/>
      <c r="F941" s="112"/>
    </row>
    <row r="942" spans="1:6">
      <c r="A942" s="109"/>
      <c r="B942" s="107"/>
      <c r="C942" s="121"/>
      <c r="D942" s="110"/>
      <c r="E942" s="111"/>
      <c r="F942" s="112"/>
    </row>
    <row r="943" spans="1:6">
      <c r="A943" s="109"/>
      <c r="B943" s="107"/>
      <c r="C943" s="121"/>
      <c r="D943" s="110"/>
      <c r="E943" s="111"/>
      <c r="F943" s="112"/>
    </row>
    <row r="944" spans="1:6">
      <c r="A944" s="109"/>
      <c r="B944" s="107"/>
      <c r="C944" s="121"/>
      <c r="D944" s="110"/>
      <c r="E944" s="111"/>
      <c r="F944" s="112"/>
    </row>
    <row r="945" spans="1:6">
      <c r="A945" s="109"/>
      <c r="B945" s="107"/>
      <c r="C945" s="121"/>
      <c r="D945" s="110"/>
      <c r="E945" s="111"/>
      <c r="F945" s="112"/>
    </row>
    <row r="946" spans="1:6">
      <c r="A946" s="109"/>
      <c r="B946" s="107"/>
      <c r="C946" s="121"/>
      <c r="D946" s="110"/>
      <c r="E946" s="111"/>
      <c r="F946" s="112"/>
    </row>
    <row r="947" spans="1:6">
      <c r="A947" s="109"/>
      <c r="B947" s="107"/>
      <c r="C947" s="121"/>
      <c r="D947" s="110"/>
      <c r="E947" s="111"/>
      <c r="F947" s="112"/>
    </row>
    <row r="948" spans="1:6">
      <c r="A948" s="109"/>
      <c r="B948" s="107"/>
      <c r="C948" s="121"/>
      <c r="D948" s="110"/>
      <c r="E948" s="111"/>
      <c r="F948" s="112"/>
    </row>
    <row r="949" spans="1:6">
      <c r="A949" s="109"/>
      <c r="B949" s="107"/>
      <c r="C949" s="121"/>
      <c r="D949" s="110"/>
      <c r="E949" s="111"/>
      <c r="F949" s="112"/>
    </row>
    <row r="950" spans="1:6">
      <c r="A950" s="109"/>
      <c r="B950" s="107"/>
      <c r="C950" s="121"/>
      <c r="D950" s="110"/>
      <c r="E950" s="111"/>
      <c r="F950" s="112"/>
    </row>
    <row r="951" spans="1:6">
      <c r="A951" s="109"/>
      <c r="B951" s="107"/>
      <c r="C951" s="121"/>
      <c r="D951" s="110"/>
      <c r="E951" s="111"/>
      <c r="F951" s="112"/>
    </row>
    <row r="952" spans="1:6">
      <c r="A952" s="109"/>
      <c r="B952" s="107"/>
      <c r="C952" s="121"/>
      <c r="D952" s="110"/>
      <c r="E952" s="111"/>
      <c r="F952" s="112"/>
    </row>
    <row r="953" spans="1:6">
      <c r="A953" s="109"/>
      <c r="B953" s="107"/>
      <c r="C953" s="121"/>
      <c r="D953" s="110"/>
      <c r="E953" s="111"/>
      <c r="F953" s="112"/>
    </row>
    <row r="954" spans="1:6">
      <c r="A954" s="109"/>
      <c r="B954" s="107"/>
      <c r="C954" s="121"/>
      <c r="D954" s="110"/>
      <c r="E954" s="111"/>
      <c r="F954" s="112"/>
    </row>
    <row r="955" spans="1:6">
      <c r="A955" s="109"/>
      <c r="B955" s="107"/>
      <c r="C955" s="121"/>
      <c r="D955" s="110"/>
      <c r="E955" s="111"/>
      <c r="F955" s="112"/>
    </row>
    <row r="956" spans="1:6">
      <c r="A956" s="109"/>
      <c r="B956" s="107"/>
      <c r="C956" s="121"/>
      <c r="D956" s="110"/>
      <c r="E956" s="111"/>
      <c r="F956" s="112"/>
    </row>
    <row r="957" spans="1:6">
      <c r="A957" s="109"/>
      <c r="B957" s="107"/>
      <c r="C957" s="121"/>
      <c r="D957" s="110"/>
      <c r="E957" s="111"/>
      <c r="F957" s="112"/>
    </row>
    <row r="958" spans="1:6">
      <c r="A958" s="109"/>
      <c r="B958" s="107"/>
      <c r="C958" s="121"/>
      <c r="D958" s="110"/>
      <c r="E958" s="111"/>
      <c r="F958" s="112"/>
    </row>
    <row r="959" spans="1:6">
      <c r="A959" s="109"/>
      <c r="B959" s="107"/>
      <c r="C959" s="121"/>
      <c r="D959" s="110"/>
      <c r="E959" s="111"/>
      <c r="F959" s="112"/>
    </row>
    <row r="960" spans="1:6">
      <c r="A960" s="109"/>
      <c r="B960" s="107"/>
      <c r="C960" s="121"/>
      <c r="D960" s="110"/>
      <c r="E960" s="111"/>
      <c r="F960" s="112"/>
    </row>
    <row r="961" spans="1:6">
      <c r="A961" s="109"/>
      <c r="B961" s="107"/>
      <c r="C961" s="121"/>
      <c r="D961" s="110"/>
      <c r="E961" s="111"/>
      <c r="F961" s="112"/>
    </row>
    <row r="962" spans="1:6">
      <c r="A962" s="109"/>
      <c r="B962" s="107"/>
      <c r="C962" s="121"/>
      <c r="D962" s="110"/>
      <c r="E962" s="111"/>
      <c r="F962" s="112"/>
    </row>
    <row r="963" spans="1:6">
      <c r="A963" s="109"/>
      <c r="B963" s="107"/>
      <c r="C963" s="121"/>
      <c r="D963" s="110"/>
      <c r="E963" s="111"/>
      <c r="F963" s="112"/>
    </row>
    <row r="964" spans="1:6">
      <c r="A964" s="109"/>
      <c r="B964" s="107"/>
      <c r="C964" s="121"/>
      <c r="D964" s="110"/>
      <c r="E964" s="111"/>
      <c r="F964" s="112"/>
    </row>
    <row r="965" spans="1:6">
      <c r="A965" s="109"/>
      <c r="B965" s="107"/>
      <c r="C965" s="121"/>
      <c r="D965" s="110"/>
      <c r="E965" s="111"/>
      <c r="F965" s="112"/>
    </row>
    <row r="966" spans="1:6">
      <c r="A966" s="109"/>
      <c r="B966" s="107"/>
      <c r="C966" s="121"/>
      <c r="D966" s="110"/>
      <c r="E966" s="111"/>
      <c r="F966" s="112"/>
    </row>
    <row r="967" spans="1:6">
      <c r="A967" s="109"/>
      <c r="B967" s="107"/>
      <c r="C967" s="121"/>
      <c r="D967" s="110"/>
      <c r="E967" s="111"/>
      <c r="F967" s="112"/>
    </row>
    <row r="968" spans="1:6">
      <c r="A968" s="109"/>
      <c r="B968" s="107"/>
      <c r="C968" s="121"/>
      <c r="D968" s="110"/>
      <c r="E968" s="111"/>
      <c r="F968" s="112"/>
    </row>
    <row r="969" spans="1:6">
      <c r="A969" s="109"/>
      <c r="B969" s="107"/>
      <c r="C969" s="121"/>
      <c r="D969" s="110"/>
      <c r="E969" s="111"/>
      <c r="F969" s="112"/>
    </row>
    <row r="970" spans="1:6">
      <c r="A970" s="109"/>
      <c r="B970" s="107"/>
      <c r="C970" s="121"/>
      <c r="D970" s="110"/>
      <c r="E970" s="111"/>
      <c r="F970" s="112"/>
    </row>
    <row r="971" spans="1:6">
      <c r="A971" s="109"/>
      <c r="B971" s="107"/>
      <c r="C971" s="121"/>
      <c r="D971" s="110"/>
      <c r="E971" s="111"/>
      <c r="F971" s="112"/>
    </row>
    <row r="972" spans="1:6">
      <c r="A972" s="109"/>
      <c r="B972" s="107"/>
      <c r="C972" s="121"/>
      <c r="D972" s="110"/>
      <c r="E972" s="111"/>
      <c r="F972" s="112"/>
    </row>
    <row r="973" spans="1:6">
      <c r="A973" s="109"/>
      <c r="B973" s="107"/>
      <c r="C973" s="121"/>
      <c r="D973" s="110"/>
      <c r="E973" s="111"/>
      <c r="F973" s="112"/>
    </row>
    <row r="974" spans="1:6">
      <c r="A974" s="109"/>
      <c r="B974" s="107"/>
      <c r="C974" s="121"/>
      <c r="D974" s="110"/>
      <c r="E974" s="111"/>
      <c r="F974" s="112"/>
    </row>
    <row r="975" spans="1:6">
      <c r="A975" s="109"/>
      <c r="B975" s="107"/>
      <c r="C975" s="121"/>
      <c r="D975" s="110"/>
      <c r="E975" s="111"/>
      <c r="F975" s="112"/>
    </row>
    <row r="976" spans="1:6">
      <c r="A976" s="109"/>
      <c r="B976" s="107"/>
      <c r="C976" s="121"/>
      <c r="D976" s="110"/>
      <c r="E976" s="111"/>
      <c r="F976" s="112"/>
    </row>
    <row r="977" spans="1:6">
      <c r="A977" s="109"/>
      <c r="B977" s="107"/>
      <c r="C977" s="121"/>
      <c r="D977" s="110"/>
      <c r="E977" s="111"/>
      <c r="F977" s="112"/>
    </row>
    <row r="978" spans="1:6">
      <c r="A978" s="109"/>
      <c r="B978" s="107"/>
      <c r="C978" s="121"/>
      <c r="D978" s="110"/>
      <c r="E978" s="111"/>
      <c r="F978" s="112"/>
    </row>
    <row r="979" spans="1:6">
      <c r="A979" s="109"/>
      <c r="B979" s="107"/>
      <c r="C979" s="121"/>
      <c r="D979" s="110"/>
      <c r="E979" s="111"/>
      <c r="F979" s="112"/>
    </row>
    <row r="980" spans="1:6">
      <c r="A980" s="109"/>
      <c r="B980" s="107"/>
      <c r="C980" s="121"/>
      <c r="D980" s="110"/>
      <c r="E980" s="111"/>
      <c r="F980" s="112"/>
    </row>
    <row r="981" spans="1:6">
      <c r="A981" s="109"/>
      <c r="B981" s="107"/>
      <c r="C981" s="121"/>
      <c r="D981" s="110"/>
      <c r="E981" s="111"/>
      <c r="F981" s="112"/>
    </row>
    <row r="982" spans="1:6">
      <c r="A982" s="109"/>
      <c r="B982" s="107"/>
      <c r="C982" s="121"/>
      <c r="D982" s="110"/>
      <c r="E982" s="111"/>
      <c r="F982" s="112"/>
    </row>
    <row r="983" spans="1:6">
      <c r="A983" s="109"/>
      <c r="B983" s="107"/>
      <c r="C983" s="121"/>
      <c r="D983" s="110"/>
      <c r="E983" s="111"/>
      <c r="F983" s="112"/>
    </row>
    <row r="984" spans="1:6">
      <c r="A984" s="109"/>
      <c r="B984" s="107"/>
      <c r="C984" s="121"/>
      <c r="D984" s="110"/>
      <c r="E984" s="111"/>
      <c r="F984" s="112"/>
    </row>
    <row r="985" spans="1:6">
      <c r="A985" s="109"/>
      <c r="B985" s="107"/>
      <c r="C985" s="121"/>
      <c r="D985" s="110"/>
      <c r="E985" s="111"/>
      <c r="F985" s="112"/>
    </row>
    <row r="986" spans="1:6">
      <c r="A986" s="109"/>
      <c r="B986" s="107"/>
      <c r="C986" s="121"/>
      <c r="D986" s="110"/>
      <c r="E986" s="111"/>
      <c r="F986" s="112"/>
    </row>
    <row r="987" spans="1:6">
      <c r="A987" s="109"/>
      <c r="B987" s="107"/>
      <c r="C987" s="121"/>
      <c r="D987" s="110"/>
      <c r="E987" s="111"/>
      <c r="F987" s="112"/>
    </row>
    <row r="988" spans="1:6">
      <c r="A988" s="109"/>
      <c r="B988" s="107"/>
      <c r="C988" s="121"/>
      <c r="D988" s="110"/>
      <c r="E988" s="111"/>
      <c r="F988" s="112"/>
    </row>
    <row r="989" spans="1:6">
      <c r="A989" s="109"/>
      <c r="B989" s="107"/>
      <c r="C989" s="121"/>
      <c r="D989" s="110"/>
      <c r="E989" s="111"/>
      <c r="F989" s="112"/>
    </row>
    <row r="990" spans="1:6">
      <c r="A990" s="109"/>
      <c r="B990" s="107"/>
      <c r="C990" s="121"/>
      <c r="D990" s="110"/>
      <c r="E990" s="111"/>
      <c r="F990" s="112"/>
    </row>
    <row r="991" spans="1:6">
      <c r="A991" s="109"/>
      <c r="B991" s="107"/>
      <c r="C991" s="121"/>
      <c r="D991" s="110"/>
      <c r="E991" s="111"/>
      <c r="F991" s="112"/>
    </row>
    <row r="992" spans="1:6">
      <c r="A992" s="109"/>
      <c r="B992" s="107"/>
      <c r="C992" s="121"/>
      <c r="D992" s="110"/>
      <c r="E992" s="111"/>
      <c r="F992" s="112"/>
    </row>
    <row r="993" spans="1:6">
      <c r="A993" s="109"/>
      <c r="B993" s="107"/>
      <c r="C993" s="121"/>
      <c r="D993" s="110"/>
      <c r="E993" s="111"/>
      <c r="F993" s="112"/>
    </row>
    <row r="994" spans="1:6">
      <c r="A994" s="109"/>
      <c r="B994" s="107"/>
      <c r="C994" s="121"/>
      <c r="D994" s="110"/>
      <c r="E994" s="111"/>
      <c r="F994" s="112"/>
    </row>
    <row r="995" spans="1:6">
      <c r="A995" s="109"/>
      <c r="B995" s="107"/>
      <c r="C995" s="121"/>
      <c r="D995" s="110"/>
      <c r="E995" s="111"/>
      <c r="F995" s="112"/>
    </row>
    <row r="996" spans="1:6">
      <c r="A996" s="109"/>
      <c r="B996" s="107"/>
      <c r="C996" s="121"/>
      <c r="D996" s="110"/>
      <c r="E996" s="111"/>
      <c r="F996" s="112"/>
    </row>
    <row r="997" spans="1:6">
      <c r="A997" s="109"/>
      <c r="B997" s="107"/>
      <c r="C997" s="121"/>
      <c r="D997" s="110"/>
      <c r="E997" s="111"/>
      <c r="F997" s="112"/>
    </row>
    <row r="998" spans="1:6">
      <c r="A998" s="109"/>
      <c r="B998" s="107"/>
      <c r="C998" s="121"/>
      <c r="D998" s="110"/>
      <c r="E998" s="111"/>
      <c r="F998" s="112"/>
    </row>
    <row r="999" spans="1:6">
      <c r="A999" s="109"/>
      <c r="B999" s="107"/>
      <c r="C999" s="121"/>
      <c r="D999" s="110"/>
      <c r="E999" s="111"/>
      <c r="F999" s="112"/>
    </row>
    <row r="1000" spans="1:6">
      <c r="A1000" s="109"/>
      <c r="B1000" s="107"/>
      <c r="C1000" s="121"/>
      <c r="D1000" s="110"/>
      <c r="E1000" s="111"/>
      <c r="F1000" s="112"/>
    </row>
    <row r="1001" spans="1:6">
      <c r="A1001" s="109"/>
      <c r="B1001" s="107"/>
      <c r="C1001" s="121"/>
      <c r="D1001" s="110"/>
      <c r="E1001" s="111"/>
      <c r="F1001" s="112"/>
    </row>
    <row r="1002" spans="1:6">
      <c r="A1002" s="109"/>
      <c r="B1002" s="107"/>
      <c r="C1002" s="121"/>
      <c r="D1002" s="110"/>
      <c r="E1002" s="111"/>
      <c r="F1002" s="112"/>
    </row>
    <row r="1003" spans="1:6">
      <c r="A1003" s="109"/>
      <c r="B1003" s="107"/>
      <c r="C1003" s="121"/>
      <c r="D1003" s="110"/>
      <c r="E1003" s="111"/>
      <c r="F1003" s="112"/>
    </row>
    <row r="1004" spans="1:6">
      <c r="A1004" s="109"/>
      <c r="B1004" s="107"/>
      <c r="C1004" s="121"/>
      <c r="D1004" s="110"/>
      <c r="E1004" s="111"/>
      <c r="F1004" s="112"/>
    </row>
    <row r="1005" spans="1:6">
      <c r="A1005" s="109"/>
      <c r="B1005" s="107"/>
      <c r="C1005" s="121"/>
      <c r="D1005" s="110"/>
      <c r="E1005" s="111"/>
      <c r="F1005" s="112"/>
    </row>
    <row r="1006" spans="1:6">
      <c r="A1006" s="109"/>
      <c r="B1006" s="107"/>
      <c r="C1006" s="121"/>
      <c r="D1006" s="110"/>
      <c r="E1006" s="111"/>
      <c r="F1006" s="112"/>
    </row>
    <row r="1007" spans="1:6">
      <c r="A1007" s="109"/>
      <c r="B1007" s="107"/>
      <c r="C1007" s="121"/>
      <c r="D1007" s="110"/>
      <c r="E1007" s="111"/>
      <c r="F1007" s="112"/>
    </row>
    <row r="1008" spans="1:6">
      <c r="A1008" s="109"/>
      <c r="B1008" s="107"/>
      <c r="C1008" s="121"/>
      <c r="D1008" s="110"/>
      <c r="E1008" s="111"/>
      <c r="F1008" s="112"/>
    </row>
    <row r="1009" spans="1:6">
      <c r="A1009" s="109"/>
      <c r="B1009" s="107"/>
      <c r="C1009" s="121"/>
      <c r="D1009" s="110"/>
      <c r="E1009" s="111"/>
      <c r="F1009" s="112"/>
    </row>
    <row r="1010" spans="1:6">
      <c r="A1010" s="109"/>
      <c r="B1010" s="107"/>
      <c r="C1010" s="121"/>
      <c r="D1010" s="110"/>
      <c r="E1010" s="111"/>
      <c r="F1010" s="112"/>
    </row>
    <row r="1011" spans="1:6">
      <c r="A1011" s="109"/>
      <c r="B1011" s="107"/>
      <c r="C1011" s="121"/>
      <c r="D1011" s="110"/>
      <c r="E1011" s="111"/>
      <c r="F1011" s="112"/>
    </row>
    <row r="1012" spans="1:6">
      <c r="A1012" s="109"/>
      <c r="B1012" s="107"/>
      <c r="C1012" s="121"/>
      <c r="D1012" s="110"/>
      <c r="E1012" s="111"/>
      <c r="F1012" s="112"/>
    </row>
    <row r="1013" spans="1:6">
      <c r="A1013" s="109"/>
      <c r="B1013" s="107"/>
      <c r="C1013" s="121"/>
      <c r="D1013" s="110"/>
      <c r="E1013" s="111"/>
      <c r="F1013" s="112"/>
    </row>
    <row r="1014" spans="1:6">
      <c r="A1014" s="109"/>
      <c r="B1014" s="107"/>
      <c r="C1014" s="121"/>
      <c r="D1014" s="110"/>
      <c r="E1014" s="111"/>
      <c r="F1014" s="112"/>
    </row>
    <row r="1015" spans="1:6">
      <c r="A1015" s="109"/>
      <c r="B1015" s="107"/>
      <c r="C1015" s="121"/>
      <c r="D1015" s="110"/>
      <c r="E1015" s="111"/>
      <c r="F1015" s="112"/>
    </row>
    <row r="1016" spans="1:6">
      <c r="A1016" s="109"/>
      <c r="B1016" s="107"/>
      <c r="C1016" s="121"/>
      <c r="D1016" s="110"/>
      <c r="E1016" s="111"/>
      <c r="F1016" s="112"/>
    </row>
    <row r="1017" spans="1:6">
      <c r="A1017" s="109"/>
      <c r="B1017" s="107"/>
      <c r="C1017" s="121"/>
      <c r="D1017" s="110"/>
      <c r="E1017" s="111"/>
      <c r="F1017" s="112"/>
    </row>
    <row r="1018" spans="1:6">
      <c r="A1018" s="109"/>
      <c r="B1018" s="107"/>
      <c r="C1018" s="121"/>
      <c r="D1018" s="110"/>
      <c r="E1018" s="111"/>
      <c r="F1018" s="112"/>
    </row>
    <row r="1019" spans="1:6">
      <c r="A1019" s="109"/>
      <c r="B1019" s="107"/>
      <c r="C1019" s="121"/>
      <c r="D1019" s="110"/>
      <c r="E1019" s="111"/>
      <c r="F1019" s="112"/>
    </row>
    <row r="1020" spans="1:6">
      <c r="A1020" s="109"/>
      <c r="B1020" s="107"/>
      <c r="C1020" s="121"/>
      <c r="D1020" s="110"/>
      <c r="E1020" s="111"/>
      <c r="F1020" s="112"/>
    </row>
    <row r="1021" spans="1:6">
      <c r="A1021" s="109"/>
      <c r="B1021" s="107"/>
      <c r="C1021" s="121"/>
      <c r="D1021" s="110"/>
      <c r="E1021" s="111"/>
      <c r="F1021" s="112"/>
    </row>
    <row r="1022" spans="1:6">
      <c r="A1022" s="109"/>
      <c r="B1022" s="107"/>
      <c r="C1022" s="121"/>
      <c r="D1022" s="110"/>
      <c r="E1022" s="111"/>
      <c r="F1022" s="112"/>
    </row>
    <row r="1023" spans="1:6">
      <c r="A1023" s="109"/>
      <c r="B1023" s="107"/>
      <c r="C1023" s="121"/>
      <c r="D1023" s="110"/>
      <c r="E1023" s="111"/>
      <c r="F1023" s="112"/>
    </row>
    <row r="1024" spans="1:6">
      <c r="A1024" s="109"/>
      <c r="B1024" s="107"/>
      <c r="C1024" s="121"/>
      <c r="D1024" s="110"/>
      <c r="E1024" s="111"/>
      <c r="F1024" s="112"/>
    </row>
    <row r="1025" spans="1:6">
      <c r="A1025" s="109"/>
      <c r="B1025" s="107"/>
      <c r="C1025" s="121"/>
      <c r="D1025" s="110"/>
      <c r="E1025" s="111"/>
      <c r="F1025" s="112"/>
    </row>
    <row r="1026" spans="1:6">
      <c r="A1026" s="109"/>
      <c r="B1026" s="107"/>
      <c r="C1026" s="121"/>
      <c r="D1026" s="110"/>
      <c r="E1026" s="111"/>
      <c r="F1026" s="112"/>
    </row>
    <row r="1027" spans="1:6">
      <c r="A1027" s="109"/>
      <c r="B1027" s="107"/>
      <c r="C1027" s="121"/>
      <c r="D1027" s="110"/>
      <c r="E1027" s="111"/>
      <c r="F1027" s="112"/>
    </row>
    <row r="1028" spans="1:6">
      <c r="A1028" s="109"/>
      <c r="B1028" s="107"/>
      <c r="C1028" s="121"/>
      <c r="D1028" s="110"/>
      <c r="E1028" s="111"/>
      <c r="F1028" s="112"/>
    </row>
    <row r="1029" spans="1:6">
      <c r="A1029" s="109"/>
      <c r="B1029" s="107"/>
      <c r="C1029" s="121"/>
      <c r="D1029" s="110"/>
      <c r="E1029" s="111"/>
      <c r="F1029" s="112"/>
    </row>
    <row r="1030" spans="1:6">
      <c r="A1030" s="109"/>
      <c r="B1030" s="107"/>
      <c r="C1030" s="121"/>
      <c r="D1030" s="110"/>
      <c r="E1030" s="111"/>
      <c r="F1030" s="112"/>
    </row>
    <row r="1031" spans="1:6">
      <c r="A1031" s="109"/>
      <c r="B1031" s="107"/>
      <c r="C1031" s="121"/>
      <c r="D1031" s="110"/>
      <c r="E1031" s="111"/>
      <c r="F1031" s="112"/>
    </row>
    <row r="1032" spans="1:6">
      <c r="A1032" s="109"/>
      <c r="B1032" s="107"/>
      <c r="C1032" s="121"/>
      <c r="D1032" s="110"/>
      <c r="E1032" s="111"/>
      <c r="F1032" s="112"/>
    </row>
    <row r="1033" spans="1:6">
      <c r="A1033" s="109"/>
      <c r="B1033" s="107"/>
      <c r="C1033" s="121"/>
      <c r="D1033" s="110"/>
      <c r="E1033" s="111"/>
      <c r="F1033" s="112"/>
    </row>
    <row r="1034" spans="1:6">
      <c r="A1034" s="109"/>
      <c r="B1034" s="107"/>
      <c r="C1034" s="121"/>
      <c r="D1034" s="110"/>
      <c r="E1034" s="111"/>
      <c r="F1034" s="112"/>
    </row>
    <row r="1035" spans="1:6">
      <c r="A1035" s="109"/>
      <c r="B1035" s="107"/>
      <c r="C1035" s="121"/>
      <c r="D1035" s="110"/>
      <c r="E1035" s="111"/>
      <c r="F1035" s="112"/>
    </row>
    <row r="1036" spans="1:6">
      <c r="A1036" s="109"/>
      <c r="B1036" s="107"/>
      <c r="C1036" s="121"/>
      <c r="D1036" s="110"/>
      <c r="E1036" s="111"/>
      <c r="F1036" s="112"/>
    </row>
    <row r="1037" spans="1:6">
      <c r="A1037" s="109"/>
      <c r="B1037" s="107"/>
      <c r="C1037" s="121"/>
      <c r="D1037" s="110"/>
      <c r="E1037" s="111"/>
      <c r="F1037" s="112"/>
    </row>
    <row r="1038" spans="1:6">
      <c r="A1038" s="109"/>
      <c r="B1038" s="107"/>
      <c r="C1038" s="121"/>
      <c r="D1038" s="110"/>
      <c r="E1038" s="111"/>
      <c r="F1038" s="112"/>
    </row>
    <row r="1039" spans="1:6">
      <c r="A1039" s="109"/>
      <c r="B1039" s="107"/>
      <c r="C1039" s="121"/>
      <c r="D1039" s="110"/>
      <c r="E1039" s="111"/>
      <c r="F1039" s="112"/>
    </row>
    <row r="1040" spans="1:6">
      <c r="A1040" s="109"/>
      <c r="B1040" s="107"/>
      <c r="C1040" s="121"/>
      <c r="D1040" s="110"/>
      <c r="E1040" s="111"/>
      <c r="F1040" s="112"/>
    </row>
    <row r="1041" spans="1:6">
      <c r="A1041" s="109"/>
      <c r="B1041" s="107"/>
      <c r="C1041" s="121"/>
      <c r="D1041" s="110"/>
      <c r="E1041" s="111"/>
      <c r="F1041" s="112"/>
    </row>
    <row r="1042" spans="1:6">
      <c r="A1042" s="109"/>
      <c r="B1042" s="107"/>
      <c r="C1042" s="121"/>
      <c r="D1042" s="110"/>
      <c r="E1042" s="111"/>
      <c r="F1042" s="112"/>
    </row>
    <row r="1043" spans="1:6">
      <c r="A1043" s="109"/>
      <c r="B1043" s="107"/>
      <c r="C1043" s="121"/>
      <c r="D1043" s="110"/>
      <c r="E1043" s="111"/>
      <c r="F1043" s="112"/>
    </row>
    <row r="1044" spans="1:6">
      <c r="A1044" s="109"/>
      <c r="B1044" s="107"/>
      <c r="C1044" s="121"/>
      <c r="D1044" s="110"/>
      <c r="E1044" s="111"/>
      <c r="F1044" s="112"/>
    </row>
    <row r="1045" spans="1:6">
      <c r="A1045" s="109"/>
      <c r="B1045" s="107"/>
      <c r="C1045" s="121"/>
      <c r="D1045" s="110"/>
      <c r="E1045" s="111"/>
      <c r="F1045" s="112"/>
    </row>
    <row r="1046" spans="1:6">
      <c r="A1046" s="109"/>
      <c r="B1046" s="107"/>
      <c r="C1046" s="121"/>
      <c r="D1046" s="110"/>
      <c r="E1046" s="111"/>
      <c r="F1046" s="112"/>
    </row>
    <row r="1047" spans="1:6">
      <c r="A1047" s="109"/>
      <c r="B1047" s="107"/>
      <c r="C1047" s="121"/>
      <c r="D1047" s="110"/>
      <c r="E1047" s="111"/>
      <c r="F1047" s="112"/>
    </row>
    <row r="1048" spans="1:6">
      <c r="A1048" s="109"/>
      <c r="B1048" s="107"/>
      <c r="C1048" s="121"/>
      <c r="D1048" s="110"/>
      <c r="E1048" s="111"/>
      <c r="F1048" s="112"/>
    </row>
    <row r="1049" spans="1:6">
      <c r="A1049" s="109"/>
      <c r="B1049" s="107"/>
      <c r="C1049" s="121"/>
      <c r="D1049" s="110"/>
      <c r="E1049" s="111"/>
      <c r="F1049" s="112"/>
    </row>
    <row r="1050" spans="1:6">
      <c r="A1050" s="109"/>
      <c r="B1050" s="107"/>
      <c r="C1050" s="121"/>
      <c r="D1050" s="110"/>
      <c r="E1050" s="111"/>
      <c r="F1050" s="112"/>
    </row>
    <row r="1051" spans="1:6">
      <c r="A1051" s="109"/>
      <c r="B1051" s="107"/>
      <c r="C1051" s="121"/>
      <c r="D1051" s="110"/>
      <c r="E1051" s="111"/>
      <c r="F1051" s="112"/>
    </row>
    <row r="1052" spans="1:6">
      <c r="A1052" s="109"/>
      <c r="B1052" s="107"/>
      <c r="C1052" s="121"/>
      <c r="D1052" s="110"/>
      <c r="E1052" s="111"/>
      <c r="F1052" s="112"/>
    </row>
    <row r="1053" spans="1:6">
      <c r="A1053" s="109"/>
      <c r="B1053" s="107"/>
      <c r="C1053" s="121"/>
      <c r="D1053" s="110"/>
      <c r="E1053" s="111"/>
      <c r="F1053" s="112"/>
    </row>
    <row r="1054" spans="1:6">
      <c r="A1054" s="109"/>
      <c r="B1054" s="107"/>
      <c r="C1054" s="121"/>
      <c r="D1054" s="110"/>
      <c r="E1054" s="111"/>
      <c r="F1054" s="112"/>
    </row>
    <row r="1055" spans="1:6">
      <c r="A1055" s="109"/>
      <c r="B1055" s="107"/>
      <c r="C1055" s="121"/>
      <c r="D1055" s="110"/>
      <c r="E1055" s="111"/>
      <c r="F1055" s="112"/>
    </row>
    <row r="1056" spans="1:6">
      <c r="A1056" s="109"/>
      <c r="B1056" s="107"/>
      <c r="C1056" s="121"/>
      <c r="D1056" s="110"/>
      <c r="E1056" s="111"/>
      <c r="F1056" s="112"/>
    </row>
    <row r="1057" spans="1:6">
      <c r="A1057" s="109"/>
      <c r="B1057" s="107"/>
      <c r="C1057" s="121"/>
      <c r="D1057" s="110"/>
      <c r="E1057" s="111"/>
      <c r="F1057" s="112"/>
    </row>
    <row r="1058" spans="1:6">
      <c r="A1058" s="109"/>
      <c r="B1058" s="107"/>
      <c r="C1058" s="121"/>
      <c r="D1058" s="110"/>
      <c r="E1058" s="111"/>
      <c r="F1058" s="112"/>
    </row>
    <row r="1059" spans="1:6">
      <c r="A1059" s="109"/>
      <c r="B1059" s="107"/>
      <c r="C1059" s="121"/>
      <c r="D1059" s="110"/>
      <c r="E1059" s="111"/>
      <c r="F1059" s="112"/>
    </row>
    <row r="1060" spans="1:6">
      <c r="A1060" s="109"/>
      <c r="B1060" s="107"/>
      <c r="C1060" s="121"/>
      <c r="D1060" s="110"/>
      <c r="E1060" s="111"/>
      <c r="F1060" s="112"/>
    </row>
    <row r="1061" spans="1:6">
      <c r="A1061" s="109"/>
      <c r="B1061" s="107"/>
      <c r="C1061" s="121"/>
      <c r="D1061" s="110"/>
      <c r="E1061" s="111"/>
      <c r="F1061" s="112"/>
    </row>
    <row r="1062" spans="1:6">
      <c r="A1062" s="109"/>
      <c r="B1062" s="107"/>
      <c r="C1062" s="121"/>
      <c r="D1062" s="110"/>
      <c r="E1062" s="111"/>
      <c r="F1062" s="112"/>
    </row>
    <row r="1063" spans="1:6">
      <c r="A1063" s="109"/>
      <c r="B1063" s="107"/>
      <c r="C1063" s="121"/>
      <c r="D1063" s="110"/>
      <c r="E1063" s="111"/>
      <c r="F1063" s="112"/>
    </row>
    <row r="1064" spans="1:6">
      <c r="A1064" s="109"/>
      <c r="B1064" s="107"/>
      <c r="C1064" s="121"/>
      <c r="D1064" s="110"/>
      <c r="E1064" s="111"/>
      <c r="F1064" s="112"/>
    </row>
    <row r="1065" spans="1:6">
      <c r="A1065" s="109"/>
      <c r="B1065" s="107"/>
      <c r="C1065" s="121"/>
      <c r="D1065" s="110"/>
      <c r="E1065" s="111"/>
      <c r="F1065" s="112"/>
    </row>
    <row r="1066" spans="1:6">
      <c r="A1066" s="109"/>
      <c r="B1066" s="107"/>
      <c r="C1066" s="121"/>
      <c r="D1066" s="110"/>
      <c r="E1066" s="111"/>
      <c r="F1066" s="112"/>
    </row>
    <row r="1067" spans="1:6">
      <c r="A1067" s="109"/>
      <c r="B1067" s="107"/>
      <c r="C1067" s="121"/>
      <c r="D1067" s="110"/>
      <c r="E1067" s="111"/>
      <c r="F1067" s="112"/>
    </row>
    <row r="1068" spans="1:6">
      <c r="A1068" s="109"/>
      <c r="B1068" s="107"/>
      <c r="C1068" s="121"/>
      <c r="D1068" s="110"/>
      <c r="E1068" s="111"/>
      <c r="F1068" s="112"/>
    </row>
    <row r="1069" spans="1:6">
      <c r="A1069" s="109"/>
      <c r="B1069" s="107"/>
      <c r="C1069" s="121"/>
      <c r="D1069" s="110"/>
      <c r="E1069" s="111"/>
      <c r="F1069" s="112"/>
    </row>
    <row r="1070" spans="1:6">
      <c r="A1070" s="109"/>
      <c r="B1070" s="107"/>
      <c r="C1070" s="121"/>
      <c r="D1070" s="110"/>
      <c r="E1070" s="111"/>
      <c r="F1070" s="112"/>
    </row>
    <row r="1071" spans="1:6">
      <c r="A1071" s="109"/>
      <c r="B1071" s="107"/>
      <c r="C1071" s="121"/>
      <c r="D1071" s="110"/>
      <c r="E1071" s="111"/>
      <c r="F1071" s="112"/>
    </row>
    <row r="1072" spans="1:6">
      <c r="A1072" s="109"/>
      <c r="B1072" s="107"/>
      <c r="C1072" s="121"/>
      <c r="D1072" s="110"/>
      <c r="E1072" s="111"/>
      <c r="F1072" s="112"/>
    </row>
    <row r="1073" spans="1:6">
      <c r="A1073" s="109"/>
      <c r="B1073" s="107"/>
      <c r="C1073" s="121"/>
      <c r="D1073" s="110"/>
      <c r="E1073" s="111"/>
      <c r="F1073" s="112"/>
    </row>
    <row r="1074" spans="1:6">
      <c r="A1074" s="109"/>
      <c r="B1074" s="107"/>
      <c r="C1074" s="121"/>
      <c r="D1074" s="110"/>
      <c r="E1074" s="111"/>
      <c r="F1074" s="112"/>
    </row>
    <row r="1075" spans="1:6">
      <c r="A1075" s="109"/>
      <c r="B1075" s="107"/>
      <c r="C1075" s="121"/>
      <c r="D1075" s="110"/>
      <c r="E1075" s="111"/>
      <c r="F1075" s="112"/>
    </row>
    <row r="1076" spans="1:6">
      <c r="A1076" s="109"/>
      <c r="B1076" s="107"/>
      <c r="C1076" s="121"/>
      <c r="D1076" s="110"/>
      <c r="E1076" s="111"/>
      <c r="F1076" s="112"/>
    </row>
    <row r="1077" spans="1:6">
      <c r="A1077" s="109"/>
      <c r="B1077" s="107"/>
      <c r="C1077" s="121"/>
      <c r="D1077" s="110"/>
      <c r="E1077" s="111"/>
      <c r="F1077" s="112"/>
    </row>
    <row r="1078" spans="1:6">
      <c r="A1078" s="109"/>
      <c r="B1078" s="107"/>
      <c r="C1078" s="121"/>
      <c r="D1078" s="110"/>
      <c r="E1078" s="111"/>
      <c r="F1078" s="112"/>
    </row>
    <row r="1079" spans="1:6">
      <c r="A1079" s="109"/>
      <c r="B1079" s="107"/>
      <c r="C1079" s="121"/>
      <c r="D1079" s="110"/>
      <c r="E1079" s="111"/>
      <c r="F1079" s="112"/>
    </row>
    <row r="1080" spans="1:6">
      <c r="A1080" s="109"/>
      <c r="B1080" s="107"/>
      <c r="C1080" s="121"/>
      <c r="D1080" s="110"/>
      <c r="E1080" s="111"/>
      <c r="F1080" s="112"/>
    </row>
    <row r="1081" spans="1:6">
      <c r="A1081" s="109"/>
      <c r="B1081" s="107"/>
      <c r="C1081" s="121"/>
      <c r="D1081" s="110"/>
      <c r="E1081" s="111"/>
      <c r="F1081" s="112"/>
    </row>
    <row r="1082" spans="1:6">
      <c r="A1082" s="109"/>
      <c r="B1082" s="107"/>
      <c r="C1082" s="121"/>
      <c r="D1082" s="110"/>
      <c r="E1082" s="111"/>
      <c r="F1082" s="112"/>
    </row>
    <row r="1083" spans="1:6">
      <c r="A1083" s="109"/>
      <c r="B1083" s="107"/>
      <c r="C1083" s="121"/>
      <c r="D1083" s="110"/>
      <c r="E1083" s="111"/>
      <c r="F1083" s="112"/>
    </row>
    <row r="1084" spans="1:6">
      <c r="A1084" s="109"/>
      <c r="B1084" s="107"/>
      <c r="C1084" s="121"/>
      <c r="D1084" s="110"/>
      <c r="E1084" s="111"/>
      <c r="F1084" s="112"/>
    </row>
    <row r="1085" spans="1:6">
      <c r="A1085" s="109"/>
      <c r="B1085" s="107"/>
      <c r="C1085" s="121"/>
      <c r="D1085" s="110"/>
      <c r="E1085" s="111"/>
      <c r="F1085" s="112"/>
    </row>
    <row r="1086" spans="1:6">
      <c r="A1086" s="109"/>
      <c r="B1086" s="107"/>
      <c r="C1086" s="121"/>
      <c r="D1086" s="110"/>
      <c r="E1086" s="111"/>
      <c r="F1086" s="112"/>
    </row>
    <row r="1087" spans="1:6">
      <c r="A1087" s="109"/>
      <c r="B1087" s="107"/>
      <c r="C1087" s="121"/>
      <c r="D1087" s="110"/>
      <c r="E1087" s="111"/>
      <c r="F1087" s="112"/>
    </row>
    <row r="1088" spans="1:6">
      <c r="A1088" s="109"/>
      <c r="B1088" s="107"/>
      <c r="C1088" s="121"/>
      <c r="D1088" s="110"/>
      <c r="E1088" s="111"/>
      <c r="F1088" s="112"/>
    </row>
    <row r="1089" spans="1:6">
      <c r="A1089" s="109"/>
      <c r="B1089" s="107"/>
      <c r="C1089" s="121"/>
      <c r="D1089" s="110"/>
      <c r="E1089" s="111"/>
      <c r="F1089" s="112"/>
    </row>
    <row r="1090" spans="1:6">
      <c r="A1090" s="109"/>
      <c r="B1090" s="107"/>
      <c r="C1090" s="121"/>
      <c r="D1090" s="110"/>
      <c r="E1090" s="111"/>
      <c r="F1090" s="112"/>
    </row>
    <row r="1091" spans="1:6">
      <c r="A1091" s="109"/>
      <c r="B1091" s="107"/>
      <c r="C1091" s="121"/>
      <c r="D1091" s="110"/>
      <c r="E1091" s="111"/>
      <c r="F1091" s="112"/>
    </row>
    <row r="1092" spans="1:6">
      <c r="A1092" s="109"/>
      <c r="B1092" s="107"/>
      <c r="C1092" s="121"/>
      <c r="D1092" s="110"/>
      <c r="E1092" s="111"/>
      <c r="F1092" s="112"/>
    </row>
    <row r="1093" spans="1:6">
      <c r="A1093" s="109"/>
      <c r="B1093" s="107"/>
      <c r="C1093" s="121"/>
      <c r="D1093" s="110"/>
      <c r="E1093" s="111"/>
      <c r="F1093" s="112"/>
    </row>
    <row r="1094" spans="1:6">
      <c r="A1094" s="109"/>
      <c r="B1094" s="107"/>
      <c r="C1094" s="121"/>
      <c r="D1094" s="110"/>
      <c r="E1094" s="111"/>
      <c r="F1094" s="112"/>
    </row>
    <row r="1095" spans="1:6">
      <c r="A1095" s="109"/>
      <c r="B1095" s="107"/>
      <c r="C1095" s="121"/>
      <c r="D1095" s="110"/>
      <c r="E1095" s="111"/>
      <c r="F1095" s="112"/>
    </row>
    <row r="1096" spans="1:6">
      <c r="A1096" s="109"/>
      <c r="B1096" s="107"/>
      <c r="C1096" s="121"/>
      <c r="D1096" s="110"/>
      <c r="E1096" s="111"/>
      <c r="F1096" s="112"/>
    </row>
    <row r="1097" spans="1:6">
      <c r="A1097" s="109"/>
      <c r="B1097" s="107"/>
      <c r="C1097" s="121"/>
      <c r="D1097" s="110"/>
      <c r="E1097" s="111"/>
      <c r="F1097" s="112"/>
    </row>
    <row r="1098" spans="1:6">
      <c r="A1098" s="109"/>
      <c r="B1098" s="107"/>
      <c r="C1098" s="121"/>
      <c r="D1098" s="110"/>
      <c r="E1098" s="111"/>
      <c r="F1098" s="112"/>
    </row>
    <row r="1099" spans="1:6">
      <c r="A1099" s="109"/>
      <c r="B1099" s="107"/>
      <c r="C1099" s="121"/>
      <c r="D1099" s="110"/>
      <c r="E1099" s="111"/>
      <c r="F1099" s="112"/>
    </row>
    <row r="1100" spans="1:6">
      <c r="A1100" s="109"/>
      <c r="B1100" s="107"/>
      <c r="C1100" s="121"/>
      <c r="D1100" s="110"/>
      <c r="E1100" s="111"/>
      <c r="F1100" s="112"/>
    </row>
    <row r="1101" spans="1:6">
      <c r="A1101" s="109"/>
      <c r="B1101" s="107"/>
      <c r="C1101" s="121"/>
      <c r="D1101" s="110"/>
      <c r="E1101" s="111"/>
      <c r="F1101" s="112"/>
    </row>
    <row r="1102" spans="1:6">
      <c r="A1102" s="109"/>
      <c r="B1102" s="107"/>
      <c r="C1102" s="121"/>
      <c r="D1102" s="110"/>
      <c r="E1102" s="111"/>
      <c r="F1102" s="112"/>
    </row>
    <row r="1103" spans="1:6">
      <c r="A1103" s="109"/>
      <c r="B1103" s="107"/>
      <c r="C1103" s="121"/>
      <c r="D1103" s="110"/>
      <c r="E1103" s="111"/>
      <c r="F1103" s="112"/>
    </row>
    <row r="1104" spans="1:6">
      <c r="A1104" s="109"/>
      <c r="B1104" s="107"/>
      <c r="C1104" s="121"/>
      <c r="D1104" s="110"/>
      <c r="E1104" s="111"/>
      <c r="F1104" s="112"/>
    </row>
    <row r="1105" spans="1:6">
      <c r="A1105" s="109"/>
      <c r="B1105" s="107"/>
      <c r="C1105" s="121"/>
      <c r="D1105" s="110"/>
      <c r="E1105" s="111"/>
      <c r="F1105" s="112"/>
    </row>
    <row r="1106" spans="1:6">
      <c r="A1106" s="109"/>
      <c r="B1106" s="107"/>
      <c r="C1106" s="121"/>
      <c r="D1106" s="110"/>
      <c r="E1106" s="111"/>
      <c r="F1106" s="112"/>
    </row>
    <row r="1107" spans="1:6">
      <c r="A1107" s="109"/>
      <c r="B1107" s="107"/>
      <c r="C1107" s="121"/>
      <c r="D1107" s="110"/>
      <c r="E1107" s="111"/>
      <c r="F1107" s="112"/>
    </row>
    <row r="1108" spans="1:6">
      <c r="A1108" s="109"/>
      <c r="B1108" s="107"/>
      <c r="C1108" s="121"/>
      <c r="D1108" s="110"/>
      <c r="E1108" s="111"/>
      <c r="F1108" s="112"/>
    </row>
    <row r="1109" spans="1:6">
      <c r="A1109" s="109"/>
      <c r="B1109" s="107"/>
      <c r="C1109" s="121"/>
      <c r="D1109" s="110"/>
      <c r="E1109" s="111"/>
      <c r="F1109" s="112"/>
    </row>
    <row r="1110" spans="1:6">
      <c r="A1110" s="109"/>
      <c r="B1110" s="107"/>
      <c r="C1110" s="121"/>
      <c r="D1110" s="110"/>
      <c r="E1110" s="111"/>
      <c r="F1110" s="112"/>
    </row>
    <row r="1111" spans="1:6">
      <c r="A1111" s="109"/>
      <c r="B1111" s="107"/>
      <c r="C1111" s="121"/>
      <c r="D1111" s="110"/>
      <c r="E1111" s="111"/>
      <c r="F1111" s="112"/>
    </row>
    <row r="1112" spans="1:6">
      <c r="A1112" s="109"/>
      <c r="B1112" s="107"/>
      <c r="C1112" s="121"/>
      <c r="D1112" s="110"/>
      <c r="E1112" s="111"/>
      <c r="F1112" s="112"/>
    </row>
    <row r="1113" spans="1:6">
      <c r="A1113" s="109"/>
      <c r="B1113" s="107"/>
      <c r="C1113" s="121"/>
      <c r="D1113" s="110"/>
      <c r="E1113" s="111"/>
      <c r="F1113" s="112"/>
    </row>
    <row r="1114" spans="1:6">
      <c r="A1114" s="109"/>
      <c r="B1114" s="107"/>
      <c r="C1114" s="121"/>
      <c r="D1114" s="110"/>
      <c r="E1114" s="111"/>
      <c r="F1114" s="112"/>
    </row>
    <row r="1115" spans="1:6">
      <c r="A1115" s="109"/>
      <c r="B1115" s="107"/>
      <c r="C1115" s="121"/>
      <c r="D1115" s="110"/>
      <c r="E1115" s="111"/>
      <c r="F1115" s="112"/>
    </row>
    <row r="1116" spans="1:6">
      <c r="A1116" s="109"/>
      <c r="B1116" s="107"/>
      <c r="C1116" s="121"/>
      <c r="D1116" s="110"/>
      <c r="E1116" s="111"/>
      <c r="F1116" s="112"/>
    </row>
    <row r="1117" spans="1:6">
      <c r="A1117" s="109"/>
      <c r="B1117" s="107"/>
      <c r="C1117" s="121"/>
      <c r="D1117" s="110"/>
      <c r="E1117" s="111"/>
      <c r="F1117" s="112"/>
    </row>
    <row r="1118" spans="1:6">
      <c r="A1118" s="109"/>
      <c r="B1118" s="107"/>
      <c r="C1118" s="121"/>
      <c r="D1118" s="110"/>
      <c r="E1118" s="111"/>
      <c r="F1118" s="112"/>
    </row>
    <row r="1119" spans="1:6">
      <c r="A1119" s="109"/>
      <c r="B1119" s="107"/>
      <c r="C1119" s="121"/>
      <c r="D1119" s="110"/>
      <c r="E1119" s="111"/>
      <c r="F1119" s="112"/>
    </row>
    <row r="1120" spans="1:6">
      <c r="A1120" s="109"/>
      <c r="B1120" s="107"/>
      <c r="C1120" s="121"/>
      <c r="D1120" s="110"/>
      <c r="E1120" s="111"/>
      <c r="F1120" s="112"/>
    </row>
    <row r="1121" spans="1:6">
      <c r="A1121" s="109"/>
      <c r="B1121" s="107"/>
      <c r="C1121" s="121"/>
      <c r="D1121" s="110"/>
      <c r="E1121" s="111"/>
      <c r="F1121" s="112"/>
    </row>
    <row r="1122" spans="1:6">
      <c r="A1122" s="109"/>
      <c r="B1122" s="107"/>
      <c r="C1122" s="121"/>
      <c r="D1122" s="110"/>
      <c r="E1122" s="111"/>
      <c r="F1122" s="112"/>
    </row>
    <row r="1123" spans="1:6">
      <c r="A1123" s="109"/>
      <c r="B1123" s="107"/>
      <c r="C1123" s="121"/>
      <c r="D1123" s="110"/>
      <c r="E1123" s="111"/>
      <c r="F1123" s="112"/>
    </row>
    <row r="1124" spans="1:6">
      <c r="A1124" s="109"/>
      <c r="B1124" s="107"/>
      <c r="C1124" s="121"/>
      <c r="D1124" s="110"/>
      <c r="E1124" s="111"/>
      <c r="F1124" s="112"/>
    </row>
    <row r="1125" spans="1:6">
      <c r="A1125" s="109"/>
      <c r="B1125" s="107"/>
      <c r="C1125" s="121"/>
      <c r="D1125" s="110"/>
      <c r="E1125" s="111"/>
      <c r="F1125" s="112"/>
    </row>
    <row r="1126" spans="1:6">
      <c r="A1126" s="109"/>
      <c r="B1126" s="107"/>
      <c r="C1126" s="121"/>
      <c r="D1126" s="110"/>
      <c r="E1126" s="111"/>
      <c r="F1126" s="112"/>
    </row>
    <row r="1127" spans="1:6">
      <c r="A1127" s="109"/>
      <c r="B1127" s="107"/>
      <c r="C1127" s="121"/>
      <c r="D1127" s="110"/>
      <c r="E1127" s="111"/>
      <c r="F1127" s="112"/>
    </row>
    <row r="1128" spans="1:6">
      <c r="A1128" s="109"/>
      <c r="B1128" s="107"/>
      <c r="C1128" s="121"/>
      <c r="D1128" s="110"/>
      <c r="E1128" s="111"/>
      <c r="F1128" s="112"/>
    </row>
    <row r="1129" spans="1:6">
      <c r="A1129" s="109"/>
      <c r="B1129" s="107"/>
      <c r="C1129" s="121"/>
      <c r="D1129" s="110"/>
      <c r="E1129" s="111"/>
      <c r="F1129" s="112"/>
    </row>
    <row r="1130" spans="1:6">
      <c r="A1130" s="109"/>
      <c r="B1130" s="107"/>
      <c r="C1130" s="121"/>
      <c r="D1130" s="110"/>
      <c r="E1130" s="111"/>
      <c r="F1130" s="112"/>
    </row>
    <row r="1131" spans="1:6">
      <c r="A1131" s="109"/>
      <c r="B1131" s="107"/>
      <c r="C1131" s="121"/>
      <c r="D1131" s="110"/>
      <c r="E1131" s="111"/>
      <c r="F1131" s="112"/>
    </row>
    <row r="1132" spans="1:6">
      <c r="A1132" s="109"/>
      <c r="B1132" s="107"/>
      <c r="C1132" s="121"/>
      <c r="D1132" s="110"/>
      <c r="E1132" s="111"/>
      <c r="F1132" s="112"/>
    </row>
    <row r="1133" spans="1:6">
      <c r="A1133" s="109"/>
      <c r="B1133" s="107"/>
      <c r="C1133" s="121"/>
      <c r="D1133" s="110"/>
      <c r="E1133" s="111"/>
      <c r="F1133" s="112"/>
    </row>
    <row r="1134" spans="1:6">
      <c r="A1134" s="109"/>
      <c r="B1134" s="107"/>
      <c r="C1134" s="121"/>
      <c r="D1134" s="110"/>
      <c r="E1134" s="111"/>
      <c r="F1134" s="112"/>
    </row>
    <row r="1135" spans="1:6">
      <c r="A1135" s="109"/>
      <c r="B1135" s="107"/>
      <c r="C1135" s="121"/>
      <c r="D1135" s="110"/>
      <c r="E1135" s="111"/>
      <c r="F1135" s="112"/>
    </row>
    <row r="1136" spans="1:6">
      <c r="A1136" s="109"/>
      <c r="B1136" s="107"/>
      <c r="C1136" s="121"/>
      <c r="D1136" s="110"/>
      <c r="E1136" s="111"/>
      <c r="F1136" s="112"/>
    </row>
    <row r="1137" spans="1:6">
      <c r="A1137" s="109"/>
      <c r="B1137" s="107"/>
      <c r="C1137" s="121"/>
      <c r="D1137" s="110"/>
      <c r="E1137" s="111"/>
      <c r="F1137" s="112"/>
    </row>
    <row r="1138" spans="1:6">
      <c r="A1138" s="109"/>
      <c r="B1138" s="107"/>
      <c r="C1138" s="121"/>
      <c r="D1138" s="110"/>
      <c r="E1138" s="111"/>
      <c r="F1138" s="112"/>
    </row>
    <row r="1139" spans="1:6">
      <c r="A1139" s="109"/>
      <c r="B1139" s="107"/>
      <c r="C1139" s="121"/>
      <c r="D1139" s="110"/>
      <c r="E1139" s="111"/>
      <c r="F1139" s="112"/>
    </row>
    <row r="1140" spans="1:6">
      <c r="A1140" s="109"/>
      <c r="B1140" s="107"/>
      <c r="C1140" s="121"/>
      <c r="D1140" s="110"/>
      <c r="E1140" s="111"/>
      <c r="F1140" s="112"/>
    </row>
    <row r="1141" spans="1:6">
      <c r="A1141" s="109"/>
      <c r="B1141" s="107"/>
      <c r="C1141" s="121"/>
      <c r="D1141" s="110"/>
      <c r="E1141" s="111"/>
      <c r="F1141" s="112"/>
    </row>
    <row r="1142" spans="1:6">
      <c r="A1142" s="109"/>
      <c r="B1142" s="107"/>
      <c r="C1142" s="121"/>
      <c r="D1142" s="110"/>
      <c r="E1142" s="111"/>
      <c r="F1142" s="112"/>
    </row>
    <row r="1143" spans="1:6">
      <c r="A1143" s="109"/>
      <c r="B1143" s="107"/>
      <c r="C1143" s="121"/>
      <c r="D1143" s="110"/>
      <c r="E1143" s="111"/>
      <c r="F1143" s="112"/>
    </row>
    <row r="1144" spans="1:6">
      <c r="A1144" s="109"/>
      <c r="B1144" s="107"/>
      <c r="C1144" s="121"/>
      <c r="D1144" s="110"/>
      <c r="E1144" s="111"/>
      <c r="F1144" s="112"/>
    </row>
    <row r="1145" spans="1:6">
      <c r="A1145" s="109"/>
      <c r="B1145" s="107"/>
      <c r="C1145" s="121"/>
      <c r="D1145" s="110"/>
      <c r="E1145" s="111"/>
      <c r="F1145" s="112"/>
    </row>
    <row r="1146" spans="1:6">
      <c r="A1146" s="109"/>
      <c r="B1146" s="107"/>
      <c r="C1146" s="121"/>
      <c r="D1146" s="110"/>
      <c r="E1146" s="111"/>
      <c r="F1146" s="112"/>
    </row>
    <row r="1147" spans="1:6">
      <c r="A1147" s="109"/>
      <c r="B1147" s="107"/>
      <c r="C1147" s="121"/>
      <c r="D1147" s="110"/>
      <c r="E1147" s="111"/>
      <c r="F1147" s="112"/>
    </row>
    <row r="1148" spans="1:6">
      <c r="A1148" s="109"/>
      <c r="B1148" s="107"/>
      <c r="C1148" s="121"/>
      <c r="D1148" s="110"/>
      <c r="E1148" s="111"/>
      <c r="F1148" s="112"/>
    </row>
    <row r="1149" spans="1:6">
      <c r="A1149" s="109"/>
      <c r="B1149" s="107"/>
      <c r="C1149" s="121"/>
      <c r="D1149" s="110"/>
      <c r="E1149" s="111"/>
      <c r="F1149" s="112"/>
    </row>
    <row r="1150" spans="1:6">
      <c r="A1150" s="109"/>
      <c r="B1150" s="107"/>
      <c r="C1150" s="121"/>
      <c r="D1150" s="110"/>
      <c r="E1150" s="111"/>
      <c r="F1150" s="112"/>
    </row>
    <row r="1151" spans="1:6">
      <c r="A1151" s="109"/>
      <c r="B1151" s="107"/>
      <c r="C1151" s="121"/>
      <c r="D1151" s="110"/>
      <c r="E1151" s="111"/>
      <c r="F1151" s="112"/>
    </row>
    <row r="1152" spans="1:6">
      <c r="A1152" s="109"/>
      <c r="B1152" s="107"/>
      <c r="C1152" s="121"/>
      <c r="D1152" s="110"/>
      <c r="E1152" s="111"/>
      <c r="F1152" s="112"/>
    </row>
    <row r="1153" spans="1:6">
      <c r="A1153" s="109"/>
      <c r="B1153" s="107"/>
      <c r="C1153" s="121"/>
      <c r="D1153" s="110"/>
      <c r="E1153" s="111"/>
      <c r="F1153" s="112"/>
    </row>
    <row r="1154" spans="1:6">
      <c r="A1154" s="109"/>
      <c r="B1154" s="107"/>
      <c r="C1154" s="121"/>
      <c r="D1154" s="110"/>
      <c r="E1154" s="111"/>
      <c r="F1154" s="112"/>
    </row>
    <row r="1155" spans="1:6">
      <c r="A1155" s="109"/>
      <c r="B1155" s="107"/>
      <c r="C1155" s="121"/>
      <c r="D1155" s="110"/>
      <c r="E1155" s="111"/>
      <c r="F1155" s="112"/>
    </row>
    <row r="1156" spans="1:6">
      <c r="A1156" s="109"/>
      <c r="B1156" s="107"/>
      <c r="C1156" s="121"/>
      <c r="D1156" s="110"/>
      <c r="E1156" s="111"/>
      <c r="F1156" s="112"/>
    </row>
    <row r="1157" spans="1:6">
      <c r="A1157" s="109"/>
      <c r="B1157" s="107"/>
      <c r="C1157" s="121"/>
      <c r="D1157" s="110"/>
      <c r="E1157" s="111"/>
      <c r="F1157" s="112"/>
    </row>
    <row r="1158" spans="1:6">
      <c r="A1158" s="109"/>
      <c r="B1158" s="107"/>
      <c r="C1158" s="121"/>
      <c r="D1158" s="110"/>
      <c r="E1158" s="111"/>
      <c r="F1158" s="112"/>
    </row>
    <row r="1159" spans="1:6">
      <c r="A1159" s="109"/>
      <c r="B1159" s="107"/>
      <c r="C1159" s="121"/>
      <c r="D1159" s="110"/>
      <c r="E1159" s="111"/>
      <c r="F1159" s="112"/>
    </row>
    <row r="1160" spans="1:6">
      <c r="A1160" s="109"/>
      <c r="B1160" s="107"/>
      <c r="C1160" s="121"/>
      <c r="D1160" s="110"/>
      <c r="E1160" s="111"/>
      <c r="F1160" s="112"/>
    </row>
    <row r="1161" spans="1:6">
      <c r="A1161" s="109"/>
      <c r="B1161" s="107"/>
      <c r="C1161" s="121"/>
      <c r="D1161" s="110"/>
      <c r="E1161" s="111"/>
      <c r="F1161" s="112"/>
    </row>
    <row r="1162" spans="1:6">
      <c r="A1162" s="109"/>
      <c r="B1162" s="107"/>
      <c r="C1162" s="121"/>
      <c r="D1162" s="110"/>
      <c r="E1162" s="111"/>
      <c r="F1162" s="112"/>
    </row>
    <row r="1163" spans="1:6">
      <c r="A1163" s="109"/>
      <c r="B1163" s="107"/>
      <c r="C1163" s="121"/>
      <c r="D1163" s="110"/>
      <c r="E1163" s="111"/>
      <c r="F1163" s="112"/>
    </row>
    <row r="1164" spans="1:6">
      <c r="A1164" s="109"/>
      <c r="B1164" s="107"/>
      <c r="C1164" s="121"/>
      <c r="D1164" s="110"/>
      <c r="E1164" s="111"/>
      <c r="F1164" s="112"/>
    </row>
    <row r="1165" spans="1:6">
      <c r="A1165" s="109"/>
      <c r="B1165" s="107"/>
      <c r="C1165" s="121"/>
      <c r="D1165" s="110"/>
      <c r="E1165" s="111"/>
      <c r="F1165" s="112"/>
    </row>
    <row r="1166" spans="1:6">
      <c r="A1166" s="109"/>
      <c r="B1166" s="107"/>
      <c r="C1166" s="121"/>
      <c r="D1166" s="110"/>
      <c r="E1166" s="111"/>
      <c r="F1166" s="112"/>
    </row>
    <row r="1167" spans="1:6">
      <c r="A1167" s="109"/>
      <c r="B1167" s="107"/>
      <c r="C1167" s="121"/>
      <c r="D1167" s="110"/>
      <c r="E1167" s="111"/>
      <c r="F1167" s="112"/>
    </row>
    <row r="1168" spans="1:6">
      <c r="A1168" s="109"/>
      <c r="B1168" s="107"/>
      <c r="C1168" s="121"/>
      <c r="D1168" s="110"/>
      <c r="E1168" s="111"/>
      <c r="F1168" s="112"/>
    </row>
    <row r="1169" spans="1:6">
      <c r="A1169" s="109"/>
      <c r="B1169" s="107"/>
      <c r="C1169" s="121"/>
      <c r="D1169" s="110"/>
      <c r="E1169" s="111"/>
      <c r="F1169" s="112"/>
    </row>
    <row r="1170" spans="1:6">
      <c r="A1170" s="109"/>
      <c r="B1170" s="107"/>
      <c r="C1170" s="121"/>
      <c r="D1170" s="110"/>
      <c r="E1170" s="111"/>
      <c r="F1170" s="112"/>
    </row>
    <row r="1171" spans="1:6">
      <c r="A1171" s="109"/>
      <c r="B1171" s="107"/>
      <c r="C1171" s="121"/>
      <c r="D1171" s="110"/>
      <c r="E1171" s="111"/>
      <c r="F1171" s="112"/>
    </row>
    <row r="1172" spans="1:6">
      <c r="A1172" s="109"/>
      <c r="B1172" s="107"/>
      <c r="C1172" s="121"/>
      <c r="D1172" s="110"/>
      <c r="E1172" s="111"/>
      <c r="F1172" s="112"/>
    </row>
    <row r="1173" spans="1:6">
      <c r="A1173" s="109"/>
      <c r="B1173" s="107"/>
      <c r="C1173" s="121"/>
      <c r="D1173" s="110"/>
      <c r="E1173" s="111"/>
      <c r="F1173" s="112"/>
    </row>
    <row r="1174" spans="1:6">
      <c r="A1174" s="109"/>
      <c r="B1174" s="107"/>
      <c r="C1174" s="121"/>
      <c r="D1174" s="110"/>
      <c r="E1174" s="111"/>
      <c r="F1174" s="112"/>
    </row>
    <row r="1175" spans="1:6">
      <c r="A1175" s="109"/>
      <c r="B1175" s="107"/>
      <c r="C1175" s="121"/>
      <c r="D1175" s="110"/>
      <c r="E1175" s="111"/>
      <c r="F1175" s="112"/>
    </row>
    <row r="1176" spans="1:6">
      <c r="A1176" s="109"/>
      <c r="B1176" s="107"/>
      <c r="C1176" s="121"/>
      <c r="D1176" s="110"/>
      <c r="E1176" s="111"/>
      <c r="F1176" s="112"/>
    </row>
    <row r="1177" spans="1:6">
      <c r="A1177" s="109"/>
      <c r="B1177" s="107"/>
      <c r="C1177" s="121"/>
      <c r="D1177" s="110"/>
      <c r="E1177" s="111"/>
      <c r="F1177" s="112"/>
    </row>
    <row r="1178" spans="1:6">
      <c r="A1178" s="109"/>
      <c r="B1178" s="107"/>
      <c r="C1178" s="121"/>
      <c r="D1178" s="110"/>
      <c r="E1178" s="111"/>
      <c r="F1178" s="112"/>
    </row>
    <row r="1179" spans="1:6">
      <c r="A1179" s="109"/>
      <c r="B1179" s="107"/>
      <c r="C1179" s="121"/>
      <c r="D1179" s="110"/>
      <c r="E1179" s="111"/>
      <c r="F1179" s="112"/>
    </row>
    <row r="1180" spans="1:6">
      <c r="A1180" s="109"/>
      <c r="B1180" s="107"/>
      <c r="C1180" s="121"/>
      <c r="D1180" s="110"/>
      <c r="E1180" s="111"/>
      <c r="F1180" s="112"/>
    </row>
    <row r="1181" spans="1:6">
      <c r="A1181" s="109"/>
      <c r="B1181" s="107"/>
      <c r="C1181" s="121"/>
      <c r="D1181" s="110"/>
      <c r="E1181" s="111"/>
      <c r="F1181" s="112"/>
    </row>
    <row r="1182" spans="1:6">
      <c r="A1182" s="109"/>
      <c r="B1182" s="107"/>
      <c r="C1182" s="121"/>
      <c r="D1182" s="110"/>
      <c r="E1182" s="111"/>
      <c r="F1182" s="112"/>
    </row>
    <row r="1183" spans="1:6">
      <c r="A1183" s="109"/>
      <c r="B1183" s="107"/>
      <c r="C1183" s="121"/>
      <c r="D1183" s="110"/>
      <c r="E1183" s="111"/>
      <c r="F1183" s="112"/>
    </row>
    <row r="1184" spans="1:6">
      <c r="A1184" s="109"/>
      <c r="B1184" s="107"/>
      <c r="C1184" s="121"/>
      <c r="D1184" s="110"/>
      <c r="E1184" s="111"/>
      <c r="F1184" s="112"/>
    </row>
    <row r="1185" spans="1:6">
      <c r="A1185" s="109"/>
      <c r="B1185" s="107"/>
      <c r="C1185" s="121"/>
      <c r="D1185" s="110"/>
      <c r="E1185" s="111"/>
      <c r="F1185" s="112"/>
    </row>
    <row r="1186" spans="1:6">
      <c r="A1186" s="109"/>
      <c r="B1186" s="107"/>
      <c r="C1186" s="121"/>
      <c r="D1186" s="110"/>
      <c r="E1186" s="111"/>
      <c r="F1186" s="112"/>
    </row>
    <row r="1187" spans="1:6">
      <c r="A1187" s="109"/>
      <c r="B1187" s="107"/>
      <c r="C1187" s="121"/>
      <c r="D1187" s="110"/>
      <c r="E1187" s="111"/>
      <c r="F1187" s="112"/>
    </row>
    <row r="1188" spans="1:6">
      <c r="A1188" s="109"/>
      <c r="B1188" s="107"/>
      <c r="C1188" s="121"/>
      <c r="D1188" s="110"/>
      <c r="E1188" s="111"/>
      <c r="F1188" s="112"/>
    </row>
    <row r="1189" spans="1:6">
      <c r="A1189" s="109"/>
      <c r="B1189" s="107"/>
      <c r="C1189" s="121"/>
      <c r="D1189" s="110"/>
      <c r="E1189" s="111"/>
      <c r="F1189" s="112"/>
    </row>
    <row r="1190" spans="1:6">
      <c r="A1190" s="109"/>
      <c r="B1190" s="107"/>
      <c r="C1190" s="121"/>
      <c r="D1190" s="110"/>
      <c r="E1190" s="111"/>
      <c r="F1190" s="112"/>
    </row>
    <row r="1191" spans="1:6">
      <c r="A1191" s="109"/>
      <c r="B1191" s="107"/>
      <c r="C1191" s="121"/>
      <c r="D1191" s="110"/>
      <c r="E1191" s="111"/>
      <c r="F1191" s="112"/>
    </row>
    <row r="1192" spans="1:6">
      <c r="A1192" s="109"/>
      <c r="B1192" s="107"/>
      <c r="C1192" s="121"/>
      <c r="D1192" s="110"/>
      <c r="E1192" s="111"/>
      <c r="F1192" s="112"/>
    </row>
    <row r="1193" spans="1:6">
      <c r="A1193" s="109"/>
      <c r="B1193" s="107"/>
      <c r="C1193" s="121"/>
      <c r="D1193" s="110"/>
      <c r="E1193" s="111"/>
      <c r="F1193" s="112"/>
    </row>
    <row r="1194" spans="1:6">
      <c r="A1194" s="109"/>
      <c r="B1194" s="107"/>
      <c r="C1194" s="121"/>
      <c r="D1194" s="110"/>
      <c r="E1194" s="111"/>
      <c r="F1194" s="112"/>
    </row>
    <row r="1195" spans="1:6">
      <c r="A1195" s="109"/>
      <c r="B1195" s="107"/>
      <c r="C1195" s="121"/>
      <c r="D1195" s="110"/>
      <c r="E1195" s="111"/>
      <c r="F1195" s="112"/>
    </row>
    <row r="1196" spans="1:6">
      <c r="A1196" s="109"/>
      <c r="B1196" s="107"/>
      <c r="C1196" s="121"/>
      <c r="D1196" s="110"/>
      <c r="E1196" s="111"/>
      <c r="F1196" s="112"/>
    </row>
    <row r="1197" spans="1:6">
      <c r="A1197" s="109"/>
      <c r="B1197" s="107"/>
      <c r="C1197" s="121"/>
      <c r="D1197" s="110"/>
      <c r="E1197" s="111"/>
      <c r="F1197" s="112"/>
    </row>
    <row r="1198" spans="1:6">
      <c r="A1198" s="109"/>
      <c r="B1198" s="107"/>
      <c r="C1198" s="121"/>
      <c r="D1198" s="110"/>
      <c r="E1198" s="111"/>
      <c r="F1198" s="112"/>
    </row>
    <row r="1199" spans="1:6">
      <c r="A1199" s="109"/>
      <c r="B1199" s="107"/>
      <c r="C1199" s="121"/>
      <c r="D1199" s="110"/>
      <c r="E1199" s="111"/>
      <c r="F1199" s="112"/>
    </row>
    <row r="1200" spans="1:6">
      <c r="A1200" s="109"/>
      <c r="B1200" s="107"/>
      <c r="C1200" s="121"/>
      <c r="D1200" s="110"/>
      <c r="E1200" s="111"/>
      <c r="F1200" s="112"/>
    </row>
    <row r="1201" spans="1:6">
      <c r="A1201" s="109"/>
      <c r="B1201" s="107"/>
      <c r="C1201" s="121"/>
      <c r="D1201" s="110"/>
      <c r="E1201" s="111"/>
      <c r="F1201" s="112"/>
    </row>
    <row r="1202" spans="1:6">
      <c r="A1202" s="109"/>
      <c r="B1202" s="107"/>
      <c r="C1202" s="121"/>
      <c r="D1202" s="110"/>
      <c r="E1202" s="111"/>
      <c r="F1202" s="112"/>
    </row>
    <row r="1203" spans="1:6">
      <c r="A1203" s="109"/>
      <c r="B1203" s="107"/>
      <c r="C1203" s="121"/>
      <c r="D1203" s="110"/>
      <c r="E1203" s="111"/>
      <c r="F1203" s="112"/>
    </row>
    <row r="1204" spans="1:6">
      <c r="A1204" s="109"/>
      <c r="B1204" s="107"/>
      <c r="C1204" s="121"/>
      <c r="D1204" s="110"/>
      <c r="E1204" s="111"/>
      <c r="F1204" s="112"/>
    </row>
    <row r="1205" spans="1:6">
      <c r="A1205" s="109"/>
      <c r="B1205" s="107"/>
      <c r="C1205" s="121"/>
      <c r="D1205" s="110"/>
      <c r="E1205" s="111"/>
      <c r="F1205" s="112"/>
    </row>
    <row r="1206" spans="1:6">
      <c r="A1206" s="109"/>
      <c r="B1206" s="107"/>
      <c r="C1206" s="121"/>
      <c r="D1206" s="110"/>
      <c r="E1206" s="111"/>
      <c r="F1206" s="112"/>
    </row>
    <row r="1207" spans="1:6">
      <c r="A1207" s="109"/>
      <c r="B1207" s="107"/>
      <c r="C1207" s="121"/>
      <c r="D1207" s="110"/>
      <c r="E1207" s="111"/>
      <c r="F1207" s="112"/>
    </row>
    <row r="1208" spans="1:6">
      <c r="A1208" s="109"/>
      <c r="B1208" s="107"/>
      <c r="C1208" s="121"/>
      <c r="D1208" s="110"/>
      <c r="E1208" s="111"/>
      <c r="F1208" s="112"/>
    </row>
    <row r="1209" spans="1:6">
      <c r="A1209" s="109"/>
      <c r="B1209" s="107"/>
      <c r="C1209" s="121"/>
      <c r="D1209" s="110"/>
      <c r="E1209" s="111"/>
      <c r="F1209" s="112"/>
    </row>
    <row r="1210" spans="1:6">
      <c r="A1210" s="109"/>
      <c r="B1210" s="107"/>
      <c r="C1210" s="121"/>
      <c r="D1210" s="110"/>
      <c r="E1210" s="111"/>
      <c r="F1210" s="112"/>
    </row>
    <row r="1211" spans="1:6">
      <c r="A1211" s="109"/>
      <c r="B1211" s="107"/>
      <c r="C1211" s="121"/>
      <c r="D1211" s="110"/>
      <c r="E1211" s="111"/>
      <c r="F1211" s="112"/>
    </row>
    <row r="1212" spans="1:6">
      <c r="A1212" s="109"/>
      <c r="B1212" s="107"/>
      <c r="C1212" s="121"/>
      <c r="D1212" s="110"/>
      <c r="E1212" s="111"/>
      <c r="F1212" s="112"/>
    </row>
    <row r="1213" spans="1:6">
      <c r="A1213" s="109"/>
      <c r="B1213" s="107"/>
      <c r="C1213" s="121"/>
      <c r="D1213" s="110"/>
      <c r="E1213" s="111"/>
      <c r="F1213" s="112"/>
    </row>
    <row r="1214" spans="1:6">
      <c r="A1214" s="109"/>
      <c r="B1214" s="107"/>
      <c r="C1214" s="121"/>
      <c r="D1214" s="110"/>
      <c r="E1214" s="111"/>
      <c r="F1214" s="112"/>
    </row>
    <row r="1215" spans="1:6">
      <c r="A1215" s="109"/>
      <c r="B1215" s="107"/>
      <c r="C1215" s="121"/>
      <c r="D1215" s="110"/>
      <c r="E1215" s="111"/>
      <c r="F1215" s="112"/>
    </row>
    <row r="1216" spans="1:6">
      <c r="A1216" s="109"/>
      <c r="B1216" s="107"/>
      <c r="C1216" s="121"/>
      <c r="D1216" s="110"/>
      <c r="E1216" s="111"/>
      <c r="F1216" s="112"/>
    </row>
    <row r="1217" spans="1:6">
      <c r="A1217" s="109"/>
      <c r="B1217" s="107"/>
      <c r="C1217" s="121"/>
      <c r="D1217" s="110"/>
      <c r="E1217" s="111"/>
      <c r="F1217" s="112"/>
    </row>
    <row r="1218" spans="1:6">
      <c r="A1218" s="109"/>
      <c r="B1218" s="107"/>
      <c r="C1218" s="121"/>
      <c r="D1218" s="110"/>
      <c r="E1218" s="111"/>
      <c r="F1218" s="112"/>
    </row>
    <row r="1219" spans="1:6">
      <c r="A1219" s="109"/>
      <c r="B1219" s="107"/>
      <c r="C1219" s="121"/>
      <c r="D1219" s="110"/>
      <c r="E1219" s="111"/>
      <c r="F1219" s="112"/>
    </row>
    <row r="1220" spans="1:6">
      <c r="A1220" s="109"/>
      <c r="B1220" s="107"/>
      <c r="C1220" s="121"/>
      <c r="D1220" s="110"/>
      <c r="E1220" s="111"/>
      <c r="F1220" s="112"/>
    </row>
    <row r="1221" spans="1:6">
      <c r="A1221" s="109"/>
      <c r="B1221" s="107"/>
      <c r="C1221" s="121"/>
      <c r="D1221" s="110"/>
      <c r="E1221" s="111"/>
      <c r="F1221" s="112"/>
    </row>
    <row r="1222" spans="1:6">
      <c r="A1222" s="109"/>
      <c r="B1222" s="107"/>
      <c r="C1222" s="121"/>
      <c r="D1222" s="110"/>
      <c r="E1222" s="111"/>
      <c r="F1222" s="112"/>
    </row>
    <row r="1223" spans="1:6">
      <c r="A1223" s="109"/>
      <c r="B1223" s="107"/>
      <c r="C1223" s="121"/>
      <c r="D1223" s="110"/>
      <c r="E1223" s="111"/>
      <c r="F1223" s="112"/>
    </row>
    <row r="1224" spans="1:6">
      <c r="A1224" s="109"/>
      <c r="B1224" s="107"/>
      <c r="C1224" s="121"/>
      <c r="D1224" s="110"/>
      <c r="E1224" s="111"/>
      <c r="F1224" s="112"/>
    </row>
    <row r="1225" spans="1:6">
      <c r="A1225" s="109"/>
      <c r="B1225" s="107"/>
      <c r="C1225" s="121"/>
      <c r="D1225" s="110"/>
      <c r="E1225" s="111"/>
      <c r="F1225" s="112"/>
    </row>
    <row r="1226" spans="1:6">
      <c r="A1226" s="109"/>
      <c r="B1226" s="107"/>
      <c r="C1226" s="121"/>
      <c r="D1226" s="110"/>
      <c r="E1226" s="111"/>
      <c r="F1226" s="112"/>
    </row>
    <row r="1227" spans="1:6">
      <c r="A1227" s="109"/>
      <c r="B1227" s="107"/>
      <c r="C1227" s="121"/>
      <c r="D1227" s="110"/>
      <c r="E1227" s="111"/>
      <c r="F1227" s="112"/>
    </row>
    <row r="1228" spans="1:6">
      <c r="A1228" s="109"/>
      <c r="B1228" s="107"/>
      <c r="C1228" s="121"/>
      <c r="D1228" s="110"/>
      <c r="E1228" s="111"/>
      <c r="F1228" s="112"/>
    </row>
    <row r="1229" spans="1:6">
      <c r="A1229" s="109"/>
      <c r="B1229" s="107"/>
      <c r="C1229" s="121"/>
      <c r="D1229" s="110"/>
      <c r="E1229" s="111"/>
      <c r="F1229" s="112"/>
    </row>
    <row r="1230" spans="1:6">
      <c r="A1230" s="109"/>
      <c r="B1230" s="107"/>
      <c r="C1230" s="121"/>
      <c r="D1230" s="110"/>
      <c r="E1230" s="111"/>
      <c r="F1230" s="112"/>
    </row>
    <row r="1231" spans="1:6">
      <c r="A1231" s="109"/>
      <c r="B1231" s="107"/>
      <c r="C1231" s="121"/>
      <c r="D1231" s="110"/>
      <c r="E1231" s="111"/>
      <c r="F1231" s="112"/>
    </row>
    <row r="1232" spans="1:6">
      <c r="A1232" s="109"/>
      <c r="B1232" s="107"/>
      <c r="C1232" s="121"/>
      <c r="D1232" s="110"/>
      <c r="E1232" s="111"/>
      <c r="F1232" s="112"/>
    </row>
    <row r="1233" spans="1:6">
      <c r="A1233" s="109"/>
      <c r="B1233" s="107"/>
      <c r="C1233" s="121"/>
      <c r="D1233" s="110"/>
      <c r="E1233" s="111"/>
      <c r="F1233" s="112"/>
    </row>
    <row r="1234" spans="1:6">
      <c r="A1234" s="109"/>
      <c r="B1234" s="107"/>
      <c r="C1234" s="121"/>
      <c r="D1234" s="110"/>
      <c r="E1234" s="111"/>
      <c r="F1234" s="112"/>
    </row>
    <row r="1235" spans="1:6">
      <c r="A1235" s="109"/>
      <c r="B1235" s="107"/>
      <c r="C1235" s="121"/>
      <c r="D1235" s="110"/>
      <c r="E1235" s="111"/>
      <c r="F1235" s="112"/>
    </row>
    <row r="1236" spans="1:6">
      <c r="A1236" s="109"/>
      <c r="B1236" s="107"/>
      <c r="C1236" s="121"/>
      <c r="D1236" s="110"/>
      <c r="E1236" s="111"/>
      <c r="F1236" s="112"/>
    </row>
    <row r="1237" spans="1:6">
      <c r="A1237" s="109"/>
      <c r="B1237" s="107"/>
      <c r="C1237" s="121"/>
      <c r="D1237" s="110"/>
      <c r="E1237" s="111"/>
      <c r="F1237" s="112"/>
    </row>
    <row r="1238" spans="1:6">
      <c r="A1238" s="109"/>
      <c r="B1238" s="107"/>
      <c r="C1238" s="121"/>
      <c r="D1238" s="110"/>
      <c r="E1238" s="111"/>
      <c r="F1238" s="112"/>
    </row>
    <row r="1239" spans="1:6">
      <c r="A1239" s="109"/>
      <c r="B1239" s="107"/>
      <c r="C1239" s="121"/>
      <c r="D1239" s="110"/>
      <c r="E1239" s="111"/>
      <c r="F1239" s="112"/>
    </row>
    <row r="1240" spans="1:6">
      <c r="A1240" s="109"/>
      <c r="B1240" s="107"/>
      <c r="C1240" s="121"/>
      <c r="D1240" s="110"/>
      <c r="E1240" s="111"/>
      <c r="F1240" s="112"/>
    </row>
    <row r="1241" spans="1:6">
      <c r="A1241" s="109"/>
      <c r="B1241" s="107"/>
      <c r="C1241" s="121"/>
      <c r="D1241" s="110"/>
      <c r="E1241" s="111"/>
      <c r="F1241" s="112"/>
    </row>
    <row r="1242" spans="1:6">
      <c r="A1242" s="109"/>
      <c r="B1242" s="107"/>
      <c r="C1242" s="121"/>
      <c r="D1242" s="110"/>
      <c r="E1242" s="111"/>
      <c r="F1242" s="112"/>
    </row>
    <row r="1243" spans="1:6">
      <c r="A1243" s="109"/>
      <c r="B1243" s="107"/>
      <c r="C1243" s="121"/>
      <c r="D1243" s="110"/>
      <c r="E1243" s="111"/>
      <c r="F1243" s="112"/>
    </row>
    <row r="1244" spans="1:6">
      <c r="A1244" s="109"/>
      <c r="B1244" s="107"/>
      <c r="C1244" s="121"/>
      <c r="D1244" s="110"/>
      <c r="E1244" s="111"/>
      <c r="F1244" s="112"/>
    </row>
    <row r="1245" spans="1:6">
      <c r="A1245" s="109"/>
      <c r="B1245" s="107"/>
      <c r="C1245" s="121"/>
      <c r="D1245" s="110"/>
      <c r="E1245" s="111"/>
      <c r="F1245" s="112"/>
    </row>
    <row r="1246" spans="1:6">
      <c r="A1246" s="109"/>
      <c r="B1246" s="107"/>
      <c r="C1246" s="121"/>
      <c r="D1246" s="110"/>
      <c r="E1246" s="111"/>
      <c r="F1246" s="112"/>
    </row>
    <row r="1247" spans="1:6">
      <c r="A1247" s="109"/>
      <c r="B1247" s="107"/>
      <c r="C1247" s="121"/>
      <c r="D1247" s="110"/>
      <c r="E1247" s="111"/>
      <c r="F1247" s="112"/>
    </row>
    <row r="1248" spans="1:6">
      <c r="A1248" s="109"/>
      <c r="B1248" s="107"/>
      <c r="C1248" s="121"/>
      <c r="D1248" s="110"/>
      <c r="E1248" s="111"/>
      <c r="F1248" s="112"/>
    </row>
    <row r="1249" spans="1:6">
      <c r="A1249" s="109"/>
      <c r="B1249" s="107"/>
      <c r="C1249" s="121"/>
      <c r="D1249" s="110"/>
      <c r="E1249" s="111"/>
      <c r="F1249" s="112"/>
    </row>
    <row r="1250" spans="1:6">
      <c r="A1250" s="109"/>
      <c r="B1250" s="107"/>
      <c r="C1250" s="121"/>
      <c r="D1250" s="110"/>
      <c r="E1250" s="111"/>
      <c r="F1250" s="112"/>
    </row>
    <row r="1251" spans="1:6">
      <c r="A1251" s="109"/>
      <c r="B1251" s="107"/>
      <c r="C1251" s="121"/>
      <c r="D1251" s="110"/>
      <c r="E1251" s="111"/>
      <c r="F1251" s="112"/>
    </row>
    <row r="1252" spans="1:6">
      <c r="A1252" s="109"/>
      <c r="B1252" s="107"/>
      <c r="C1252" s="121"/>
      <c r="D1252" s="110"/>
      <c r="E1252" s="111"/>
      <c r="F1252" s="112"/>
    </row>
    <row r="1253" spans="1:6">
      <c r="A1253" s="109"/>
      <c r="B1253" s="107"/>
      <c r="C1253" s="121"/>
      <c r="D1253" s="110"/>
      <c r="E1253" s="111"/>
      <c r="F1253" s="112"/>
    </row>
    <row r="1254" spans="1:6">
      <c r="A1254" s="109"/>
      <c r="B1254" s="107"/>
      <c r="C1254" s="121"/>
      <c r="D1254" s="110"/>
      <c r="E1254" s="111"/>
      <c r="F1254" s="112"/>
    </row>
    <row r="1255" spans="1:6">
      <c r="A1255" s="109"/>
      <c r="B1255" s="107"/>
      <c r="C1255" s="121"/>
      <c r="D1255" s="110"/>
      <c r="E1255" s="111"/>
      <c r="F1255" s="112"/>
    </row>
    <row r="1256" spans="1:6">
      <c r="A1256" s="109"/>
      <c r="B1256" s="107"/>
      <c r="C1256" s="121"/>
      <c r="D1256" s="110"/>
      <c r="E1256" s="111"/>
      <c r="F1256" s="112"/>
    </row>
    <row r="1257" spans="1:6">
      <c r="A1257" s="109"/>
      <c r="B1257" s="107"/>
      <c r="C1257" s="121"/>
      <c r="D1257" s="110"/>
      <c r="E1257" s="111"/>
      <c r="F1257" s="112"/>
    </row>
    <row r="1258" spans="1:6">
      <c r="A1258" s="109"/>
      <c r="B1258" s="107"/>
      <c r="C1258" s="121"/>
      <c r="D1258" s="110"/>
      <c r="E1258" s="111"/>
      <c r="F1258" s="112"/>
    </row>
    <row r="1259" spans="1:6">
      <c r="A1259" s="109"/>
      <c r="B1259" s="107"/>
      <c r="C1259" s="121"/>
      <c r="D1259" s="110"/>
      <c r="E1259" s="111"/>
      <c r="F1259" s="112"/>
    </row>
    <row r="1260" spans="1:6">
      <c r="A1260" s="109"/>
      <c r="B1260" s="107"/>
      <c r="C1260" s="121"/>
      <c r="D1260" s="110"/>
      <c r="E1260" s="111"/>
      <c r="F1260" s="112"/>
    </row>
    <row r="1261" spans="1:6">
      <c r="A1261" s="109"/>
      <c r="B1261" s="107"/>
      <c r="C1261" s="121"/>
      <c r="D1261" s="110"/>
      <c r="E1261" s="111"/>
      <c r="F1261" s="112"/>
    </row>
    <row r="1262" spans="1:6">
      <c r="A1262" s="109"/>
      <c r="B1262" s="107"/>
      <c r="C1262" s="121"/>
      <c r="D1262" s="110"/>
      <c r="E1262" s="111"/>
      <c r="F1262" s="112"/>
    </row>
    <row r="1263" spans="1:6">
      <c r="A1263" s="109"/>
      <c r="B1263" s="107"/>
      <c r="C1263" s="121"/>
      <c r="D1263" s="110"/>
      <c r="E1263" s="111"/>
      <c r="F1263" s="112"/>
    </row>
    <row r="1264" spans="1:6">
      <c r="A1264" s="109"/>
      <c r="B1264" s="107"/>
      <c r="C1264" s="121"/>
      <c r="D1264" s="110"/>
      <c r="E1264" s="111"/>
      <c r="F1264" s="112"/>
    </row>
    <row r="1265" spans="1:6">
      <c r="A1265" s="109"/>
      <c r="B1265" s="107"/>
      <c r="C1265" s="121"/>
      <c r="D1265" s="110"/>
      <c r="E1265" s="111"/>
      <c r="F1265" s="112"/>
    </row>
    <row r="1266" spans="1:6">
      <c r="A1266" s="109"/>
      <c r="B1266" s="107"/>
      <c r="C1266" s="121"/>
      <c r="D1266" s="110"/>
      <c r="E1266" s="111"/>
      <c r="F1266" s="112"/>
    </row>
    <row r="1267" spans="1:6">
      <c r="A1267" s="109"/>
      <c r="B1267" s="107"/>
      <c r="C1267" s="121"/>
      <c r="D1267" s="110"/>
      <c r="E1267" s="111"/>
      <c r="F1267" s="112"/>
    </row>
    <row r="1268" spans="1:6">
      <c r="A1268" s="109"/>
      <c r="B1268" s="107"/>
      <c r="C1268" s="121"/>
      <c r="D1268" s="110"/>
      <c r="E1268" s="111"/>
      <c r="F1268" s="112"/>
    </row>
    <row r="1269" spans="1:6">
      <c r="A1269" s="109"/>
      <c r="B1269" s="107"/>
      <c r="C1269" s="121"/>
      <c r="D1269" s="110"/>
      <c r="E1269" s="111"/>
      <c r="F1269" s="112"/>
    </row>
    <row r="1270" spans="1:6">
      <c r="A1270" s="109"/>
      <c r="B1270" s="107"/>
      <c r="C1270" s="121"/>
      <c r="D1270" s="110"/>
      <c r="E1270" s="111"/>
      <c r="F1270" s="112"/>
    </row>
    <row r="1271" spans="1:6">
      <c r="A1271" s="109"/>
      <c r="B1271" s="107"/>
      <c r="C1271" s="121"/>
      <c r="D1271" s="110"/>
      <c r="E1271" s="111"/>
      <c r="F1271" s="112"/>
    </row>
    <row r="1272" spans="1:6">
      <c r="A1272" s="109"/>
      <c r="B1272" s="107"/>
      <c r="C1272" s="121"/>
      <c r="D1272" s="110"/>
      <c r="E1272" s="111"/>
      <c r="F1272" s="112"/>
    </row>
    <row r="1273" spans="1:6">
      <c r="A1273" s="109"/>
      <c r="B1273" s="107"/>
      <c r="C1273" s="121"/>
      <c r="D1273" s="110"/>
      <c r="E1273" s="111"/>
      <c r="F1273" s="112"/>
    </row>
    <row r="1274" spans="1:6">
      <c r="A1274" s="109"/>
      <c r="B1274" s="107"/>
      <c r="C1274" s="121"/>
      <c r="D1274" s="110"/>
      <c r="E1274" s="111"/>
      <c r="F1274" s="112"/>
    </row>
    <row r="1275" spans="1:6">
      <c r="A1275" s="109"/>
      <c r="B1275" s="107"/>
      <c r="C1275" s="121"/>
      <c r="D1275" s="110"/>
      <c r="E1275" s="111"/>
      <c r="F1275" s="112"/>
    </row>
    <row r="1276" spans="1:6">
      <c r="A1276" s="109"/>
      <c r="B1276" s="107"/>
      <c r="C1276" s="121"/>
      <c r="D1276" s="110"/>
      <c r="E1276" s="111"/>
      <c r="F1276" s="112"/>
    </row>
    <row r="1277" spans="1:6">
      <c r="A1277" s="109"/>
      <c r="B1277" s="107"/>
      <c r="C1277" s="121"/>
      <c r="D1277" s="110"/>
      <c r="E1277" s="111"/>
      <c r="F1277" s="112"/>
    </row>
    <row r="1278" spans="1:6">
      <c r="A1278" s="109"/>
      <c r="B1278" s="107"/>
      <c r="C1278" s="121"/>
      <c r="D1278" s="110"/>
      <c r="E1278" s="111"/>
      <c r="F1278" s="112"/>
    </row>
    <row r="1279" spans="1:6">
      <c r="A1279" s="109"/>
      <c r="B1279" s="107"/>
      <c r="C1279" s="121"/>
      <c r="D1279" s="110"/>
      <c r="E1279" s="111"/>
      <c r="F1279" s="112"/>
    </row>
    <row r="1280" spans="1:6">
      <c r="A1280" s="109"/>
      <c r="B1280" s="107"/>
      <c r="C1280" s="121"/>
      <c r="D1280" s="110"/>
      <c r="E1280" s="111"/>
      <c r="F1280" s="112"/>
    </row>
    <row r="1281" spans="1:6">
      <c r="A1281" s="109"/>
      <c r="B1281" s="107"/>
      <c r="C1281" s="121"/>
      <c r="D1281" s="110"/>
      <c r="E1281" s="111"/>
      <c r="F1281" s="112"/>
    </row>
    <row r="1282" spans="1:6">
      <c r="A1282" s="109"/>
      <c r="B1282" s="107"/>
      <c r="C1282" s="121"/>
      <c r="D1282" s="110"/>
      <c r="E1282" s="111"/>
      <c r="F1282" s="112"/>
    </row>
    <row r="1283" spans="1:6">
      <c r="A1283" s="109"/>
      <c r="B1283" s="107"/>
      <c r="C1283" s="121"/>
      <c r="D1283" s="110"/>
      <c r="E1283" s="111"/>
      <c r="F1283" s="112"/>
    </row>
    <row r="1284" spans="1:6">
      <c r="A1284" s="109"/>
      <c r="B1284" s="107"/>
      <c r="C1284" s="121"/>
      <c r="D1284" s="110"/>
      <c r="E1284" s="111"/>
      <c r="F1284" s="112"/>
    </row>
    <row r="1285" spans="1:6">
      <c r="A1285" s="109"/>
      <c r="B1285" s="107"/>
      <c r="C1285" s="121"/>
      <c r="D1285" s="110"/>
      <c r="E1285" s="111"/>
      <c r="F1285" s="112"/>
    </row>
    <row r="1286" spans="1:6">
      <c r="A1286" s="109"/>
      <c r="B1286" s="107"/>
      <c r="C1286" s="121"/>
      <c r="D1286" s="110"/>
      <c r="E1286" s="111"/>
      <c r="F1286" s="112"/>
    </row>
    <row r="1287" spans="1:6">
      <c r="A1287" s="109"/>
      <c r="B1287" s="107"/>
      <c r="C1287" s="121"/>
      <c r="D1287" s="110"/>
      <c r="E1287" s="111"/>
      <c r="F1287" s="112"/>
    </row>
    <row r="1288" spans="1:6">
      <c r="A1288" s="109"/>
      <c r="B1288" s="107"/>
      <c r="C1288" s="121"/>
      <c r="D1288" s="110"/>
      <c r="E1288" s="111"/>
      <c r="F1288" s="112"/>
    </row>
    <row r="1289" spans="1:6">
      <c r="A1289" s="109"/>
      <c r="B1289" s="107"/>
      <c r="C1289" s="121"/>
      <c r="D1289" s="110"/>
      <c r="E1289" s="111"/>
      <c r="F1289" s="112"/>
    </row>
    <row r="1290" spans="1:6">
      <c r="A1290" s="109"/>
      <c r="B1290" s="107"/>
      <c r="C1290" s="121"/>
      <c r="D1290" s="110"/>
      <c r="E1290" s="111"/>
      <c r="F1290" s="112"/>
    </row>
    <row r="1291" spans="1:6">
      <c r="A1291" s="109"/>
      <c r="B1291" s="107"/>
      <c r="C1291" s="121"/>
      <c r="D1291" s="110"/>
      <c r="E1291" s="111"/>
      <c r="F1291" s="112"/>
    </row>
    <row r="1292" spans="1:6">
      <c r="A1292" s="109"/>
      <c r="B1292" s="107"/>
      <c r="C1292" s="121"/>
      <c r="D1292" s="110"/>
      <c r="E1292" s="111"/>
      <c r="F1292" s="112"/>
    </row>
    <row r="1293" spans="1:6">
      <c r="A1293" s="109"/>
      <c r="B1293" s="107"/>
      <c r="C1293" s="121"/>
      <c r="D1293" s="110"/>
      <c r="E1293" s="111"/>
      <c r="F1293" s="112"/>
    </row>
    <row r="1294" spans="1:6">
      <c r="A1294" s="109"/>
      <c r="B1294" s="107"/>
      <c r="C1294" s="121"/>
      <c r="D1294" s="110"/>
      <c r="E1294" s="111"/>
      <c r="F1294" s="112"/>
    </row>
    <row r="1295" spans="1:6">
      <c r="A1295" s="109"/>
      <c r="B1295" s="107"/>
      <c r="C1295" s="121"/>
      <c r="D1295" s="110"/>
      <c r="E1295" s="111"/>
      <c r="F1295" s="112"/>
    </row>
    <row r="1296" spans="1:6">
      <c r="A1296" s="109"/>
      <c r="B1296" s="107"/>
      <c r="C1296" s="121"/>
      <c r="D1296" s="110"/>
      <c r="E1296" s="111"/>
      <c r="F1296" s="112"/>
    </row>
    <row r="1297" spans="1:6">
      <c r="A1297" s="109"/>
      <c r="B1297" s="107"/>
      <c r="C1297" s="121"/>
      <c r="D1297" s="110"/>
      <c r="E1297" s="111"/>
      <c r="F1297" s="112"/>
    </row>
    <row r="1298" spans="1:6">
      <c r="A1298" s="109"/>
      <c r="B1298" s="107"/>
      <c r="C1298" s="121"/>
      <c r="D1298" s="110"/>
      <c r="E1298" s="111"/>
      <c r="F1298" s="112"/>
    </row>
    <row r="1299" spans="1:6">
      <c r="A1299" s="109"/>
      <c r="B1299" s="107"/>
      <c r="C1299" s="121"/>
      <c r="D1299" s="110"/>
      <c r="E1299" s="111"/>
      <c r="F1299" s="112"/>
    </row>
    <row r="1300" spans="1:6">
      <c r="A1300" s="109"/>
      <c r="B1300" s="107"/>
      <c r="C1300" s="121"/>
      <c r="D1300" s="110"/>
      <c r="E1300" s="111"/>
      <c r="F1300" s="112"/>
    </row>
    <row r="1301" spans="1:6">
      <c r="A1301" s="109"/>
      <c r="B1301" s="107"/>
      <c r="C1301" s="121"/>
      <c r="D1301" s="110"/>
      <c r="E1301" s="111"/>
      <c r="F1301" s="112"/>
    </row>
    <row r="1302" spans="1:6">
      <c r="A1302" s="109"/>
      <c r="B1302" s="107"/>
      <c r="C1302" s="121"/>
      <c r="D1302" s="110"/>
      <c r="E1302" s="111"/>
      <c r="F1302" s="112"/>
    </row>
    <row r="1303" spans="1:6">
      <c r="A1303" s="109"/>
      <c r="B1303" s="107"/>
      <c r="C1303" s="121"/>
      <c r="D1303" s="110"/>
      <c r="E1303" s="111"/>
      <c r="F1303" s="112"/>
    </row>
    <row r="1304" spans="1:6">
      <c r="A1304" s="109"/>
      <c r="B1304" s="107"/>
      <c r="C1304" s="121"/>
      <c r="D1304" s="110"/>
      <c r="E1304" s="111"/>
      <c r="F1304" s="112"/>
    </row>
    <row r="1305" spans="1:6">
      <c r="A1305" s="109"/>
      <c r="B1305" s="107"/>
      <c r="C1305" s="121"/>
      <c r="D1305" s="110"/>
      <c r="E1305" s="111"/>
      <c r="F1305" s="112"/>
    </row>
    <row r="1306" spans="1:6">
      <c r="A1306" s="109"/>
      <c r="B1306" s="107"/>
      <c r="C1306" s="121"/>
      <c r="D1306" s="110"/>
      <c r="E1306" s="111"/>
      <c r="F1306" s="112"/>
    </row>
    <row r="1307" spans="1:6">
      <c r="A1307" s="109"/>
      <c r="B1307" s="107"/>
      <c r="C1307" s="121"/>
      <c r="D1307" s="110"/>
      <c r="E1307" s="111"/>
      <c r="F1307" s="112"/>
    </row>
    <row r="1308" spans="1:6">
      <c r="A1308" s="109"/>
      <c r="B1308" s="107"/>
      <c r="C1308" s="121"/>
      <c r="D1308" s="110"/>
      <c r="E1308" s="111"/>
      <c r="F1308" s="112"/>
    </row>
    <row r="1309" spans="1:6">
      <c r="A1309" s="109"/>
      <c r="B1309" s="107"/>
      <c r="C1309" s="121"/>
      <c r="D1309" s="110"/>
      <c r="E1309" s="111"/>
      <c r="F1309" s="112"/>
    </row>
    <row r="1310" spans="1:6">
      <c r="A1310" s="109"/>
      <c r="B1310" s="107"/>
      <c r="C1310" s="121"/>
      <c r="D1310" s="110"/>
      <c r="E1310" s="111"/>
      <c r="F1310" s="112"/>
    </row>
    <row r="1311" spans="1:6">
      <c r="A1311" s="109"/>
      <c r="B1311" s="107"/>
      <c r="C1311" s="121"/>
      <c r="D1311" s="110"/>
      <c r="E1311" s="111"/>
      <c r="F1311" s="112"/>
    </row>
    <row r="1312" spans="1:6">
      <c r="A1312" s="109"/>
      <c r="B1312" s="107"/>
      <c r="C1312" s="121"/>
      <c r="D1312" s="110"/>
      <c r="E1312" s="111"/>
      <c r="F1312" s="112"/>
    </row>
    <row r="1313" spans="1:6">
      <c r="A1313" s="109"/>
      <c r="B1313" s="107"/>
      <c r="C1313" s="121"/>
      <c r="D1313" s="110"/>
      <c r="E1313" s="111"/>
      <c r="F1313" s="112"/>
    </row>
    <row r="1314" spans="1:6">
      <c r="A1314" s="109"/>
      <c r="B1314" s="107"/>
      <c r="C1314" s="121"/>
      <c r="D1314" s="110"/>
      <c r="E1314" s="111"/>
      <c r="F1314" s="112"/>
    </row>
    <row r="1315" spans="1:6">
      <c r="A1315" s="109"/>
      <c r="B1315" s="107"/>
      <c r="C1315" s="121"/>
      <c r="D1315" s="110"/>
      <c r="E1315" s="111"/>
      <c r="F1315" s="112"/>
    </row>
    <row r="1316" spans="1:6">
      <c r="A1316" s="109"/>
      <c r="B1316" s="107"/>
      <c r="C1316" s="121"/>
      <c r="D1316" s="110"/>
      <c r="E1316" s="111"/>
      <c r="F1316" s="112"/>
    </row>
    <row r="1317" spans="1:6">
      <c r="A1317" s="109"/>
      <c r="B1317" s="107"/>
      <c r="C1317" s="121"/>
      <c r="D1317" s="110"/>
      <c r="E1317" s="111"/>
      <c r="F1317" s="112"/>
    </row>
    <row r="1318" spans="1:6">
      <c r="A1318" s="109"/>
      <c r="B1318" s="107"/>
      <c r="C1318" s="121"/>
      <c r="D1318" s="110"/>
      <c r="E1318" s="111"/>
      <c r="F1318" s="112"/>
    </row>
    <row r="1319" spans="1:6">
      <c r="A1319" s="109"/>
      <c r="B1319" s="107"/>
      <c r="C1319" s="121"/>
      <c r="D1319" s="110"/>
      <c r="E1319" s="111"/>
      <c r="F1319" s="112"/>
    </row>
    <row r="1320" spans="1:6">
      <c r="A1320" s="109"/>
      <c r="B1320" s="107"/>
      <c r="C1320" s="121"/>
      <c r="D1320" s="110"/>
      <c r="E1320" s="111"/>
      <c r="F1320" s="112"/>
    </row>
    <row r="1321" spans="1:6">
      <c r="A1321" s="109"/>
      <c r="B1321" s="107"/>
      <c r="C1321" s="121"/>
      <c r="D1321" s="110"/>
      <c r="E1321" s="111"/>
      <c r="F1321" s="112"/>
    </row>
    <row r="1322" spans="1:6">
      <c r="A1322" s="109"/>
      <c r="B1322" s="107"/>
      <c r="C1322" s="121"/>
      <c r="D1322" s="110"/>
      <c r="E1322" s="111"/>
      <c r="F1322" s="112"/>
    </row>
    <row r="1323" spans="1:6">
      <c r="A1323" s="109"/>
      <c r="B1323" s="107"/>
      <c r="C1323" s="121"/>
      <c r="D1323" s="110"/>
      <c r="E1323" s="111"/>
      <c r="F1323" s="112"/>
    </row>
    <row r="1324" spans="1:6">
      <c r="A1324" s="109"/>
      <c r="B1324" s="107"/>
      <c r="C1324" s="121"/>
      <c r="D1324" s="110"/>
      <c r="E1324" s="111"/>
      <c r="F1324" s="112"/>
    </row>
    <row r="1325" spans="1:6">
      <c r="A1325" s="109"/>
      <c r="B1325" s="107"/>
      <c r="C1325" s="121"/>
      <c r="D1325" s="110"/>
      <c r="E1325" s="111"/>
      <c r="F1325" s="112"/>
    </row>
    <row r="1326" spans="1:6">
      <c r="A1326" s="109"/>
      <c r="B1326" s="107"/>
      <c r="C1326" s="121"/>
      <c r="D1326" s="110"/>
      <c r="E1326" s="111"/>
      <c r="F1326" s="112"/>
    </row>
    <row r="1327" spans="1:6">
      <c r="A1327" s="109"/>
      <c r="B1327" s="107"/>
      <c r="C1327" s="121"/>
      <c r="D1327" s="110"/>
      <c r="E1327" s="111"/>
      <c r="F1327" s="112"/>
    </row>
    <row r="1328" spans="1:6">
      <c r="A1328" s="109"/>
      <c r="B1328" s="107"/>
      <c r="C1328" s="121"/>
      <c r="D1328" s="110"/>
      <c r="E1328" s="111"/>
      <c r="F1328" s="112"/>
    </row>
    <row r="1329" spans="1:6">
      <c r="A1329" s="109"/>
      <c r="B1329" s="107"/>
      <c r="C1329" s="121"/>
      <c r="D1329" s="110"/>
      <c r="E1329" s="111"/>
      <c r="F1329" s="112"/>
    </row>
    <row r="1330" spans="1:6">
      <c r="A1330" s="109"/>
      <c r="B1330" s="107"/>
      <c r="C1330" s="121"/>
      <c r="D1330" s="110"/>
      <c r="E1330" s="111"/>
      <c r="F1330" s="112"/>
    </row>
    <row r="1331" spans="1:6">
      <c r="A1331" s="109"/>
      <c r="B1331" s="107"/>
      <c r="C1331" s="121"/>
      <c r="D1331" s="110"/>
      <c r="E1331" s="111"/>
      <c r="F1331" s="112"/>
    </row>
    <row r="1332" spans="1:6">
      <c r="A1332" s="109"/>
      <c r="B1332" s="107"/>
      <c r="C1332" s="121"/>
      <c r="D1332" s="110"/>
      <c r="E1332" s="111"/>
      <c r="F1332" s="112"/>
    </row>
    <row r="1333" spans="1:6">
      <c r="A1333" s="109"/>
      <c r="B1333" s="107"/>
      <c r="C1333" s="121"/>
      <c r="D1333" s="110"/>
      <c r="E1333" s="111"/>
      <c r="F1333" s="112"/>
    </row>
    <row r="1334" spans="1:6">
      <c r="A1334" s="109"/>
      <c r="B1334" s="107"/>
      <c r="C1334" s="121"/>
      <c r="D1334" s="110"/>
      <c r="E1334" s="111"/>
      <c r="F1334" s="112"/>
    </row>
    <row r="1335" spans="1:6">
      <c r="A1335" s="109"/>
      <c r="B1335" s="107"/>
      <c r="C1335" s="121"/>
      <c r="D1335" s="110"/>
      <c r="E1335" s="111"/>
      <c r="F1335" s="112"/>
    </row>
    <row r="1336" spans="1:6">
      <c r="A1336" s="109"/>
      <c r="B1336" s="107"/>
      <c r="C1336" s="121"/>
      <c r="D1336" s="110"/>
      <c r="E1336" s="111"/>
      <c r="F1336" s="112"/>
    </row>
    <row r="1337" spans="1:6">
      <c r="A1337" s="109"/>
      <c r="B1337" s="107"/>
      <c r="C1337" s="121"/>
      <c r="D1337" s="110"/>
      <c r="E1337" s="111"/>
      <c r="F1337" s="112"/>
    </row>
    <row r="1338" spans="1:6">
      <c r="A1338" s="109"/>
      <c r="B1338" s="107"/>
      <c r="C1338" s="121"/>
      <c r="D1338" s="110"/>
      <c r="E1338" s="111"/>
      <c r="F1338" s="112"/>
    </row>
    <row r="1339" spans="1:6">
      <c r="A1339" s="109"/>
      <c r="B1339" s="107"/>
      <c r="C1339" s="121"/>
      <c r="D1339" s="110"/>
      <c r="E1339" s="111"/>
      <c r="F1339" s="112"/>
    </row>
    <row r="1340" spans="1:6">
      <c r="A1340" s="109"/>
      <c r="B1340" s="107"/>
      <c r="C1340" s="121"/>
      <c r="D1340" s="110"/>
      <c r="E1340" s="111"/>
      <c r="F1340" s="112"/>
    </row>
    <row r="1341" spans="1:6">
      <c r="A1341" s="109"/>
      <c r="B1341" s="107"/>
      <c r="C1341" s="121"/>
      <c r="D1341" s="110"/>
      <c r="E1341" s="111"/>
      <c r="F1341" s="112"/>
    </row>
    <row r="1342" spans="1:6">
      <c r="A1342" s="109"/>
      <c r="B1342" s="107"/>
      <c r="C1342" s="121"/>
      <c r="D1342" s="110"/>
      <c r="E1342" s="111"/>
      <c r="F1342" s="112"/>
    </row>
    <row r="1343" spans="1:6">
      <c r="A1343" s="109"/>
      <c r="B1343" s="107"/>
      <c r="C1343" s="121"/>
      <c r="D1343" s="110"/>
      <c r="E1343" s="111"/>
      <c r="F1343" s="112"/>
    </row>
    <row r="1344" spans="1:6">
      <c r="A1344" s="109"/>
      <c r="B1344" s="107"/>
      <c r="C1344" s="121"/>
      <c r="D1344" s="110"/>
      <c r="E1344" s="111"/>
      <c r="F1344" s="112"/>
    </row>
    <row r="1345" spans="1:6">
      <c r="A1345" s="109"/>
      <c r="B1345" s="107"/>
      <c r="C1345" s="121"/>
      <c r="D1345" s="110"/>
      <c r="E1345" s="111"/>
      <c r="F1345" s="112"/>
    </row>
    <row r="1346" spans="1:6">
      <c r="A1346" s="109"/>
      <c r="B1346" s="107"/>
      <c r="C1346" s="121"/>
      <c r="D1346" s="110"/>
      <c r="E1346" s="111"/>
      <c r="F1346" s="112"/>
    </row>
    <row r="1347" spans="1:6">
      <c r="A1347" s="109"/>
      <c r="B1347" s="107"/>
      <c r="C1347" s="121"/>
      <c r="D1347" s="110"/>
      <c r="E1347" s="111"/>
      <c r="F1347" s="112"/>
    </row>
    <row r="1348" spans="1:6">
      <c r="A1348" s="109"/>
      <c r="B1348" s="107"/>
      <c r="C1348" s="121"/>
      <c r="D1348" s="110"/>
      <c r="E1348" s="111"/>
      <c r="F1348" s="112"/>
    </row>
    <row r="1349" spans="1:6">
      <c r="A1349" s="109"/>
      <c r="B1349" s="107"/>
      <c r="C1349" s="121"/>
      <c r="D1349" s="110"/>
      <c r="E1349" s="111"/>
      <c r="F1349" s="112"/>
    </row>
    <row r="1350" spans="1:6">
      <c r="A1350" s="109"/>
      <c r="B1350" s="107"/>
      <c r="C1350" s="121"/>
      <c r="D1350" s="110"/>
      <c r="E1350" s="111"/>
      <c r="F1350" s="112"/>
    </row>
    <row r="1351" spans="1:6">
      <c r="A1351" s="109"/>
      <c r="B1351" s="107"/>
      <c r="C1351" s="121"/>
      <c r="D1351" s="110"/>
      <c r="E1351" s="111"/>
      <c r="F1351" s="112"/>
    </row>
    <row r="1352" spans="1:6">
      <c r="A1352" s="109"/>
      <c r="B1352" s="107"/>
      <c r="C1352" s="121"/>
      <c r="D1352" s="110"/>
      <c r="E1352" s="111"/>
      <c r="F1352" s="112"/>
    </row>
    <row r="1353" spans="1:6">
      <c r="A1353" s="109"/>
      <c r="B1353" s="107"/>
      <c r="C1353" s="121"/>
      <c r="D1353" s="110"/>
      <c r="E1353" s="111"/>
      <c r="F1353" s="112"/>
    </row>
    <row r="1354" spans="1:6">
      <c r="A1354" s="109"/>
      <c r="B1354" s="107"/>
      <c r="C1354" s="121"/>
      <c r="D1354" s="110"/>
      <c r="E1354" s="111"/>
      <c r="F1354" s="112"/>
    </row>
    <row r="1355" spans="1:6">
      <c r="A1355" s="109"/>
      <c r="B1355" s="107"/>
      <c r="C1355" s="121"/>
      <c r="D1355" s="110"/>
      <c r="E1355" s="111"/>
      <c r="F1355" s="112"/>
    </row>
    <row r="1356" spans="1:6">
      <c r="A1356" s="109"/>
      <c r="B1356" s="107"/>
      <c r="C1356" s="121"/>
      <c r="D1356" s="110"/>
      <c r="E1356" s="111"/>
      <c r="F1356" s="112"/>
    </row>
    <row r="1357" spans="1:6">
      <c r="A1357" s="109"/>
      <c r="B1357" s="107"/>
      <c r="C1357" s="121"/>
      <c r="D1357" s="110"/>
      <c r="E1357" s="111"/>
      <c r="F1357" s="112"/>
    </row>
    <row r="1358" spans="1:6">
      <c r="A1358" s="109"/>
      <c r="B1358" s="107"/>
      <c r="C1358" s="121"/>
      <c r="D1358" s="110"/>
      <c r="E1358" s="111"/>
      <c r="F1358" s="112"/>
    </row>
    <row r="1359" spans="1:6">
      <c r="A1359" s="109"/>
      <c r="B1359" s="107"/>
      <c r="C1359" s="121"/>
      <c r="D1359" s="110"/>
      <c r="E1359" s="111"/>
      <c r="F1359" s="112"/>
    </row>
    <row r="1360" spans="1:6">
      <c r="A1360" s="109"/>
      <c r="B1360" s="107"/>
      <c r="C1360" s="121"/>
      <c r="D1360" s="110"/>
      <c r="E1360" s="111"/>
      <c r="F1360" s="112"/>
    </row>
    <row r="1361" spans="1:6">
      <c r="A1361" s="109"/>
      <c r="B1361" s="107"/>
      <c r="C1361" s="121"/>
      <c r="D1361" s="110"/>
      <c r="E1361" s="111"/>
      <c r="F1361" s="112"/>
    </row>
    <row r="1362" spans="1:6">
      <c r="A1362" s="109"/>
      <c r="B1362" s="107"/>
      <c r="C1362" s="121"/>
      <c r="D1362" s="110"/>
      <c r="E1362" s="111"/>
      <c r="F1362" s="112"/>
    </row>
    <row r="1363" spans="1:6">
      <c r="A1363" s="109"/>
      <c r="B1363" s="107"/>
      <c r="C1363" s="121"/>
      <c r="D1363" s="110"/>
      <c r="E1363" s="111"/>
      <c r="F1363" s="112"/>
    </row>
    <row r="1364" spans="1:6">
      <c r="A1364" s="109"/>
      <c r="B1364" s="107"/>
      <c r="C1364" s="121"/>
      <c r="D1364" s="110"/>
      <c r="E1364" s="111"/>
      <c r="F1364" s="112"/>
    </row>
    <row r="1365" spans="1:6">
      <c r="A1365" s="109"/>
      <c r="B1365" s="107"/>
      <c r="C1365" s="121"/>
      <c r="D1365" s="110"/>
      <c r="E1365" s="111"/>
      <c r="F1365" s="112"/>
    </row>
    <row r="1366" spans="1:6">
      <c r="A1366" s="109"/>
      <c r="B1366" s="107"/>
      <c r="C1366" s="121"/>
      <c r="D1366" s="110"/>
      <c r="E1366" s="111"/>
      <c r="F1366" s="112"/>
    </row>
    <row r="1367" spans="1:6">
      <c r="A1367" s="109"/>
      <c r="B1367" s="107"/>
      <c r="C1367" s="121"/>
      <c r="D1367" s="110"/>
      <c r="E1367" s="111"/>
      <c r="F1367" s="112"/>
    </row>
    <row r="1368" spans="1:6">
      <c r="A1368" s="109"/>
      <c r="B1368" s="107"/>
      <c r="C1368" s="121"/>
      <c r="D1368" s="110"/>
      <c r="E1368" s="111"/>
      <c r="F1368" s="112"/>
    </row>
    <row r="1369" spans="1:6">
      <c r="A1369" s="109"/>
      <c r="B1369" s="107"/>
      <c r="C1369" s="121"/>
      <c r="D1369" s="110"/>
      <c r="E1369" s="111"/>
      <c r="F1369" s="112"/>
    </row>
    <row r="1370" spans="1:6">
      <c r="A1370" s="109"/>
      <c r="B1370" s="107"/>
      <c r="C1370" s="121"/>
      <c r="D1370" s="110"/>
      <c r="E1370" s="111"/>
      <c r="F1370" s="112"/>
    </row>
    <row r="1371" spans="1:6">
      <c r="A1371" s="109"/>
      <c r="B1371" s="107"/>
      <c r="C1371" s="121"/>
      <c r="D1371" s="110"/>
      <c r="E1371" s="111"/>
      <c r="F1371" s="112"/>
    </row>
    <row r="1372" spans="1:6">
      <c r="A1372" s="109"/>
      <c r="B1372" s="107"/>
      <c r="C1372" s="121"/>
      <c r="D1372" s="110"/>
      <c r="E1372" s="111"/>
      <c r="F1372" s="112"/>
    </row>
    <row r="1373" spans="1:6">
      <c r="A1373" s="109"/>
      <c r="B1373" s="107"/>
      <c r="C1373" s="121"/>
      <c r="D1373" s="110"/>
      <c r="E1373" s="111"/>
      <c r="F1373" s="112"/>
    </row>
    <row r="1374" spans="1:6">
      <c r="A1374" s="109"/>
      <c r="B1374" s="107"/>
      <c r="C1374" s="121"/>
      <c r="D1374" s="110"/>
      <c r="E1374" s="111"/>
      <c r="F1374" s="112"/>
    </row>
    <row r="1375" spans="1:6">
      <c r="A1375" s="109"/>
      <c r="B1375" s="107"/>
      <c r="C1375" s="121"/>
      <c r="D1375" s="110"/>
      <c r="E1375" s="111"/>
      <c r="F1375" s="112"/>
    </row>
    <row r="1376" spans="1:6">
      <c r="A1376" s="109"/>
      <c r="B1376" s="107"/>
      <c r="C1376" s="121"/>
      <c r="D1376" s="110"/>
      <c r="E1376" s="111"/>
      <c r="F1376" s="112"/>
    </row>
    <row r="1377" spans="1:6">
      <c r="A1377" s="109"/>
      <c r="B1377" s="107"/>
      <c r="C1377" s="121"/>
      <c r="D1377" s="110"/>
      <c r="E1377" s="111"/>
      <c r="F1377" s="112"/>
    </row>
    <row r="1378" spans="1:6">
      <c r="A1378" s="109"/>
      <c r="B1378" s="107"/>
      <c r="C1378" s="121"/>
      <c r="D1378" s="110"/>
      <c r="E1378" s="111"/>
      <c r="F1378" s="112"/>
    </row>
    <row r="1379" spans="1:6">
      <c r="A1379" s="109"/>
      <c r="B1379" s="107"/>
      <c r="C1379" s="121"/>
      <c r="D1379" s="110"/>
      <c r="E1379" s="111"/>
      <c r="F1379" s="112"/>
    </row>
    <row r="1380" spans="1:6">
      <c r="A1380" s="109"/>
      <c r="B1380" s="107"/>
      <c r="C1380" s="121"/>
      <c r="D1380" s="110"/>
      <c r="E1380" s="111"/>
      <c r="F1380" s="112"/>
    </row>
    <row r="1381" spans="1:6">
      <c r="A1381" s="109"/>
      <c r="B1381" s="107"/>
      <c r="C1381" s="121"/>
      <c r="D1381" s="110"/>
      <c r="E1381" s="111"/>
      <c r="F1381" s="112"/>
    </row>
    <row r="1382" spans="1:6">
      <c r="A1382" s="109"/>
      <c r="B1382" s="107"/>
      <c r="C1382" s="121"/>
      <c r="D1382" s="110"/>
      <c r="E1382" s="111"/>
      <c r="F1382" s="112"/>
    </row>
    <row r="1383" spans="1:6">
      <c r="A1383" s="109"/>
      <c r="B1383" s="107"/>
      <c r="C1383" s="121"/>
      <c r="D1383" s="110"/>
      <c r="E1383" s="111"/>
      <c r="F1383" s="112"/>
    </row>
    <row r="1384" spans="1:6">
      <c r="A1384" s="109"/>
      <c r="B1384" s="107"/>
      <c r="C1384" s="121"/>
      <c r="D1384" s="110"/>
      <c r="E1384" s="111"/>
      <c r="F1384" s="112"/>
    </row>
    <row r="1385" spans="1:6">
      <c r="A1385" s="109"/>
      <c r="B1385" s="107"/>
      <c r="C1385" s="121"/>
      <c r="D1385" s="110"/>
      <c r="E1385" s="111"/>
      <c r="F1385" s="112"/>
    </row>
    <row r="1386" spans="1:6">
      <c r="A1386" s="109"/>
      <c r="B1386" s="107"/>
      <c r="C1386" s="121"/>
      <c r="D1386" s="110"/>
      <c r="E1386" s="111"/>
      <c r="F1386" s="112"/>
    </row>
    <row r="1387" spans="1:6">
      <c r="A1387" s="109"/>
      <c r="B1387" s="107"/>
      <c r="C1387" s="121"/>
      <c r="D1387" s="110"/>
      <c r="E1387" s="111"/>
      <c r="F1387" s="112"/>
    </row>
    <row r="1388" spans="1:6">
      <c r="A1388" s="109"/>
      <c r="B1388" s="107"/>
      <c r="C1388" s="121"/>
      <c r="D1388" s="110"/>
      <c r="E1388" s="111"/>
      <c r="F1388" s="112"/>
    </row>
    <row r="1389" spans="1:6">
      <c r="A1389" s="109"/>
      <c r="B1389" s="107"/>
      <c r="C1389" s="121"/>
      <c r="D1389" s="110"/>
      <c r="E1389" s="111"/>
      <c r="F1389" s="112"/>
    </row>
    <row r="1390" spans="1:6">
      <c r="A1390" s="109"/>
      <c r="B1390" s="107"/>
      <c r="C1390" s="121"/>
      <c r="D1390" s="110"/>
      <c r="E1390" s="111"/>
      <c r="F1390" s="112"/>
    </row>
    <row r="1391" spans="1:6">
      <c r="A1391" s="109"/>
      <c r="B1391" s="107"/>
      <c r="C1391" s="121"/>
      <c r="D1391" s="110"/>
      <c r="E1391" s="111"/>
      <c r="F1391" s="112"/>
    </row>
    <row r="1392" spans="1:6">
      <c r="A1392" s="109"/>
      <c r="B1392" s="107"/>
      <c r="C1392" s="121"/>
      <c r="D1392" s="110"/>
      <c r="E1392" s="111"/>
      <c r="F1392" s="112"/>
    </row>
    <row r="1393" spans="1:6">
      <c r="A1393" s="109"/>
      <c r="B1393" s="107"/>
      <c r="C1393" s="121"/>
      <c r="D1393" s="110"/>
      <c r="E1393" s="111"/>
      <c r="F1393" s="112"/>
    </row>
    <row r="1394" spans="1:6">
      <c r="A1394" s="109"/>
      <c r="B1394" s="107"/>
      <c r="C1394" s="121"/>
      <c r="D1394" s="110"/>
      <c r="E1394" s="111"/>
      <c r="F1394" s="112"/>
    </row>
    <row r="1395" spans="1:6">
      <c r="A1395" s="109"/>
      <c r="B1395" s="107"/>
      <c r="C1395" s="121"/>
      <c r="D1395" s="110"/>
      <c r="E1395" s="111"/>
      <c r="F1395" s="112"/>
    </row>
    <row r="1396" spans="1:6">
      <c r="A1396" s="109"/>
      <c r="B1396" s="107"/>
      <c r="C1396" s="121"/>
      <c r="D1396" s="110"/>
      <c r="E1396" s="111"/>
      <c r="F1396" s="112"/>
    </row>
    <row r="1397" spans="1:6">
      <c r="A1397" s="109"/>
      <c r="B1397" s="107"/>
      <c r="C1397" s="121"/>
      <c r="D1397" s="110"/>
      <c r="E1397" s="111"/>
      <c r="F1397" s="112"/>
    </row>
    <row r="1398" spans="1:6">
      <c r="A1398" s="109"/>
      <c r="B1398" s="107"/>
      <c r="C1398" s="121"/>
      <c r="D1398" s="110"/>
      <c r="E1398" s="111"/>
      <c r="F1398" s="112"/>
    </row>
    <row r="1399" spans="1:6">
      <c r="A1399" s="109"/>
      <c r="B1399" s="107"/>
      <c r="C1399" s="121"/>
      <c r="D1399" s="110"/>
      <c r="E1399" s="111"/>
      <c r="F1399" s="112"/>
    </row>
    <row r="1400" spans="1:6">
      <c r="A1400" s="109"/>
      <c r="B1400" s="107"/>
      <c r="C1400" s="121"/>
      <c r="D1400" s="110"/>
      <c r="E1400" s="111"/>
      <c r="F1400" s="112"/>
    </row>
    <row r="1401" spans="1:6">
      <c r="A1401" s="109"/>
      <c r="B1401" s="107"/>
      <c r="C1401" s="121"/>
      <c r="D1401" s="110"/>
      <c r="E1401" s="111"/>
      <c r="F1401" s="112"/>
    </row>
    <row r="1402" spans="1:6">
      <c r="A1402" s="109"/>
      <c r="B1402" s="107"/>
      <c r="C1402" s="121"/>
      <c r="D1402" s="110"/>
      <c r="E1402" s="111"/>
      <c r="F1402" s="112"/>
    </row>
    <row r="1403" spans="1:6">
      <c r="A1403" s="109"/>
      <c r="B1403" s="107"/>
      <c r="C1403" s="121"/>
      <c r="D1403" s="110"/>
      <c r="E1403" s="111"/>
      <c r="F1403" s="112"/>
    </row>
    <row r="1404" spans="1:6">
      <c r="A1404" s="109"/>
      <c r="B1404" s="107"/>
      <c r="C1404" s="121"/>
      <c r="D1404" s="110"/>
      <c r="E1404" s="111"/>
      <c r="F1404" s="112"/>
    </row>
    <row r="1405" spans="1:6">
      <c r="A1405" s="109"/>
      <c r="B1405" s="107"/>
      <c r="C1405" s="121"/>
      <c r="D1405" s="110"/>
      <c r="E1405" s="111"/>
      <c r="F1405" s="112"/>
    </row>
    <row r="1406" spans="1:6">
      <c r="A1406" s="109"/>
      <c r="B1406" s="107"/>
      <c r="C1406" s="121"/>
      <c r="D1406" s="110"/>
      <c r="E1406" s="111"/>
      <c r="F1406" s="112"/>
    </row>
    <row r="1407" spans="1:6">
      <c r="A1407" s="109"/>
      <c r="B1407" s="107"/>
      <c r="C1407" s="121"/>
      <c r="D1407" s="110"/>
      <c r="E1407" s="111"/>
      <c r="F1407" s="112"/>
    </row>
    <row r="1408" spans="1:6">
      <c r="A1408" s="109"/>
      <c r="B1408" s="107"/>
      <c r="C1408" s="121"/>
      <c r="D1408" s="110"/>
      <c r="E1408" s="111"/>
      <c r="F1408" s="112"/>
    </row>
    <row r="1409" spans="1:6">
      <c r="A1409" s="109"/>
      <c r="B1409" s="107"/>
      <c r="C1409" s="121"/>
      <c r="D1409" s="110"/>
      <c r="E1409" s="111"/>
      <c r="F1409" s="112"/>
    </row>
    <row r="1410" spans="1:6">
      <c r="A1410" s="109"/>
      <c r="B1410" s="107"/>
      <c r="C1410" s="121"/>
      <c r="D1410" s="110"/>
      <c r="E1410" s="111"/>
      <c r="F1410" s="112"/>
    </row>
    <row r="1411" spans="1:6">
      <c r="A1411" s="109"/>
      <c r="B1411" s="107"/>
      <c r="C1411" s="121"/>
      <c r="D1411" s="110"/>
      <c r="E1411" s="111"/>
      <c r="F1411" s="112"/>
    </row>
    <row r="1412" spans="1:6">
      <c r="A1412" s="109"/>
      <c r="B1412" s="107"/>
      <c r="C1412" s="121"/>
      <c r="D1412" s="110"/>
      <c r="E1412" s="111"/>
      <c r="F1412" s="112"/>
    </row>
    <row r="1413" spans="1:6">
      <c r="A1413" s="109"/>
      <c r="B1413" s="107"/>
      <c r="C1413" s="121"/>
      <c r="D1413" s="110"/>
      <c r="E1413" s="111"/>
      <c r="F1413" s="112"/>
    </row>
    <row r="1414" spans="1:6">
      <c r="A1414" s="109"/>
      <c r="B1414" s="107"/>
      <c r="C1414" s="121"/>
      <c r="D1414" s="110"/>
      <c r="E1414" s="111"/>
      <c r="F1414" s="112"/>
    </row>
    <row r="1415" spans="1:6">
      <c r="A1415" s="109"/>
      <c r="B1415" s="107"/>
      <c r="C1415" s="121"/>
      <c r="D1415" s="110"/>
      <c r="E1415" s="111"/>
      <c r="F1415" s="112"/>
    </row>
    <row r="1416" spans="1:6">
      <c r="A1416" s="109"/>
      <c r="B1416" s="107"/>
      <c r="C1416" s="121"/>
      <c r="D1416" s="110"/>
      <c r="E1416" s="111"/>
      <c r="F1416" s="112"/>
    </row>
    <row r="1417" spans="1:6">
      <c r="A1417" s="109"/>
      <c r="B1417" s="107"/>
      <c r="C1417" s="121"/>
      <c r="D1417" s="110"/>
      <c r="E1417" s="111"/>
      <c r="F1417" s="112"/>
    </row>
    <row r="1418" spans="1:6">
      <c r="A1418" s="109"/>
      <c r="B1418" s="107"/>
      <c r="C1418" s="121"/>
      <c r="D1418" s="110"/>
      <c r="E1418" s="111"/>
      <c r="F1418" s="112"/>
    </row>
    <row r="1419" spans="1:6">
      <c r="A1419" s="109"/>
      <c r="B1419" s="107"/>
      <c r="C1419" s="121"/>
      <c r="D1419" s="110"/>
      <c r="E1419" s="111"/>
      <c r="F1419" s="112"/>
    </row>
    <row r="1420" spans="1:6">
      <c r="A1420" s="109"/>
      <c r="B1420" s="107"/>
      <c r="C1420" s="121"/>
      <c r="D1420" s="110"/>
      <c r="E1420" s="111"/>
      <c r="F1420" s="112"/>
    </row>
    <row r="1421" spans="1:6">
      <c r="A1421" s="109"/>
      <c r="B1421" s="107"/>
      <c r="C1421" s="121"/>
      <c r="D1421" s="110"/>
      <c r="E1421" s="111"/>
      <c r="F1421" s="112"/>
    </row>
    <row r="1422" spans="1:6">
      <c r="A1422" s="109"/>
      <c r="B1422" s="107"/>
      <c r="C1422" s="121"/>
      <c r="D1422" s="110"/>
      <c r="E1422" s="111"/>
      <c r="F1422" s="112"/>
    </row>
    <row r="1423" spans="1:6">
      <c r="A1423" s="109"/>
      <c r="B1423" s="107"/>
      <c r="C1423" s="121"/>
      <c r="D1423" s="110"/>
      <c r="E1423" s="111"/>
      <c r="F1423" s="112"/>
    </row>
    <row r="1424" spans="1:6">
      <c r="A1424" s="109"/>
      <c r="B1424" s="107"/>
      <c r="C1424" s="121"/>
      <c r="D1424" s="110"/>
      <c r="E1424" s="111"/>
      <c r="F1424" s="112"/>
    </row>
    <row r="1425" spans="1:6">
      <c r="A1425" s="109"/>
      <c r="B1425" s="107"/>
      <c r="C1425" s="121"/>
      <c r="D1425" s="110"/>
      <c r="E1425" s="111"/>
      <c r="F1425" s="112"/>
    </row>
    <row r="1426" spans="1:6">
      <c r="A1426" s="109"/>
      <c r="B1426" s="107"/>
      <c r="C1426" s="121"/>
      <c r="D1426" s="110"/>
      <c r="E1426" s="111"/>
      <c r="F1426" s="112"/>
    </row>
    <row r="1427" spans="1:6">
      <c r="A1427" s="109"/>
      <c r="B1427" s="107"/>
      <c r="C1427" s="121"/>
      <c r="D1427" s="110"/>
      <c r="E1427" s="111"/>
      <c r="F1427" s="112"/>
    </row>
    <row r="1428" spans="1:6">
      <c r="A1428" s="109"/>
      <c r="B1428" s="107"/>
      <c r="C1428" s="121"/>
      <c r="D1428" s="110"/>
      <c r="E1428" s="111"/>
      <c r="F1428" s="112"/>
    </row>
    <row r="1429" spans="1:6">
      <c r="A1429" s="109"/>
      <c r="B1429" s="107"/>
      <c r="C1429" s="121"/>
      <c r="D1429" s="110"/>
      <c r="E1429" s="111"/>
      <c r="F1429" s="112"/>
    </row>
    <row r="1430" spans="1:6">
      <c r="A1430" s="109"/>
      <c r="B1430" s="107"/>
      <c r="C1430" s="121"/>
      <c r="D1430" s="110"/>
      <c r="E1430" s="111"/>
      <c r="F1430" s="112"/>
    </row>
    <row r="1431" spans="1:6">
      <c r="A1431" s="109"/>
      <c r="B1431" s="107"/>
      <c r="C1431" s="121"/>
      <c r="D1431" s="110"/>
      <c r="E1431" s="111"/>
      <c r="F1431" s="112"/>
    </row>
    <row r="1432" spans="1:6">
      <c r="A1432" s="109"/>
      <c r="B1432" s="107"/>
      <c r="C1432" s="121"/>
      <c r="D1432" s="110"/>
      <c r="E1432" s="111"/>
      <c r="F1432" s="112"/>
    </row>
    <row r="1433" spans="1:6">
      <c r="A1433" s="109"/>
      <c r="B1433" s="107"/>
      <c r="C1433" s="121"/>
      <c r="D1433" s="110"/>
      <c r="E1433" s="111"/>
      <c r="F1433" s="112"/>
    </row>
    <row r="1434" spans="1:6">
      <c r="A1434" s="109"/>
      <c r="B1434" s="107"/>
      <c r="C1434" s="121"/>
      <c r="D1434" s="110"/>
      <c r="E1434" s="111"/>
      <c r="F1434" s="112"/>
    </row>
    <row r="1435" spans="1:6">
      <c r="A1435" s="109"/>
      <c r="B1435" s="107"/>
      <c r="C1435" s="121"/>
      <c r="D1435" s="110"/>
      <c r="E1435" s="111"/>
      <c r="F1435" s="112"/>
    </row>
    <row r="1436" spans="1:6">
      <c r="A1436" s="109"/>
      <c r="B1436" s="107"/>
      <c r="C1436" s="121"/>
      <c r="D1436" s="110"/>
      <c r="E1436" s="111"/>
      <c r="F1436" s="112"/>
    </row>
    <row r="1437" spans="1:6">
      <c r="A1437" s="109"/>
      <c r="B1437" s="107"/>
      <c r="C1437" s="121"/>
      <c r="D1437" s="110"/>
      <c r="E1437" s="111"/>
      <c r="F1437" s="112"/>
    </row>
    <row r="1438" spans="1:6">
      <c r="A1438" s="109"/>
      <c r="B1438" s="107"/>
      <c r="C1438" s="121"/>
      <c r="D1438" s="110"/>
      <c r="E1438" s="111"/>
      <c r="F1438" s="112"/>
    </row>
    <row r="1439" spans="1:6">
      <c r="A1439" s="109"/>
      <c r="B1439" s="107"/>
      <c r="C1439" s="121"/>
      <c r="D1439" s="110"/>
      <c r="E1439" s="111"/>
      <c r="F1439" s="112"/>
    </row>
    <row r="1440" spans="1:6">
      <c r="A1440" s="109"/>
      <c r="B1440" s="107"/>
      <c r="C1440" s="121"/>
      <c r="D1440" s="110"/>
      <c r="E1440" s="111"/>
      <c r="F1440" s="112"/>
    </row>
    <row r="1441" spans="1:6">
      <c r="A1441" s="109"/>
      <c r="B1441" s="107"/>
      <c r="C1441" s="121"/>
      <c r="D1441" s="110"/>
      <c r="E1441" s="111"/>
      <c r="F1441" s="112"/>
    </row>
    <row r="1442" spans="1:6">
      <c r="A1442" s="109"/>
      <c r="B1442" s="107"/>
      <c r="C1442" s="121"/>
      <c r="D1442" s="110"/>
      <c r="E1442" s="111"/>
      <c r="F1442" s="112"/>
    </row>
    <row r="1443" spans="1:6">
      <c r="A1443" s="109"/>
      <c r="B1443" s="107"/>
      <c r="C1443" s="121"/>
      <c r="D1443" s="110"/>
      <c r="E1443" s="111"/>
      <c r="F1443" s="112"/>
    </row>
    <row r="1444" spans="1:6">
      <c r="A1444" s="109"/>
      <c r="B1444" s="107"/>
      <c r="C1444" s="121"/>
      <c r="D1444" s="110"/>
      <c r="E1444" s="111"/>
      <c r="F1444" s="112"/>
    </row>
    <row r="1445" spans="1:6">
      <c r="A1445" s="109"/>
      <c r="B1445" s="107"/>
      <c r="C1445" s="121"/>
      <c r="D1445" s="110"/>
      <c r="E1445" s="111"/>
      <c r="F1445" s="112"/>
    </row>
    <row r="1446" spans="1:6">
      <c r="A1446" s="109"/>
      <c r="B1446" s="107"/>
      <c r="C1446" s="121"/>
      <c r="D1446" s="110"/>
      <c r="E1446" s="111"/>
      <c r="F1446" s="112"/>
    </row>
    <row r="1447" spans="1:6">
      <c r="A1447" s="109"/>
      <c r="B1447" s="107"/>
      <c r="C1447" s="121"/>
      <c r="D1447" s="110"/>
      <c r="E1447" s="111"/>
      <c r="F1447" s="112"/>
    </row>
    <row r="1448" spans="1:6">
      <c r="A1448" s="109"/>
      <c r="B1448" s="107"/>
      <c r="C1448" s="121"/>
      <c r="D1448" s="110"/>
      <c r="E1448" s="111"/>
      <c r="F1448" s="112"/>
    </row>
    <row r="1449" spans="1:6">
      <c r="A1449" s="109"/>
      <c r="B1449" s="107"/>
      <c r="C1449" s="121"/>
      <c r="D1449" s="110"/>
      <c r="E1449" s="111"/>
      <c r="F1449" s="112"/>
    </row>
    <row r="1450" spans="1:6">
      <c r="A1450" s="109"/>
      <c r="B1450" s="107"/>
      <c r="C1450" s="121"/>
      <c r="D1450" s="110"/>
      <c r="E1450" s="111"/>
      <c r="F1450" s="112"/>
    </row>
    <row r="1451" spans="1:6">
      <c r="A1451" s="109"/>
      <c r="B1451" s="107"/>
      <c r="C1451" s="121"/>
      <c r="D1451" s="110"/>
      <c r="E1451" s="111"/>
      <c r="F1451" s="112"/>
    </row>
    <row r="1452" spans="1:6">
      <c r="A1452" s="109"/>
      <c r="B1452" s="107"/>
      <c r="C1452" s="121"/>
      <c r="D1452" s="110"/>
      <c r="E1452" s="111"/>
      <c r="F1452" s="112"/>
    </row>
    <row r="1453" spans="1:6">
      <c r="A1453" s="109"/>
      <c r="B1453" s="107"/>
      <c r="C1453" s="121"/>
      <c r="D1453" s="110"/>
      <c r="E1453" s="111"/>
      <c r="F1453" s="112"/>
    </row>
    <row r="1454" spans="1:6">
      <c r="A1454" s="109"/>
      <c r="B1454" s="107"/>
      <c r="C1454" s="121"/>
      <c r="D1454" s="110"/>
      <c r="E1454" s="111"/>
      <c r="F1454" s="112"/>
    </row>
    <row r="1455" spans="1:6">
      <c r="A1455" s="109"/>
      <c r="B1455" s="107"/>
      <c r="C1455" s="121"/>
      <c r="D1455" s="110"/>
      <c r="E1455" s="111"/>
      <c r="F1455" s="112"/>
    </row>
    <row r="1456" spans="1:6">
      <c r="A1456" s="109"/>
      <c r="B1456" s="107"/>
      <c r="C1456" s="121"/>
      <c r="D1456" s="110"/>
      <c r="E1456" s="111"/>
      <c r="F1456" s="112"/>
    </row>
    <row r="1457" spans="1:6">
      <c r="A1457" s="109"/>
      <c r="B1457" s="107"/>
      <c r="C1457" s="121"/>
      <c r="D1457" s="110"/>
      <c r="E1457" s="111"/>
      <c r="F1457" s="112"/>
    </row>
    <row r="1458" spans="1:6">
      <c r="A1458" s="109"/>
      <c r="B1458" s="107"/>
      <c r="C1458" s="121"/>
      <c r="D1458" s="110"/>
      <c r="E1458" s="111"/>
      <c r="F1458" s="112"/>
    </row>
    <row r="1459" spans="1:6">
      <c r="A1459" s="109"/>
      <c r="B1459" s="107"/>
      <c r="C1459" s="121"/>
      <c r="D1459" s="110"/>
      <c r="E1459" s="111"/>
      <c r="F1459" s="112"/>
    </row>
    <row r="1460" spans="1:6">
      <c r="A1460" s="109"/>
      <c r="B1460" s="107"/>
      <c r="C1460" s="121"/>
      <c r="D1460" s="110"/>
      <c r="E1460" s="111"/>
      <c r="F1460" s="112"/>
    </row>
    <row r="1461" spans="1:6">
      <c r="A1461" s="109"/>
      <c r="B1461" s="107"/>
      <c r="C1461" s="121"/>
      <c r="D1461" s="110"/>
      <c r="E1461" s="111"/>
      <c r="F1461" s="112"/>
    </row>
    <row r="1462" spans="1:6">
      <c r="A1462" s="109"/>
      <c r="B1462" s="107"/>
      <c r="C1462" s="121"/>
      <c r="D1462" s="110"/>
      <c r="E1462" s="111"/>
      <c r="F1462" s="112"/>
    </row>
    <row r="1463" spans="1:6">
      <c r="A1463" s="109"/>
      <c r="B1463" s="107"/>
      <c r="C1463" s="121"/>
      <c r="D1463" s="110"/>
      <c r="E1463" s="111"/>
      <c r="F1463" s="112"/>
    </row>
    <row r="1464" spans="1:6">
      <c r="A1464" s="109"/>
      <c r="B1464" s="107"/>
      <c r="C1464" s="121"/>
      <c r="D1464" s="110"/>
      <c r="E1464" s="111"/>
      <c r="F1464" s="112"/>
    </row>
    <row r="1465" spans="1:6">
      <c r="A1465" s="109"/>
      <c r="B1465" s="107"/>
      <c r="C1465" s="121"/>
      <c r="D1465" s="110"/>
      <c r="E1465" s="111"/>
      <c r="F1465" s="112"/>
    </row>
    <row r="1466" spans="1:6">
      <c r="A1466" s="109"/>
      <c r="B1466" s="107"/>
      <c r="C1466" s="121"/>
      <c r="D1466" s="110"/>
      <c r="E1466" s="111"/>
      <c r="F1466" s="112"/>
    </row>
    <row r="1467" spans="1:6">
      <c r="A1467" s="109"/>
      <c r="B1467" s="107"/>
      <c r="C1467" s="121"/>
      <c r="D1467" s="110"/>
      <c r="E1467" s="111"/>
      <c r="F1467" s="112"/>
    </row>
    <row r="1468" spans="1:6">
      <c r="A1468" s="109"/>
      <c r="B1468" s="107"/>
      <c r="C1468" s="121"/>
      <c r="D1468" s="110"/>
      <c r="E1468" s="111"/>
      <c r="F1468" s="112"/>
    </row>
    <row r="1469" spans="1:6">
      <c r="A1469" s="109"/>
      <c r="B1469" s="107"/>
      <c r="C1469" s="121"/>
      <c r="D1469" s="110"/>
      <c r="E1469" s="111"/>
      <c r="F1469" s="112"/>
    </row>
    <row r="1470" spans="1:6">
      <c r="A1470" s="109"/>
      <c r="B1470" s="107"/>
      <c r="C1470" s="121"/>
      <c r="D1470" s="110"/>
      <c r="E1470" s="111"/>
      <c r="F1470" s="112"/>
    </row>
    <row r="1471" spans="1:6">
      <c r="A1471" s="109"/>
      <c r="B1471" s="107"/>
      <c r="C1471" s="121"/>
      <c r="D1471" s="110"/>
      <c r="E1471" s="111"/>
      <c r="F1471" s="112"/>
    </row>
    <row r="1472" spans="1:6">
      <c r="A1472" s="109"/>
      <c r="B1472" s="107"/>
      <c r="C1472" s="121"/>
      <c r="D1472" s="110"/>
      <c r="E1472" s="111"/>
      <c r="F1472" s="112"/>
    </row>
    <row r="1473" spans="1:6">
      <c r="A1473" s="109"/>
      <c r="B1473" s="107"/>
      <c r="C1473" s="121"/>
      <c r="D1473" s="110"/>
      <c r="E1473" s="111"/>
      <c r="F1473" s="112"/>
    </row>
    <row r="1474" spans="1:6">
      <c r="A1474" s="109"/>
      <c r="B1474" s="107"/>
      <c r="C1474" s="121"/>
      <c r="D1474" s="110"/>
      <c r="E1474" s="111"/>
      <c r="F1474" s="112"/>
    </row>
    <row r="1475" spans="1:6">
      <c r="A1475" s="109"/>
      <c r="B1475" s="107"/>
      <c r="C1475" s="121"/>
      <c r="D1475" s="110"/>
      <c r="E1475" s="111"/>
      <c r="F1475" s="112"/>
    </row>
    <row r="1476" spans="1:6">
      <c r="A1476" s="109"/>
      <c r="B1476" s="107"/>
      <c r="C1476" s="121"/>
      <c r="D1476" s="110"/>
      <c r="E1476" s="111"/>
      <c r="F1476" s="112"/>
    </row>
    <row r="1477" spans="1:6">
      <c r="A1477" s="109"/>
      <c r="B1477" s="107"/>
      <c r="C1477" s="121"/>
      <c r="D1477" s="110"/>
      <c r="E1477" s="111"/>
      <c r="F1477" s="112"/>
    </row>
    <row r="1478" spans="1:6">
      <c r="A1478" s="109"/>
      <c r="B1478" s="107"/>
      <c r="C1478" s="121"/>
      <c r="D1478" s="110"/>
      <c r="E1478" s="111"/>
      <c r="F1478" s="112"/>
    </row>
    <row r="1479" spans="1:6">
      <c r="A1479" s="109"/>
      <c r="B1479" s="107"/>
      <c r="C1479" s="121"/>
      <c r="D1479" s="110"/>
      <c r="E1479" s="111"/>
      <c r="F1479" s="112"/>
    </row>
    <row r="1480" spans="1:6">
      <c r="A1480" s="109"/>
      <c r="B1480" s="107"/>
      <c r="C1480" s="121"/>
      <c r="D1480" s="110"/>
      <c r="E1480" s="111"/>
      <c r="F1480" s="112"/>
    </row>
    <row r="1481" spans="1:6">
      <c r="A1481" s="109"/>
      <c r="B1481" s="107"/>
      <c r="C1481" s="121"/>
      <c r="D1481" s="110"/>
      <c r="E1481" s="111"/>
      <c r="F1481" s="112"/>
    </row>
    <row r="1482" spans="1:6">
      <c r="A1482" s="109"/>
      <c r="B1482" s="107"/>
      <c r="C1482" s="121"/>
      <c r="D1482" s="110"/>
      <c r="E1482" s="111"/>
      <c r="F1482" s="112"/>
    </row>
    <row r="1483" spans="1:6">
      <c r="A1483" s="109"/>
      <c r="B1483" s="107"/>
      <c r="C1483" s="121"/>
      <c r="D1483" s="110"/>
      <c r="E1483" s="111"/>
      <c r="F1483" s="112"/>
    </row>
    <row r="1484" spans="1:6">
      <c r="A1484" s="109"/>
      <c r="B1484" s="107"/>
      <c r="C1484" s="121"/>
      <c r="D1484" s="110"/>
      <c r="E1484" s="111"/>
      <c r="F1484" s="112"/>
    </row>
    <row r="1485" spans="1:6">
      <c r="A1485" s="109"/>
      <c r="B1485" s="107"/>
      <c r="C1485" s="121"/>
      <c r="D1485" s="110"/>
      <c r="E1485" s="111"/>
      <c r="F1485" s="112"/>
    </row>
    <row r="1486" spans="1:6">
      <c r="A1486" s="109"/>
      <c r="B1486" s="107"/>
      <c r="C1486" s="121"/>
      <c r="D1486" s="110"/>
      <c r="E1486" s="111"/>
      <c r="F1486" s="112"/>
    </row>
    <row r="1487" spans="1:6">
      <c r="A1487" s="109"/>
      <c r="B1487" s="107"/>
      <c r="C1487" s="121"/>
      <c r="D1487" s="110"/>
      <c r="E1487" s="111"/>
      <c r="F1487" s="112"/>
    </row>
    <row r="1488" spans="1:6">
      <c r="A1488" s="109"/>
      <c r="B1488" s="107"/>
      <c r="C1488" s="121"/>
      <c r="D1488" s="110"/>
      <c r="E1488" s="111"/>
      <c r="F1488" s="112"/>
    </row>
    <row r="1489" spans="1:6">
      <c r="A1489" s="109"/>
      <c r="B1489" s="107"/>
      <c r="C1489" s="121"/>
      <c r="D1489" s="110"/>
      <c r="E1489" s="111"/>
      <c r="F1489" s="112"/>
    </row>
    <row r="1490" spans="1:6">
      <c r="A1490" s="109"/>
      <c r="B1490" s="107"/>
      <c r="C1490" s="121"/>
      <c r="D1490" s="110"/>
      <c r="E1490" s="111"/>
      <c r="F1490" s="112"/>
    </row>
    <row r="1491" spans="1:6">
      <c r="A1491" s="109"/>
      <c r="B1491" s="107"/>
      <c r="C1491" s="121"/>
      <c r="D1491" s="110"/>
      <c r="E1491" s="111"/>
      <c r="F1491" s="112"/>
    </row>
    <row r="1492" spans="1:6">
      <c r="A1492" s="109"/>
      <c r="B1492" s="107"/>
      <c r="C1492" s="121"/>
      <c r="D1492" s="110"/>
      <c r="E1492" s="111"/>
      <c r="F1492" s="112"/>
    </row>
    <row r="1493" spans="1:6">
      <c r="A1493" s="109"/>
      <c r="B1493" s="107"/>
      <c r="C1493" s="121"/>
      <c r="D1493" s="110"/>
      <c r="E1493" s="111"/>
      <c r="F1493" s="112"/>
    </row>
    <row r="1494" spans="1:6">
      <c r="A1494" s="109"/>
      <c r="B1494" s="107"/>
      <c r="C1494" s="121"/>
      <c r="D1494" s="110"/>
      <c r="E1494" s="111"/>
      <c r="F1494" s="112"/>
    </row>
    <row r="1495" spans="1:6">
      <c r="A1495" s="109"/>
      <c r="B1495" s="107"/>
      <c r="C1495" s="121"/>
      <c r="D1495" s="110"/>
      <c r="E1495" s="111"/>
      <c r="F1495" s="112"/>
    </row>
    <row r="1496" spans="1:6">
      <c r="A1496" s="109"/>
      <c r="B1496" s="107"/>
      <c r="C1496" s="121"/>
      <c r="D1496" s="110"/>
      <c r="E1496" s="111"/>
      <c r="F1496" s="112"/>
    </row>
    <row r="1497" spans="1:6">
      <c r="A1497" s="109"/>
      <c r="B1497" s="107"/>
      <c r="C1497" s="121"/>
      <c r="D1497" s="110"/>
      <c r="E1497" s="111"/>
      <c r="F1497" s="112"/>
    </row>
    <row r="1498" spans="1:6">
      <c r="A1498" s="109"/>
      <c r="B1498" s="107"/>
      <c r="C1498" s="121"/>
      <c r="D1498" s="110"/>
      <c r="E1498" s="111"/>
      <c r="F1498" s="112"/>
    </row>
    <row r="1499" spans="1:6">
      <c r="A1499" s="109"/>
      <c r="B1499" s="107"/>
      <c r="C1499" s="121"/>
      <c r="D1499" s="110"/>
      <c r="E1499" s="111"/>
      <c r="F1499" s="112"/>
    </row>
    <row r="1500" spans="1:6">
      <c r="A1500" s="109"/>
      <c r="B1500" s="107"/>
      <c r="C1500" s="121"/>
      <c r="D1500" s="110"/>
      <c r="E1500" s="111"/>
      <c r="F1500" s="112"/>
    </row>
    <row r="1501" spans="1:6">
      <c r="A1501" s="109"/>
      <c r="B1501" s="107"/>
      <c r="C1501" s="121"/>
      <c r="D1501" s="110"/>
      <c r="E1501" s="111"/>
      <c r="F1501" s="112"/>
    </row>
    <row r="1502" spans="1:6">
      <c r="A1502" s="109"/>
      <c r="B1502" s="107"/>
      <c r="C1502" s="121"/>
      <c r="D1502" s="110"/>
      <c r="E1502" s="111"/>
      <c r="F1502" s="112"/>
    </row>
    <row r="1503" spans="1:6">
      <c r="A1503" s="109"/>
      <c r="B1503" s="107"/>
      <c r="C1503" s="121"/>
      <c r="D1503" s="110"/>
      <c r="E1503" s="111"/>
      <c r="F1503" s="112"/>
    </row>
    <row r="1504" spans="1:6">
      <c r="A1504" s="109"/>
      <c r="B1504" s="107"/>
      <c r="C1504" s="121"/>
      <c r="D1504" s="110"/>
      <c r="E1504" s="111"/>
      <c r="F1504" s="112"/>
    </row>
    <row r="1505" spans="1:6">
      <c r="A1505" s="109"/>
      <c r="B1505" s="107"/>
      <c r="C1505" s="121"/>
      <c r="D1505" s="110"/>
      <c r="E1505" s="111"/>
      <c r="F1505" s="112"/>
    </row>
    <row r="1506" spans="1:6">
      <c r="A1506" s="109"/>
      <c r="B1506" s="107"/>
      <c r="C1506" s="121"/>
      <c r="D1506" s="110"/>
      <c r="E1506" s="111"/>
      <c r="F1506" s="112"/>
    </row>
    <row r="1507" spans="1:6">
      <c r="A1507" s="109"/>
      <c r="B1507" s="107"/>
      <c r="C1507" s="121"/>
      <c r="D1507" s="110"/>
      <c r="E1507" s="111"/>
      <c r="F1507" s="112"/>
    </row>
    <row r="1508" spans="1:6">
      <c r="A1508" s="109"/>
      <c r="B1508" s="107"/>
      <c r="C1508" s="121"/>
      <c r="D1508" s="110"/>
      <c r="E1508" s="111"/>
      <c r="F1508" s="112"/>
    </row>
    <row r="1509" spans="1:6">
      <c r="A1509" s="109"/>
      <c r="B1509" s="107"/>
      <c r="C1509" s="121"/>
      <c r="D1509" s="110"/>
      <c r="E1509" s="111"/>
      <c r="F1509" s="112"/>
    </row>
    <row r="1510" spans="1:6">
      <c r="A1510" s="109"/>
      <c r="B1510" s="107"/>
      <c r="C1510" s="121"/>
      <c r="D1510" s="110"/>
      <c r="E1510" s="111"/>
      <c r="F1510" s="112"/>
    </row>
    <row r="1511" spans="1:6">
      <c r="A1511" s="109"/>
      <c r="B1511" s="107"/>
      <c r="C1511" s="121"/>
      <c r="D1511" s="110"/>
      <c r="E1511" s="111"/>
      <c r="F1511" s="112"/>
    </row>
    <row r="1512" spans="1:6">
      <c r="A1512" s="109"/>
      <c r="B1512" s="107"/>
      <c r="C1512" s="121"/>
      <c r="D1512" s="110"/>
      <c r="E1512" s="111"/>
      <c r="F1512" s="112"/>
    </row>
    <row r="1513" spans="1:6">
      <c r="A1513" s="109"/>
      <c r="B1513" s="107"/>
      <c r="C1513" s="121"/>
      <c r="D1513" s="110"/>
      <c r="E1513" s="111"/>
      <c r="F1513" s="112"/>
    </row>
    <row r="1514" spans="1:6">
      <c r="A1514" s="109"/>
      <c r="B1514" s="107"/>
      <c r="C1514" s="121"/>
      <c r="D1514" s="110"/>
      <c r="E1514" s="111"/>
      <c r="F1514" s="112"/>
    </row>
    <row r="1515" spans="1:6">
      <c r="A1515" s="109"/>
      <c r="B1515" s="107"/>
      <c r="C1515" s="121"/>
      <c r="D1515" s="110"/>
      <c r="E1515" s="111"/>
      <c r="F1515" s="112"/>
    </row>
    <row r="1516" spans="1:6">
      <c r="A1516" s="109"/>
      <c r="B1516" s="107"/>
      <c r="C1516" s="121"/>
      <c r="D1516" s="110"/>
      <c r="E1516" s="111"/>
      <c r="F1516" s="112"/>
    </row>
    <row r="1517" spans="1:6">
      <c r="A1517" s="109"/>
      <c r="B1517" s="107"/>
      <c r="C1517" s="121"/>
      <c r="D1517" s="110"/>
      <c r="E1517" s="111"/>
      <c r="F1517" s="112"/>
    </row>
    <row r="1518" spans="1:6">
      <c r="A1518" s="109"/>
      <c r="B1518" s="107"/>
      <c r="C1518" s="121"/>
      <c r="D1518" s="110"/>
      <c r="E1518" s="111"/>
      <c r="F1518" s="112"/>
    </row>
    <row r="1519" spans="1:6">
      <c r="A1519" s="109"/>
      <c r="B1519" s="107"/>
      <c r="C1519" s="121"/>
      <c r="D1519" s="110"/>
      <c r="E1519" s="111"/>
      <c r="F1519" s="112"/>
    </row>
    <row r="1520" spans="1:6">
      <c r="A1520" s="109"/>
      <c r="B1520" s="107"/>
      <c r="C1520" s="121"/>
      <c r="D1520" s="110"/>
      <c r="E1520" s="111"/>
      <c r="F1520" s="112"/>
    </row>
    <row r="1521" spans="1:6">
      <c r="A1521" s="109"/>
      <c r="B1521" s="107"/>
      <c r="C1521" s="121"/>
      <c r="D1521" s="110"/>
      <c r="E1521" s="111"/>
      <c r="F1521" s="112"/>
    </row>
    <row r="1522" spans="1:6">
      <c r="A1522" s="109"/>
      <c r="B1522" s="107"/>
      <c r="C1522" s="121"/>
      <c r="D1522" s="110"/>
      <c r="E1522" s="111"/>
      <c r="F1522" s="112"/>
    </row>
    <row r="1523" spans="1:6">
      <c r="A1523" s="109"/>
      <c r="B1523" s="107"/>
      <c r="C1523" s="121"/>
      <c r="D1523" s="110"/>
      <c r="E1523" s="111"/>
      <c r="F1523" s="112"/>
    </row>
    <row r="1524" spans="1:6">
      <c r="A1524" s="109"/>
      <c r="B1524" s="107"/>
      <c r="C1524" s="121"/>
      <c r="D1524" s="110"/>
      <c r="E1524" s="111"/>
      <c r="F1524" s="112"/>
    </row>
    <row r="1525" spans="1:6">
      <c r="A1525" s="109"/>
      <c r="B1525" s="107"/>
      <c r="C1525" s="121"/>
      <c r="D1525" s="110"/>
      <c r="E1525" s="111"/>
      <c r="F1525" s="112"/>
    </row>
    <row r="1526" spans="1:6">
      <c r="A1526" s="109"/>
      <c r="B1526" s="107"/>
      <c r="C1526" s="121"/>
      <c r="D1526" s="110"/>
      <c r="E1526" s="111"/>
      <c r="F1526" s="112"/>
    </row>
    <row r="1527" spans="1:6">
      <c r="A1527" s="109"/>
      <c r="B1527" s="107"/>
      <c r="C1527" s="121"/>
      <c r="D1527" s="110"/>
      <c r="E1527" s="111"/>
      <c r="F1527" s="112"/>
    </row>
    <row r="1528" spans="1:6">
      <c r="A1528" s="109"/>
      <c r="B1528" s="107"/>
      <c r="C1528" s="121"/>
      <c r="D1528" s="110"/>
      <c r="E1528" s="111"/>
      <c r="F1528" s="112"/>
    </row>
    <row r="1529" spans="1:6">
      <c r="A1529" s="109"/>
      <c r="B1529" s="107"/>
      <c r="C1529" s="121"/>
      <c r="D1529" s="110"/>
      <c r="E1529" s="111"/>
      <c r="F1529" s="112"/>
    </row>
    <row r="1530" spans="1:6">
      <c r="A1530" s="109"/>
      <c r="B1530" s="107"/>
      <c r="C1530" s="121"/>
      <c r="D1530" s="110"/>
      <c r="E1530" s="111"/>
      <c r="F1530" s="112"/>
    </row>
    <row r="1531" spans="1:6">
      <c r="A1531" s="109"/>
      <c r="B1531" s="107"/>
      <c r="C1531" s="121"/>
      <c r="D1531" s="110"/>
      <c r="E1531" s="111"/>
      <c r="F1531" s="112"/>
    </row>
    <row r="1532" spans="1:6">
      <c r="A1532" s="109"/>
      <c r="B1532" s="107"/>
      <c r="C1532" s="121"/>
      <c r="D1532" s="110"/>
      <c r="E1532" s="111"/>
      <c r="F1532" s="112"/>
    </row>
    <row r="1533" spans="1:6">
      <c r="A1533" s="109"/>
      <c r="B1533" s="107"/>
      <c r="C1533" s="121"/>
      <c r="D1533" s="110"/>
      <c r="E1533" s="111"/>
      <c r="F1533" s="112"/>
    </row>
    <row r="1534" spans="1:6">
      <c r="A1534" s="109"/>
      <c r="B1534" s="107"/>
      <c r="C1534" s="121"/>
      <c r="D1534" s="110"/>
      <c r="E1534" s="111"/>
      <c r="F1534" s="112"/>
    </row>
    <row r="1535" spans="1:6">
      <c r="A1535" s="109"/>
      <c r="B1535" s="107"/>
      <c r="C1535" s="121"/>
      <c r="D1535" s="110"/>
      <c r="E1535" s="111"/>
      <c r="F1535" s="112"/>
    </row>
    <row r="1536" spans="1:6">
      <c r="A1536" s="109"/>
      <c r="B1536" s="107"/>
      <c r="C1536" s="121"/>
      <c r="D1536" s="110"/>
      <c r="E1536" s="111"/>
      <c r="F1536" s="112"/>
    </row>
    <row r="1537" spans="1:6">
      <c r="A1537" s="109"/>
      <c r="B1537" s="107"/>
      <c r="C1537" s="121"/>
      <c r="D1537" s="110"/>
      <c r="E1537" s="111"/>
      <c r="F1537" s="112"/>
    </row>
    <row r="1538" spans="1:6">
      <c r="A1538" s="109"/>
      <c r="B1538" s="107"/>
      <c r="C1538" s="121"/>
      <c r="D1538" s="110"/>
      <c r="E1538" s="111"/>
      <c r="F1538" s="112"/>
    </row>
    <row r="1539" spans="1:6">
      <c r="A1539" s="109"/>
      <c r="B1539" s="107"/>
      <c r="C1539" s="121"/>
      <c r="D1539" s="110"/>
      <c r="E1539" s="111"/>
      <c r="F1539" s="112"/>
    </row>
    <row r="1540" spans="1:6">
      <c r="A1540" s="109"/>
      <c r="B1540" s="107"/>
      <c r="C1540" s="121"/>
      <c r="D1540" s="110"/>
      <c r="E1540" s="111"/>
      <c r="F1540" s="112"/>
    </row>
    <row r="1541" spans="1:6">
      <c r="A1541" s="109"/>
      <c r="B1541" s="107"/>
      <c r="C1541" s="121"/>
      <c r="D1541" s="110"/>
      <c r="E1541" s="111"/>
      <c r="F1541" s="112"/>
    </row>
    <row r="1542" spans="1:6">
      <c r="A1542" s="109"/>
      <c r="B1542" s="107"/>
      <c r="C1542" s="121"/>
      <c r="D1542" s="110"/>
      <c r="E1542" s="111"/>
      <c r="F1542" s="112"/>
    </row>
    <row r="1543" spans="1:6">
      <c r="A1543" s="109"/>
      <c r="B1543" s="107"/>
      <c r="C1543" s="121"/>
      <c r="D1543" s="110"/>
      <c r="E1543" s="111"/>
      <c r="F1543" s="112"/>
    </row>
    <row r="1544" spans="1:6">
      <c r="A1544" s="109"/>
      <c r="B1544" s="107"/>
      <c r="C1544" s="121"/>
      <c r="D1544" s="110"/>
      <c r="E1544" s="111"/>
      <c r="F1544" s="112"/>
    </row>
    <row r="1545" spans="1:6">
      <c r="A1545" s="109"/>
      <c r="B1545" s="107"/>
      <c r="C1545" s="121"/>
      <c r="D1545" s="110"/>
      <c r="E1545" s="111"/>
      <c r="F1545" s="112"/>
    </row>
    <row r="1546" spans="1:6">
      <c r="A1546" s="109"/>
      <c r="B1546" s="107"/>
      <c r="C1546" s="121"/>
      <c r="D1546" s="110"/>
      <c r="E1546" s="111"/>
      <c r="F1546" s="112"/>
    </row>
    <row r="1547" spans="1:6">
      <c r="A1547" s="109"/>
      <c r="B1547" s="107"/>
      <c r="C1547" s="121"/>
      <c r="D1547" s="110"/>
      <c r="E1547" s="111"/>
      <c r="F1547" s="112"/>
    </row>
    <row r="1548" spans="1:6">
      <c r="A1548" s="109"/>
      <c r="B1548" s="107"/>
      <c r="C1548" s="121"/>
      <c r="D1548" s="110"/>
      <c r="E1548" s="111"/>
      <c r="F1548" s="112"/>
    </row>
    <row r="1549" spans="1:6">
      <c r="A1549" s="109"/>
      <c r="B1549" s="107"/>
      <c r="C1549" s="121"/>
      <c r="D1549" s="110"/>
      <c r="E1549" s="111"/>
      <c r="F1549" s="112"/>
    </row>
    <row r="1550" spans="1:6">
      <c r="A1550" s="109"/>
      <c r="B1550" s="107"/>
      <c r="C1550" s="121"/>
      <c r="D1550" s="110"/>
      <c r="E1550" s="111"/>
      <c r="F1550" s="112"/>
    </row>
    <row r="1551" spans="1:6">
      <c r="A1551" s="109"/>
      <c r="B1551" s="107"/>
      <c r="C1551" s="121"/>
      <c r="D1551" s="110"/>
      <c r="E1551" s="111"/>
      <c r="F1551" s="112"/>
    </row>
    <row r="1552" spans="1:6">
      <c r="A1552" s="109"/>
      <c r="B1552" s="107"/>
      <c r="C1552" s="121"/>
      <c r="D1552" s="110"/>
      <c r="E1552" s="111"/>
      <c r="F1552" s="112"/>
    </row>
    <row r="1553" spans="1:6">
      <c r="A1553" s="109"/>
      <c r="B1553" s="107"/>
      <c r="C1553" s="121"/>
      <c r="D1553" s="110"/>
      <c r="E1553" s="111"/>
      <c r="F1553" s="112"/>
    </row>
    <row r="1554" spans="1:6">
      <c r="A1554" s="109"/>
      <c r="B1554" s="107"/>
      <c r="C1554" s="121"/>
      <c r="D1554" s="110"/>
      <c r="E1554" s="111"/>
      <c r="F1554" s="112"/>
    </row>
    <row r="1555" spans="1:6">
      <c r="A1555" s="109"/>
      <c r="B1555" s="107"/>
      <c r="C1555" s="121"/>
      <c r="D1555" s="110"/>
      <c r="E1555" s="111"/>
      <c r="F1555" s="112"/>
    </row>
    <row r="1556" spans="1:6">
      <c r="A1556" s="109"/>
      <c r="B1556" s="107"/>
      <c r="C1556" s="121"/>
      <c r="D1556" s="110"/>
      <c r="E1556" s="111"/>
      <c r="F1556" s="112"/>
    </row>
    <row r="1557" spans="1:6">
      <c r="A1557" s="109"/>
      <c r="B1557" s="107"/>
      <c r="C1557" s="121"/>
      <c r="D1557" s="110"/>
      <c r="E1557" s="111"/>
      <c r="F1557" s="112"/>
    </row>
    <row r="1558" spans="1:6">
      <c r="A1558" s="109"/>
      <c r="B1558" s="107"/>
      <c r="C1558" s="121"/>
      <c r="D1558" s="110"/>
      <c r="E1558" s="111"/>
      <c r="F1558" s="112"/>
    </row>
    <row r="1559" spans="1:6">
      <c r="A1559" s="109"/>
      <c r="B1559" s="107"/>
      <c r="C1559" s="121"/>
      <c r="D1559" s="110"/>
      <c r="E1559" s="111"/>
      <c r="F1559" s="112"/>
    </row>
    <row r="1560" spans="1:6">
      <c r="A1560" s="109"/>
      <c r="B1560" s="107"/>
      <c r="C1560" s="121"/>
      <c r="D1560" s="110"/>
      <c r="E1560" s="111"/>
      <c r="F1560" s="112"/>
    </row>
    <row r="1561" spans="1:6">
      <c r="A1561" s="109"/>
      <c r="B1561" s="107"/>
      <c r="C1561" s="121"/>
      <c r="D1561" s="110"/>
      <c r="E1561" s="111"/>
      <c r="F1561" s="112"/>
    </row>
    <row r="1562" spans="1:6">
      <c r="A1562" s="109"/>
      <c r="B1562" s="107"/>
      <c r="C1562" s="121"/>
      <c r="D1562" s="110"/>
      <c r="E1562" s="111"/>
      <c r="F1562" s="112"/>
    </row>
    <row r="1563" spans="1:6">
      <c r="A1563" s="109"/>
      <c r="B1563" s="107"/>
      <c r="C1563" s="121"/>
      <c r="D1563" s="110"/>
      <c r="E1563" s="111"/>
      <c r="F1563" s="112"/>
    </row>
    <row r="1564" spans="1:6">
      <c r="A1564" s="109"/>
      <c r="B1564" s="107"/>
      <c r="C1564" s="121"/>
      <c r="D1564" s="110"/>
      <c r="E1564" s="111"/>
      <c r="F1564" s="112"/>
    </row>
    <row r="1565" spans="1:6">
      <c r="A1565" s="109"/>
      <c r="B1565" s="107"/>
      <c r="C1565" s="121"/>
      <c r="D1565" s="110"/>
      <c r="E1565" s="111"/>
      <c r="F1565" s="112"/>
    </row>
    <row r="1566" spans="1:6">
      <c r="A1566" s="109"/>
      <c r="B1566" s="107"/>
      <c r="C1566" s="121"/>
      <c r="D1566" s="110"/>
      <c r="E1566" s="111"/>
      <c r="F1566" s="112"/>
    </row>
    <row r="1567" spans="1:6">
      <c r="A1567" s="109"/>
      <c r="B1567" s="107"/>
      <c r="C1567" s="121"/>
      <c r="D1567" s="110"/>
      <c r="E1567" s="111"/>
      <c r="F1567" s="112"/>
    </row>
    <row r="1568" spans="1:6">
      <c r="A1568" s="109"/>
      <c r="B1568" s="107"/>
      <c r="C1568" s="121"/>
      <c r="D1568" s="110"/>
      <c r="E1568" s="111"/>
      <c r="F1568" s="112"/>
    </row>
    <row r="1569" spans="1:6">
      <c r="A1569" s="109"/>
      <c r="B1569" s="107"/>
      <c r="C1569" s="121"/>
      <c r="D1569" s="110"/>
      <c r="E1569" s="111"/>
      <c r="F1569" s="112"/>
    </row>
    <row r="1570" spans="1:6">
      <c r="A1570" s="109"/>
      <c r="B1570" s="107"/>
      <c r="C1570" s="121"/>
      <c r="D1570" s="110"/>
      <c r="E1570" s="111"/>
      <c r="F1570" s="112"/>
    </row>
    <row r="1571" spans="1:6">
      <c r="A1571" s="109"/>
      <c r="B1571" s="107"/>
      <c r="C1571" s="121"/>
      <c r="D1571" s="110"/>
      <c r="E1571" s="111"/>
      <c r="F1571" s="112"/>
    </row>
    <row r="1572" spans="1:6">
      <c r="A1572" s="109"/>
      <c r="B1572" s="107"/>
      <c r="C1572" s="121"/>
      <c r="D1572" s="110"/>
      <c r="E1572" s="111"/>
      <c r="F1572" s="112"/>
    </row>
    <row r="1573" spans="1:6">
      <c r="A1573" s="109"/>
      <c r="B1573" s="107"/>
      <c r="C1573" s="121"/>
      <c r="D1573" s="110"/>
      <c r="E1573" s="111"/>
      <c r="F1573" s="112"/>
    </row>
    <row r="1574" spans="1:6">
      <c r="A1574" s="109"/>
      <c r="B1574" s="107"/>
      <c r="C1574" s="121"/>
      <c r="D1574" s="110"/>
      <c r="E1574" s="111"/>
      <c r="F1574" s="112"/>
    </row>
    <row r="1575" spans="1:6">
      <c r="A1575" s="109"/>
      <c r="B1575" s="107"/>
      <c r="C1575" s="121"/>
      <c r="D1575" s="110"/>
      <c r="E1575" s="111"/>
      <c r="F1575" s="112"/>
    </row>
    <row r="1576" spans="1:6">
      <c r="A1576" s="109"/>
      <c r="B1576" s="107"/>
      <c r="C1576" s="121"/>
      <c r="D1576" s="110"/>
      <c r="E1576" s="111"/>
      <c r="F1576" s="112"/>
    </row>
    <row r="1577" spans="1:6">
      <c r="A1577" s="109"/>
      <c r="B1577" s="107"/>
      <c r="C1577" s="121"/>
      <c r="D1577" s="110"/>
      <c r="E1577" s="111"/>
      <c r="F1577" s="112"/>
    </row>
    <row r="1578" spans="1:6">
      <c r="A1578" s="109"/>
      <c r="B1578" s="107"/>
      <c r="C1578" s="121"/>
      <c r="D1578" s="110"/>
      <c r="E1578" s="111"/>
      <c r="F1578" s="112"/>
    </row>
    <row r="1579" spans="1:6">
      <c r="A1579" s="109"/>
      <c r="B1579" s="107"/>
      <c r="C1579" s="121"/>
      <c r="D1579" s="110"/>
      <c r="E1579" s="111"/>
      <c r="F1579" s="112"/>
    </row>
    <row r="1580" spans="1:6">
      <c r="A1580" s="109"/>
      <c r="B1580" s="107"/>
      <c r="C1580" s="121"/>
      <c r="D1580" s="110"/>
      <c r="E1580" s="111"/>
      <c r="F1580" s="112"/>
    </row>
    <row r="1581" spans="1:6">
      <c r="A1581" s="109"/>
      <c r="B1581" s="107"/>
      <c r="C1581" s="121"/>
      <c r="D1581" s="110"/>
      <c r="E1581" s="111"/>
      <c r="F1581" s="112"/>
    </row>
    <row r="1582" spans="1:6">
      <c r="A1582" s="109"/>
      <c r="B1582" s="107"/>
      <c r="C1582" s="121"/>
      <c r="D1582" s="110"/>
      <c r="E1582" s="111"/>
      <c r="F1582" s="112"/>
    </row>
    <row r="1583" spans="1:6">
      <c r="A1583" s="109"/>
      <c r="B1583" s="107"/>
      <c r="C1583" s="121"/>
      <c r="D1583" s="110"/>
      <c r="E1583" s="111"/>
      <c r="F1583" s="112"/>
    </row>
    <row r="1584" spans="1:6">
      <c r="A1584" s="109"/>
      <c r="B1584" s="107"/>
      <c r="C1584" s="121"/>
      <c r="D1584" s="110"/>
      <c r="E1584" s="111"/>
      <c r="F1584" s="112"/>
    </row>
    <row r="1585" spans="1:6">
      <c r="A1585" s="109"/>
      <c r="B1585" s="107"/>
      <c r="C1585" s="121"/>
      <c r="D1585" s="110"/>
      <c r="E1585" s="111"/>
      <c r="F1585" s="112"/>
    </row>
    <row r="1586" spans="1:6">
      <c r="A1586" s="109"/>
      <c r="B1586" s="107"/>
      <c r="C1586" s="121"/>
      <c r="D1586" s="110"/>
      <c r="E1586" s="111"/>
      <c r="F1586" s="112"/>
    </row>
    <row r="1587" spans="1:6">
      <c r="A1587" s="109"/>
      <c r="B1587" s="107"/>
      <c r="C1587" s="121"/>
      <c r="D1587" s="110"/>
      <c r="E1587" s="111"/>
      <c r="F1587" s="112"/>
    </row>
    <row r="1588" spans="1:6">
      <c r="A1588" s="109"/>
      <c r="B1588" s="107"/>
      <c r="C1588" s="121"/>
      <c r="D1588" s="110"/>
      <c r="E1588" s="111"/>
      <c r="F1588" s="112"/>
    </row>
    <row r="1589" spans="1:6">
      <c r="A1589" s="109"/>
      <c r="B1589" s="107"/>
      <c r="C1589" s="121"/>
      <c r="D1589" s="110"/>
      <c r="E1589" s="111"/>
      <c r="F1589" s="112"/>
    </row>
    <row r="1590" spans="1:6">
      <c r="A1590" s="109"/>
      <c r="B1590" s="107"/>
      <c r="C1590" s="121"/>
      <c r="D1590" s="110"/>
      <c r="E1590" s="111"/>
      <c r="F1590" s="112"/>
    </row>
    <row r="1591" spans="1:6">
      <c r="A1591" s="109"/>
      <c r="B1591" s="107"/>
      <c r="C1591" s="121"/>
      <c r="D1591" s="110"/>
      <c r="E1591" s="111"/>
      <c r="F1591" s="112"/>
    </row>
    <row r="1592" spans="1:6">
      <c r="A1592" s="109"/>
      <c r="B1592" s="107"/>
      <c r="C1592" s="121"/>
      <c r="D1592" s="110"/>
      <c r="E1592" s="111"/>
      <c r="F1592" s="112"/>
    </row>
    <row r="1593" spans="1:6">
      <c r="A1593" s="109"/>
      <c r="B1593" s="107"/>
      <c r="C1593" s="121"/>
      <c r="D1593" s="110"/>
      <c r="E1593" s="111"/>
      <c r="F1593" s="112"/>
    </row>
    <row r="1594" spans="1:6">
      <c r="A1594" s="109"/>
      <c r="B1594" s="107"/>
      <c r="C1594" s="121"/>
      <c r="D1594" s="110"/>
      <c r="E1594" s="111"/>
      <c r="F1594" s="112"/>
    </row>
    <row r="1595" spans="1:6">
      <c r="A1595" s="109"/>
      <c r="B1595" s="107"/>
      <c r="C1595" s="121"/>
      <c r="D1595" s="110"/>
      <c r="E1595" s="111"/>
      <c r="F1595" s="112"/>
    </row>
    <row r="1596" spans="1:6">
      <c r="A1596" s="109"/>
      <c r="B1596" s="107"/>
      <c r="C1596" s="121"/>
      <c r="D1596" s="110"/>
      <c r="E1596" s="111"/>
      <c r="F1596" s="112"/>
    </row>
    <row r="1597" spans="1:6">
      <c r="A1597" s="109"/>
      <c r="B1597" s="107"/>
      <c r="C1597" s="121"/>
      <c r="D1597" s="110"/>
      <c r="E1597" s="111"/>
      <c r="F1597" s="112"/>
    </row>
    <row r="1598" spans="1:6">
      <c r="A1598" s="109"/>
      <c r="B1598" s="107"/>
      <c r="C1598" s="121"/>
      <c r="D1598" s="110"/>
      <c r="E1598" s="111"/>
      <c r="F1598" s="112"/>
    </row>
    <row r="1599" spans="1:6">
      <c r="A1599" s="109"/>
      <c r="B1599" s="107"/>
      <c r="C1599" s="121"/>
      <c r="D1599" s="110"/>
      <c r="E1599" s="111"/>
      <c r="F1599" s="112"/>
    </row>
    <row r="1600" spans="1:6">
      <c r="A1600" s="109"/>
      <c r="B1600" s="107"/>
      <c r="C1600" s="121"/>
      <c r="D1600" s="110"/>
      <c r="E1600" s="111"/>
      <c r="F1600" s="112"/>
    </row>
    <row r="1601" spans="1:6">
      <c r="A1601" s="109"/>
      <c r="B1601" s="107"/>
      <c r="C1601" s="121"/>
      <c r="D1601" s="110"/>
      <c r="E1601" s="111"/>
      <c r="F1601" s="112"/>
    </row>
    <row r="1602" spans="1:6">
      <c r="A1602" s="109"/>
      <c r="B1602" s="107"/>
      <c r="C1602" s="121"/>
      <c r="D1602" s="110"/>
      <c r="E1602" s="111"/>
      <c r="F1602" s="112"/>
    </row>
    <row r="1603" spans="1:6">
      <c r="A1603" s="109"/>
      <c r="B1603" s="107"/>
      <c r="C1603" s="121"/>
      <c r="D1603" s="110"/>
      <c r="E1603" s="111"/>
      <c r="F1603" s="112"/>
    </row>
    <row r="1604" spans="1:6">
      <c r="A1604" s="109"/>
      <c r="B1604" s="107"/>
      <c r="C1604" s="121"/>
      <c r="D1604" s="110"/>
      <c r="E1604" s="111"/>
      <c r="F1604" s="112"/>
    </row>
    <row r="1605" spans="1:6">
      <c r="A1605" s="109"/>
      <c r="B1605" s="107"/>
      <c r="C1605" s="121"/>
      <c r="D1605" s="110"/>
      <c r="E1605" s="111"/>
      <c r="F1605" s="112"/>
    </row>
    <row r="1606" spans="1:6">
      <c r="A1606" s="109"/>
      <c r="B1606" s="107"/>
      <c r="C1606" s="121"/>
      <c r="D1606" s="110"/>
      <c r="E1606" s="111"/>
      <c r="F1606" s="112"/>
    </row>
    <row r="1607" spans="1:6">
      <c r="A1607" s="109"/>
      <c r="B1607" s="107"/>
      <c r="C1607" s="121"/>
      <c r="D1607" s="110"/>
      <c r="E1607" s="111"/>
      <c r="F1607" s="112"/>
    </row>
    <row r="1608" spans="1:6">
      <c r="A1608" s="109"/>
      <c r="B1608" s="107"/>
      <c r="C1608" s="121"/>
      <c r="D1608" s="110"/>
      <c r="E1608" s="111"/>
      <c r="F1608" s="112"/>
    </row>
    <row r="1609" spans="1:6">
      <c r="A1609" s="109"/>
      <c r="B1609" s="107"/>
      <c r="C1609" s="121"/>
      <c r="D1609" s="110"/>
      <c r="E1609" s="111"/>
      <c r="F1609" s="112"/>
    </row>
    <row r="1610" spans="1:6">
      <c r="A1610" s="109"/>
      <c r="B1610" s="107"/>
      <c r="C1610" s="121"/>
      <c r="D1610" s="110"/>
      <c r="E1610" s="111"/>
      <c r="F1610" s="112"/>
    </row>
    <row r="1611" spans="1:6">
      <c r="A1611" s="109"/>
      <c r="B1611" s="107"/>
      <c r="C1611" s="121"/>
      <c r="D1611" s="110"/>
      <c r="E1611" s="111"/>
      <c r="F1611" s="112"/>
    </row>
    <row r="1612" spans="1:6">
      <c r="A1612" s="109"/>
      <c r="B1612" s="107"/>
      <c r="C1612" s="121"/>
      <c r="D1612" s="110"/>
      <c r="E1612" s="111"/>
      <c r="F1612" s="112"/>
    </row>
    <row r="1613" spans="1:6">
      <c r="A1613" s="109"/>
      <c r="B1613" s="107"/>
      <c r="C1613" s="121"/>
      <c r="D1613" s="110"/>
      <c r="E1613" s="111"/>
      <c r="F1613" s="112"/>
    </row>
    <row r="1614" spans="1:6">
      <c r="A1614" s="109"/>
      <c r="B1614" s="107"/>
      <c r="C1614" s="121"/>
      <c r="D1614" s="110"/>
      <c r="E1614" s="111"/>
      <c r="F1614" s="112"/>
    </row>
    <row r="1615" spans="1:6">
      <c r="A1615" s="109"/>
      <c r="B1615" s="107"/>
      <c r="C1615" s="121"/>
      <c r="D1615" s="110"/>
      <c r="E1615" s="111"/>
      <c r="F1615" s="112"/>
    </row>
    <row r="1616" spans="1:6">
      <c r="A1616" s="109"/>
      <c r="B1616" s="107"/>
      <c r="C1616" s="121"/>
      <c r="D1616" s="110"/>
      <c r="E1616" s="111"/>
      <c r="F1616" s="112"/>
    </row>
    <row r="1617" spans="1:6">
      <c r="A1617" s="109"/>
      <c r="B1617" s="107"/>
      <c r="C1617" s="121"/>
      <c r="D1617" s="110"/>
      <c r="E1617" s="111"/>
      <c r="F1617" s="112"/>
    </row>
    <row r="1618" spans="1:6">
      <c r="A1618" s="109"/>
      <c r="B1618" s="107"/>
      <c r="C1618" s="121"/>
      <c r="D1618" s="110"/>
      <c r="E1618" s="111"/>
      <c r="F1618" s="112"/>
    </row>
    <row r="1619" spans="1:6">
      <c r="A1619" s="109"/>
      <c r="B1619" s="107"/>
      <c r="C1619" s="121"/>
      <c r="D1619" s="110"/>
      <c r="E1619" s="111"/>
      <c r="F1619" s="112"/>
    </row>
    <row r="1620" spans="1:6">
      <c r="A1620" s="109"/>
      <c r="B1620" s="107"/>
      <c r="C1620" s="121"/>
      <c r="D1620" s="110"/>
      <c r="E1620" s="111"/>
      <c r="F1620" s="112"/>
    </row>
    <row r="1621" spans="1:6">
      <c r="A1621" s="109"/>
      <c r="B1621" s="107"/>
      <c r="C1621" s="121"/>
      <c r="D1621" s="110"/>
      <c r="E1621" s="111"/>
      <c r="F1621" s="112"/>
    </row>
    <row r="1622" spans="1:6">
      <c r="A1622" s="109"/>
      <c r="B1622" s="107"/>
      <c r="C1622" s="121"/>
      <c r="D1622" s="110"/>
      <c r="E1622" s="111"/>
      <c r="F1622" s="112"/>
    </row>
    <row r="1623" spans="1:6">
      <c r="A1623" s="109"/>
      <c r="B1623" s="107"/>
      <c r="C1623" s="121"/>
      <c r="D1623" s="110"/>
      <c r="E1623" s="111"/>
      <c r="F1623" s="112"/>
    </row>
    <row r="1624" spans="1:6">
      <c r="A1624" s="109"/>
      <c r="B1624" s="107"/>
      <c r="C1624" s="121"/>
      <c r="D1624" s="110"/>
      <c r="E1624" s="111"/>
      <c r="F1624" s="112"/>
    </row>
    <row r="1625" spans="1:6">
      <c r="A1625" s="109"/>
      <c r="B1625" s="107"/>
      <c r="C1625" s="121"/>
      <c r="D1625" s="110"/>
      <c r="E1625" s="111"/>
      <c r="F1625" s="112"/>
    </row>
    <row r="1626" spans="1:6">
      <c r="A1626" s="109"/>
      <c r="B1626" s="107"/>
      <c r="C1626" s="121"/>
      <c r="D1626" s="110"/>
      <c r="E1626" s="111"/>
      <c r="F1626" s="112"/>
    </row>
    <row r="1627" spans="1:6">
      <c r="A1627" s="109"/>
      <c r="B1627" s="107"/>
      <c r="C1627" s="121"/>
      <c r="D1627" s="110"/>
      <c r="E1627" s="111"/>
      <c r="F1627" s="112"/>
    </row>
    <row r="1628" spans="1:6">
      <c r="A1628" s="109"/>
      <c r="B1628" s="107"/>
      <c r="C1628" s="121"/>
      <c r="D1628" s="110"/>
      <c r="E1628" s="111"/>
      <c r="F1628" s="112"/>
    </row>
    <row r="1629" spans="1:6">
      <c r="A1629" s="109"/>
      <c r="B1629" s="107"/>
      <c r="C1629" s="121"/>
      <c r="D1629" s="110"/>
      <c r="E1629" s="111"/>
      <c r="F1629" s="112"/>
    </row>
    <row r="1630" spans="1:6">
      <c r="A1630" s="109"/>
      <c r="B1630" s="107"/>
      <c r="C1630" s="121"/>
      <c r="D1630" s="110"/>
      <c r="E1630" s="111"/>
      <c r="F1630" s="112"/>
    </row>
    <row r="1631" spans="1:6">
      <c r="A1631" s="109"/>
      <c r="B1631" s="107"/>
      <c r="C1631" s="121"/>
      <c r="D1631" s="110"/>
      <c r="E1631" s="111"/>
      <c r="F1631" s="112"/>
    </row>
    <row r="1632" spans="1:6">
      <c r="A1632" s="109"/>
      <c r="B1632" s="107"/>
      <c r="C1632" s="121"/>
      <c r="D1632" s="110"/>
      <c r="E1632" s="111"/>
      <c r="F1632" s="112"/>
    </row>
    <row r="1633" spans="1:6">
      <c r="A1633" s="109"/>
      <c r="B1633" s="107"/>
      <c r="C1633" s="121"/>
      <c r="D1633" s="110"/>
      <c r="E1633" s="111"/>
      <c r="F1633" s="112"/>
    </row>
    <row r="1634" spans="1:6">
      <c r="A1634" s="109"/>
      <c r="B1634" s="107"/>
      <c r="C1634" s="121"/>
      <c r="D1634" s="110"/>
      <c r="E1634" s="111"/>
      <c r="F1634" s="112"/>
    </row>
    <row r="1635" spans="1:6">
      <c r="A1635" s="109"/>
      <c r="B1635" s="107"/>
      <c r="C1635" s="121"/>
      <c r="D1635" s="110"/>
      <c r="E1635" s="111"/>
      <c r="F1635" s="112"/>
    </row>
    <row r="1636" spans="1:6">
      <c r="A1636" s="109"/>
      <c r="B1636" s="107"/>
      <c r="C1636" s="121"/>
      <c r="D1636" s="110"/>
      <c r="E1636" s="111"/>
      <c r="F1636" s="112"/>
    </row>
    <row r="1637" spans="1:6">
      <c r="A1637" s="109"/>
      <c r="B1637" s="107"/>
      <c r="C1637" s="121"/>
      <c r="D1637" s="110"/>
      <c r="E1637" s="111"/>
      <c r="F1637" s="112"/>
    </row>
    <row r="1638" spans="1:6">
      <c r="A1638" s="109"/>
      <c r="B1638" s="107"/>
      <c r="C1638" s="121"/>
      <c r="D1638" s="110"/>
      <c r="E1638" s="111"/>
      <c r="F1638" s="112"/>
    </row>
    <row r="1639" spans="1:6">
      <c r="A1639" s="109"/>
      <c r="B1639" s="107"/>
      <c r="C1639" s="121"/>
      <c r="D1639" s="110"/>
      <c r="E1639" s="111"/>
      <c r="F1639" s="112"/>
    </row>
    <row r="1640" spans="1:6">
      <c r="A1640" s="109"/>
      <c r="B1640" s="107"/>
      <c r="C1640" s="121"/>
      <c r="D1640" s="110"/>
      <c r="E1640" s="111"/>
      <c r="F1640" s="112"/>
    </row>
    <row r="1641" spans="1:6">
      <c r="A1641" s="109"/>
      <c r="B1641" s="107"/>
      <c r="C1641" s="121"/>
      <c r="D1641" s="110"/>
      <c r="E1641" s="111"/>
      <c r="F1641" s="112"/>
    </row>
    <row r="1642" spans="1:6">
      <c r="A1642" s="109"/>
      <c r="B1642" s="107"/>
      <c r="C1642" s="121"/>
      <c r="D1642" s="110"/>
      <c r="E1642" s="111"/>
      <c r="F1642" s="112"/>
    </row>
    <row r="1643" spans="1:6">
      <c r="A1643" s="109"/>
      <c r="B1643" s="107"/>
      <c r="C1643" s="121"/>
      <c r="D1643" s="110"/>
      <c r="E1643" s="111"/>
      <c r="F1643" s="112"/>
    </row>
    <row r="1644" spans="1:6">
      <c r="A1644" s="109"/>
      <c r="B1644" s="107"/>
      <c r="C1644" s="121"/>
      <c r="D1644" s="110"/>
      <c r="E1644" s="111"/>
      <c r="F1644" s="112"/>
    </row>
    <row r="1645" spans="1:6">
      <c r="A1645" s="109"/>
      <c r="B1645" s="107"/>
      <c r="C1645" s="121"/>
      <c r="D1645" s="110"/>
      <c r="E1645" s="111"/>
      <c r="F1645" s="112"/>
    </row>
    <row r="1646" spans="1:6">
      <c r="A1646" s="109"/>
      <c r="B1646" s="107"/>
      <c r="C1646" s="121"/>
      <c r="D1646" s="110"/>
      <c r="E1646" s="111"/>
      <c r="F1646" s="112"/>
    </row>
    <row r="1647" spans="1:6">
      <c r="A1647" s="109"/>
      <c r="B1647" s="107"/>
      <c r="C1647" s="121"/>
      <c r="D1647" s="110"/>
      <c r="E1647" s="111"/>
      <c r="F1647" s="112"/>
    </row>
    <row r="1648" spans="1:6">
      <c r="A1648" s="109"/>
      <c r="B1648" s="107"/>
      <c r="C1648" s="121"/>
      <c r="D1648" s="110"/>
      <c r="E1648" s="111"/>
      <c r="F1648" s="112"/>
    </row>
    <row r="1649" spans="1:6">
      <c r="A1649" s="109"/>
      <c r="B1649" s="107"/>
      <c r="C1649" s="121"/>
      <c r="D1649" s="110"/>
      <c r="E1649" s="111"/>
      <c r="F1649" s="112"/>
    </row>
    <row r="1650" spans="1:6">
      <c r="A1650" s="109"/>
      <c r="B1650" s="107"/>
      <c r="C1650" s="121"/>
      <c r="D1650" s="110"/>
      <c r="E1650" s="111"/>
      <c r="F1650" s="112"/>
    </row>
    <row r="1651" spans="1:6">
      <c r="A1651" s="109"/>
      <c r="B1651" s="107"/>
      <c r="C1651" s="121"/>
      <c r="D1651" s="110"/>
      <c r="E1651" s="111"/>
      <c r="F1651" s="112"/>
    </row>
    <row r="1652" spans="1:6">
      <c r="A1652" s="109"/>
      <c r="B1652" s="107"/>
      <c r="C1652" s="121"/>
      <c r="D1652" s="110"/>
      <c r="E1652" s="111"/>
      <c r="F1652" s="112"/>
    </row>
    <row r="1653" spans="1:6">
      <c r="A1653" s="109"/>
      <c r="B1653" s="107"/>
      <c r="C1653" s="121"/>
      <c r="D1653" s="110"/>
      <c r="E1653" s="111"/>
      <c r="F1653" s="112"/>
    </row>
    <row r="1654" spans="1:6">
      <c r="A1654" s="109"/>
      <c r="B1654" s="107"/>
      <c r="C1654" s="121"/>
      <c r="D1654" s="110"/>
      <c r="E1654" s="111"/>
      <c r="F1654" s="112"/>
    </row>
    <row r="1655" spans="1:6">
      <c r="A1655" s="109"/>
      <c r="B1655" s="107"/>
      <c r="C1655" s="121"/>
      <c r="D1655" s="110"/>
      <c r="E1655" s="111"/>
      <c r="F1655" s="112"/>
    </row>
    <row r="1656" spans="1:6">
      <c r="A1656" s="109"/>
      <c r="B1656" s="107"/>
      <c r="C1656" s="121"/>
      <c r="D1656" s="110"/>
      <c r="E1656" s="111"/>
      <c r="F1656" s="112"/>
    </row>
    <row r="1657" spans="1:6">
      <c r="A1657" s="109"/>
      <c r="B1657" s="107"/>
      <c r="C1657" s="121"/>
      <c r="D1657" s="110"/>
      <c r="E1657" s="111"/>
      <c r="F1657" s="112"/>
    </row>
    <row r="1658" spans="1:6">
      <c r="A1658" s="109"/>
      <c r="B1658" s="107"/>
      <c r="C1658" s="121"/>
      <c r="D1658" s="110"/>
      <c r="E1658" s="111"/>
      <c r="F1658" s="112"/>
    </row>
    <row r="1659" spans="1:6">
      <c r="A1659" s="109"/>
      <c r="B1659" s="107"/>
      <c r="C1659" s="121"/>
      <c r="D1659" s="110"/>
      <c r="E1659" s="111"/>
      <c r="F1659" s="112"/>
    </row>
    <row r="1660" spans="1:6">
      <c r="A1660" s="109"/>
      <c r="B1660" s="107"/>
      <c r="C1660" s="121"/>
      <c r="D1660" s="110"/>
      <c r="E1660" s="111"/>
      <c r="F1660" s="112"/>
    </row>
    <row r="1661" spans="1:6">
      <c r="A1661" s="109"/>
      <c r="B1661" s="107"/>
      <c r="C1661" s="121"/>
      <c r="D1661" s="110"/>
      <c r="E1661" s="111"/>
      <c r="F1661" s="112"/>
    </row>
    <row r="1662" spans="1:6">
      <c r="A1662" s="109"/>
      <c r="B1662" s="107"/>
      <c r="C1662" s="121"/>
      <c r="D1662" s="110"/>
      <c r="E1662" s="111"/>
      <c r="F1662" s="112"/>
    </row>
    <row r="1663" spans="1:6">
      <c r="A1663" s="109"/>
      <c r="B1663" s="107"/>
      <c r="C1663" s="121"/>
      <c r="D1663" s="110"/>
      <c r="E1663" s="111"/>
      <c r="F1663" s="112"/>
    </row>
    <row r="1664" spans="1:6">
      <c r="A1664" s="109"/>
      <c r="B1664" s="107"/>
      <c r="C1664" s="121"/>
      <c r="D1664" s="110"/>
      <c r="E1664" s="111"/>
      <c r="F1664" s="112"/>
    </row>
    <row r="1665" spans="1:6">
      <c r="A1665" s="109"/>
      <c r="B1665" s="107"/>
      <c r="C1665" s="121"/>
      <c r="D1665" s="110"/>
      <c r="E1665" s="111"/>
      <c r="F1665" s="112"/>
    </row>
    <row r="1666" spans="1:6">
      <c r="A1666" s="109"/>
      <c r="B1666" s="107"/>
      <c r="C1666" s="121"/>
      <c r="D1666" s="110"/>
      <c r="E1666" s="111"/>
      <c r="F1666" s="112"/>
    </row>
    <row r="1667" spans="1:6">
      <c r="A1667" s="109"/>
      <c r="B1667" s="107"/>
      <c r="C1667" s="121"/>
      <c r="D1667" s="110"/>
      <c r="E1667" s="111"/>
      <c r="F1667" s="112"/>
    </row>
    <row r="1668" spans="1:6">
      <c r="A1668" s="109"/>
      <c r="B1668" s="107"/>
      <c r="C1668" s="121"/>
      <c r="D1668" s="110"/>
      <c r="E1668" s="111"/>
      <c r="F1668" s="112"/>
    </row>
    <row r="1669" spans="1:6">
      <c r="A1669" s="109"/>
      <c r="B1669" s="107"/>
      <c r="C1669" s="121"/>
      <c r="D1669" s="110"/>
      <c r="E1669" s="111"/>
      <c r="F1669" s="112"/>
    </row>
    <row r="1670" spans="1:6">
      <c r="A1670" s="109"/>
      <c r="B1670" s="107"/>
      <c r="C1670" s="121"/>
      <c r="D1670" s="110"/>
      <c r="E1670" s="111"/>
      <c r="F1670" s="112"/>
    </row>
    <row r="1671" spans="1:6">
      <c r="A1671" s="109"/>
      <c r="B1671" s="107"/>
      <c r="C1671" s="121"/>
      <c r="D1671" s="110"/>
      <c r="E1671" s="111"/>
      <c r="F1671" s="112"/>
    </row>
    <row r="1672" spans="1:6">
      <c r="A1672" s="109"/>
      <c r="B1672" s="107"/>
      <c r="C1672" s="121"/>
      <c r="D1672" s="110"/>
      <c r="E1672" s="111"/>
      <c r="F1672" s="112"/>
    </row>
    <row r="1673" spans="1:6">
      <c r="A1673" s="109"/>
      <c r="B1673" s="107"/>
      <c r="C1673" s="121"/>
      <c r="D1673" s="110"/>
      <c r="E1673" s="111"/>
      <c r="F1673" s="112"/>
    </row>
    <row r="1674" spans="1:6">
      <c r="A1674" s="109"/>
      <c r="B1674" s="107"/>
      <c r="C1674" s="121"/>
      <c r="D1674" s="110"/>
      <c r="E1674" s="111"/>
      <c r="F1674" s="112"/>
    </row>
    <row r="1675" spans="1:6">
      <c r="A1675" s="109"/>
      <c r="B1675" s="107"/>
      <c r="C1675" s="121"/>
      <c r="D1675" s="110"/>
      <c r="E1675" s="111"/>
      <c r="F1675" s="112"/>
    </row>
    <row r="1676" spans="1:6">
      <c r="A1676" s="109"/>
      <c r="B1676" s="107"/>
      <c r="C1676" s="121"/>
      <c r="D1676" s="110"/>
      <c r="E1676" s="111"/>
      <c r="F1676" s="112"/>
    </row>
    <row r="1677" spans="1:6">
      <c r="A1677" s="109"/>
      <c r="B1677" s="107"/>
      <c r="C1677" s="121"/>
      <c r="D1677" s="110"/>
      <c r="E1677" s="111"/>
      <c r="F1677" s="112"/>
    </row>
    <row r="1678" spans="1:6">
      <c r="A1678" s="109"/>
      <c r="B1678" s="107"/>
      <c r="C1678" s="121"/>
      <c r="D1678" s="110"/>
      <c r="E1678" s="111"/>
      <c r="F1678" s="112"/>
    </row>
    <row r="1679" spans="1:6">
      <c r="A1679" s="109"/>
      <c r="B1679" s="107"/>
      <c r="C1679" s="121"/>
      <c r="D1679" s="110"/>
      <c r="E1679" s="111"/>
      <c r="F1679" s="112"/>
    </row>
    <row r="1680" spans="1:6">
      <c r="A1680" s="109"/>
      <c r="B1680" s="107"/>
      <c r="C1680" s="121"/>
      <c r="D1680" s="110"/>
      <c r="E1680" s="111"/>
      <c r="F1680" s="112"/>
    </row>
    <row r="1681" spans="1:6">
      <c r="A1681" s="109"/>
      <c r="B1681" s="107"/>
      <c r="C1681" s="121"/>
      <c r="D1681" s="110"/>
      <c r="E1681" s="111"/>
      <c r="F1681" s="112"/>
    </row>
    <row r="1682" spans="1:6">
      <c r="A1682" s="109"/>
      <c r="B1682" s="107"/>
      <c r="C1682" s="121"/>
      <c r="D1682" s="110"/>
      <c r="E1682" s="111"/>
      <c r="F1682" s="112"/>
    </row>
    <row r="1683" spans="1:6">
      <c r="A1683" s="109"/>
      <c r="B1683" s="107"/>
      <c r="C1683" s="121"/>
      <c r="D1683" s="110"/>
      <c r="E1683" s="111"/>
      <c r="F1683" s="112"/>
    </row>
    <row r="1684" spans="1:6">
      <c r="A1684" s="109"/>
      <c r="B1684" s="107"/>
      <c r="C1684" s="121"/>
      <c r="D1684" s="110"/>
      <c r="E1684" s="111"/>
      <c r="F1684" s="112"/>
    </row>
    <row r="1685" spans="1:6">
      <c r="A1685" s="109"/>
      <c r="B1685" s="107"/>
      <c r="C1685" s="121"/>
      <c r="D1685" s="110"/>
      <c r="E1685" s="111"/>
      <c r="F1685" s="112"/>
    </row>
    <row r="1686" spans="1:6">
      <c r="A1686" s="109"/>
      <c r="B1686" s="107"/>
      <c r="C1686" s="121"/>
      <c r="D1686" s="110"/>
      <c r="E1686" s="111"/>
      <c r="F1686" s="112"/>
    </row>
    <row r="1687" spans="1:6">
      <c r="A1687" s="109"/>
      <c r="B1687" s="107"/>
      <c r="C1687" s="121"/>
      <c r="D1687" s="110"/>
      <c r="E1687" s="111"/>
      <c r="F1687" s="112"/>
    </row>
    <row r="1688" spans="1:6">
      <c r="A1688" s="109"/>
      <c r="B1688" s="107"/>
      <c r="C1688" s="121"/>
      <c r="D1688" s="110"/>
      <c r="E1688" s="111"/>
      <c r="F1688" s="112"/>
    </row>
    <row r="1689" spans="1:6">
      <c r="A1689" s="109"/>
      <c r="B1689" s="107"/>
      <c r="C1689" s="121"/>
      <c r="D1689" s="110"/>
      <c r="E1689" s="111"/>
      <c r="F1689" s="112"/>
    </row>
    <row r="1690" spans="1:6">
      <c r="A1690" s="109"/>
      <c r="B1690" s="107"/>
      <c r="C1690" s="121"/>
      <c r="D1690" s="110"/>
      <c r="E1690" s="111"/>
      <c r="F1690" s="112"/>
    </row>
    <row r="1691" spans="1:6">
      <c r="A1691" s="109"/>
      <c r="B1691" s="107"/>
      <c r="C1691" s="121"/>
      <c r="D1691" s="110"/>
      <c r="E1691" s="111"/>
      <c r="F1691" s="112"/>
    </row>
    <row r="1692" spans="1:6">
      <c r="A1692" s="109"/>
      <c r="B1692" s="107"/>
      <c r="C1692" s="121"/>
      <c r="D1692" s="110"/>
      <c r="E1692" s="111"/>
      <c r="F1692" s="112"/>
    </row>
    <row r="1693" spans="1:6">
      <c r="A1693" s="109"/>
      <c r="B1693" s="107"/>
      <c r="C1693" s="121"/>
      <c r="D1693" s="110"/>
      <c r="E1693" s="111"/>
      <c r="F1693" s="112"/>
    </row>
    <row r="1694" spans="1:6">
      <c r="A1694" s="109"/>
      <c r="B1694" s="107"/>
      <c r="C1694" s="121"/>
      <c r="D1694" s="110"/>
      <c r="E1694" s="111"/>
      <c r="F1694" s="112"/>
    </row>
    <row r="1695" spans="1:6">
      <c r="A1695" s="109"/>
      <c r="B1695" s="107"/>
      <c r="C1695" s="121"/>
      <c r="D1695" s="110"/>
      <c r="E1695" s="111"/>
      <c r="F1695" s="112"/>
    </row>
    <row r="1696" spans="1:6">
      <c r="A1696" s="109"/>
      <c r="B1696" s="107"/>
      <c r="C1696" s="121"/>
      <c r="D1696" s="110"/>
      <c r="E1696" s="111"/>
      <c r="F1696" s="112"/>
    </row>
    <row r="1697" spans="1:6">
      <c r="A1697" s="109"/>
      <c r="B1697" s="107"/>
      <c r="C1697" s="121"/>
      <c r="D1697" s="110"/>
      <c r="E1697" s="111"/>
      <c r="F1697" s="112"/>
    </row>
    <row r="1698" spans="1:6">
      <c r="A1698" s="109"/>
      <c r="B1698" s="107"/>
      <c r="C1698" s="121"/>
      <c r="D1698" s="110"/>
      <c r="E1698" s="111"/>
      <c r="F1698" s="112"/>
    </row>
    <row r="1699" spans="1:6">
      <c r="A1699" s="109"/>
      <c r="B1699" s="107"/>
      <c r="C1699" s="121"/>
      <c r="D1699" s="110"/>
      <c r="E1699" s="111"/>
      <c r="F1699" s="112"/>
    </row>
    <row r="1700" spans="1:6">
      <c r="A1700" s="109"/>
      <c r="B1700" s="107"/>
      <c r="C1700" s="121"/>
      <c r="D1700" s="110"/>
      <c r="E1700" s="111"/>
      <c r="F1700" s="112"/>
    </row>
    <row r="1701" spans="1:6">
      <c r="A1701" s="109"/>
      <c r="B1701" s="107"/>
      <c r="C1701" s="121"/>
      <c r="D1701" s="110"/>
      <c r="E1701" s="111"/>
      <c r="F1701" s="112"/>
    </row>
    <row r="1702" spans="1:6">
      <c r="A1702" s="109"/>
      <c r="B1702" s="107"/>
      <c r="C1702" s="121"/>
      <c r="D1702" s="110"/>
      <c r="E1702" s="111"/>
      <c r="F1702" s="112"/>
    </row>
    <row r="1703" spans="1:6">
      <c r="A1703" s="109"/>
      <c r="B1703" s="107"/>
      <c r="C1703" s="121"/>
      <c r="D1703" s="110"/>
      <c r="E1703" s="111"/>
      <c r="F1703" s="112"/>
    </row>
    <row r="1704" spans="1:6">
      <c r="A1704" s="109"/>
      <c r="B1704" s="107"/>
      <c r="C1704" s="121"/>
      <c r="D1704" s="110"/>
      <c r="E1704" s="111"/>
      <c r="F1704" s="112"/>
    </row>
    <row r="1705" spans="1:6">
      <c r="A1705" s="109"/>
      <c r="B1705" s="107"/>
      <c r="C1705" s="121"/>
      <c r="D1705" s="110"/>
      <c r="E1705" s="111"/>
      <c r="F1705" s="112"/>
    </row>
    <row r="1706" spans="1:6">
      <c r="A1706" s="109"/>
      <c r="B1706" s="107"/>
      <c r="C1706" s="121"/>
      <c r="D1706" s="110"/>
      <c r="E1706" s="111"/>
      <c r="F1706" s="112"/>
    </row>
    <row r="1707" spans="1:6">
      <c r="A1707" s="109"/>
      <c r="B1707" s="107"/>
      <c r="C1707" s="121"/>
      <c r="D1707" s="110"/>
      <c r="E1707" s="111"/>
      <c r="F1707" s="112"/>
    </row>
    <row r="1708" spans="1:6">
      <c r="A1708" s="109"/>
      <c r="B1708" s="107"/>
      <c r="C1708" s="121"/>
      <c r="D1708" s="110"/>
      <c r="E1708" s="111"/>
      <c r="F1708" s="112"/>
    </row>
    <row r="1709" spans="1:6">
      <c r="A1709" s="109"/>
      <c r="B1709" s="107"/>
      <c r="C1709" s="121"/>
      <c r="D1709" s="110"/>
      <c r="E1709" s="111"/>
      <c r="F1709" s="112"/>
    </row>
    <row r="1710" spans="1:6">
      <c r="A1710" s="109"/>
      <c r="B1710" s="107"/>
      <c r="C1710" s="121"/>
      <c r="D1710" s="110"/>
      <c r="E1710" s="111"/>
      <c r="F1710" s="112"/>
    </row>
    <row r="1711" spans="1:6">
      <c r="A1711" s="109"/>
      <c r="B1711" s="107"/>
      <c r="C1711" s="121"/>
      <c r="D1711" s="110"/>
      <c r="E1711" s="111"/>
      <c r="F1711" s="112"/>
    </row>
    <row r="1712" spans="1:6">
      <c r="A1712" s="109"/>
      <c r="B1712" s="107"/>
      <c r="C1712" s="121"/>
      <c r="D1712" s="110"/>
      <c r="E1712" s="111"/>
      <c r="F1712" s="112"/>
    </row>
    <row r="1713" spans="1:6">
      <c r="A1713" s="109"/>
      <c r="B1713" s="107"/>
      <c r="C1713" s="121"/>
      <c r="D1713" s="110"/>
      <c r="E1713" s="111"/>
      <c r="F1713" s="112"/>
    </row>
    <row r="1714" spans="1:6">
      <c r="A1714" s="109"/>
      <c r="B1714" s="107"/>
      <c r="C1714" s="121"/>
      <c r="D1714" s="110"/>
      <c r="E1714" s="111"/>
      <c r="F1714" s="112"/>
    </row>
    <row r="1715" spans="1:6">
      <c r="A1715" s="109"/>
      <c r="B1715" s="107"/>
      <c r="C1715" s="121"/>
      <c r="D1715" s="110"/>
      <c r="E1715" s="111"/>
      <c r="F1715" s="112"/>
    </row>
    <row r="1716" spans="1:6">
      <c r="A1716" s="109"/>
      <c r="B1716" s="107"/>
      <c r="C1716" s="121"/>
      <c r="D1716" s="110"/>
      <c r="E1716" s="111"/>
      <c r="F1716" s="112"/>
    </row>
    <row r="1717" spans="1:6">
      <c r="A1717" s="109"/>
      <c r="B1717" s="107"/>
      <c r="C1717" s="121"/>
      <c r="D1717" s="110"/>
      <c r="E1717" s="111"/>
      <c r="F1717" s="112"/>
    </row>
    <row r="1718" spans="1:6">
      <c r="A1718" s="109"/>
      <c r="B1718" s="107"/>
      <c r="C1718" s="121"/>
      <c r="D1718" s="110"/>
      <c r="E1718" s="111"/>
      <c r="F1718" s="112"/>
    </row>
    <row r="1719" spans="1:6">
      <c r="A1719" s="109"/>
      <c r="B1719" s="107"/>
      <c r="C1719" s="121"/>
      <c r="D1719" s="110"/>
      <c r="E1719" s="111"/>
      <c r="F1719" s="112"/>
    </row>
    <row r="1720" spans="1:6">
      <c r="A1720" s="109"/>
      <c r="B1720" s="107"/>
      <c r="C1720" s="121"/>
      <c r="D1720" s="110"/>
      <c r="E1720" s="111"/>
      <c r="F1720" s="112"/>
    </row>
    <row r="1721" spans="1:6">
      <c r="A1721" s="109"/>
      <c r="B1721" s="107"/>
      <c r="C1721" s="121"/>
      <c r="D1721" s="110"/>
      <c r="E1721" s="111"/>
      <c r="F1721" s="112"/>
    </row>
    <row r="1722" spans="1:6">
      <c r="A1722" s="109"/>
      <c r="B1722" s="107"/>
      <c r="C1722" s="121"/>
      <c r="D1722" s="110"/>
      <c r="E1722" s="111"/>
      <c r="F1722" s="112"/>
    </row>
    <row r="1723" spans="1:6">
      <c r="A1723" s="109"/>
      <c r="B1723" s="107"/>
      <c r="C1723" s="121"/>
      <c r="D1723" s="110"/>
      <c r="E1723" s="111"/>
      <c r="F1723" s="112"/>
    </row>
    <row r="1724" spans="1:6">
      <c r="A1724" s="109"/>
      <c r="B1724" s="107"/>
      <c r="C1724" s="121"/>
      <c r="D1724" s="110"/>
      <c r="E1724" s="111"/>
      <c r="F1724" s="112"/>
    </row>
    <row r="1725" spans="1:6">
      <c r="A1725" s="109"/>
      <c r="B1725" s="107"/>
      <c r="C1725" s="121"/>
      <c r="D1725" s="110"/>
      <c r="E1725" s="111"/>
      <c r="F1725" s="112"/>
    </row>
    <row r="1726" spans="1:6">
      <c r="A1726" s="109"/>
      <c r="B1726" s="107"/>
      <c r="C1726" s="121"/>
      <c r="D1726" s="110"/>
      <c r="E1726" s="111"/>
      <c r="F1726" s="112"/>
    </row>
    <row r="1727" spans="1:6">
      <c r="A1727" s="109"/>
      <c r="B1727" s="107"/>
      <c r="C1727" s="121"/>
      <c r="D1727" s="110"/>
      <c r="E1727" s="111"/>
      <c r="F1727" s="112"/>
    </row>
    <row r="1728" spans="1:6">
      <c r="A1728" s="109"/>
      <c r="B1728" s="107"/>
      <c r="C1728" s="121"/>
      <c r="D1728" s="110"/>
      <c r="E1728" s="111"/>
      <c r="F1728" s="112"/>
    </row>
    <row r="1729" spans="1:6">
      <c r="A1729" s="109"/>
      <c r="B1729" s="107"/>
      <c r="C1729" s="121"/>
      <c r="D1729" s="110"/>
      <c r="E1729" s="111"/>
      <c r="F1729" s="112"/>
    </row>
    <row r="1730" spans="1:6">
      <c r="A1730" s="109"/>
      <c r="B1730" s="107"/>
      <c r="C1730" s="121"/>
      <c r="D1730" s="110"/>
      <c r="E1730" s="111"/>
      <c r="F1730" s="112"/>
    </row>
    <row r="1731" spans="1:6">
      <c r="A1731" s="109"/>
      <c r="B1731" s="107"/>
      <c r="C1731" s="121"/>
      <c r="D1731" s="110"/>
      <c r="E1731" s="111"/>
      <c r="F1731" s="112"/>
    </row>
    <row r="1732" spans="1:6">
      <c r="A1732" s="109"/>
      <c r="B1732" s="107"/>
      <c r="C1732" s="121"/>
      <c r="D1732" s="110"/>
      <c r="E1732" s="111"/>
      <c r="F1732" s="112"/>
    </row>
    <row r="1733" spans="1:6">
      <c r="A1733" s="109"/>
      <c r="B1733" s="107"/>
      <c r="C1733" s="121"/>
      <c r="D1733" s="110"/>
      <c r="E1733" s="111"/>
      <c r="F1733" s="112"/>
    </row>
    <row r="1734" spans="1:6">
      <c r="A1734" s="109"/>
      <c r="B1734" s="107"/>
      <c r="C1734" s="121"/>
      <c r="D1734" s="110"/>
      <c r="E1734" s="111"/>
      <c r="F1734" s="112"/>
    </row>
    <row r="1735" spans="1:6">
      <c r="A1735" s="109"/>
      <c r="B1735" s="107"/>
      <c r="C1735" s="121"/>
      <c r="D1735" s="110"/>
      <c r="E1735" s="111"/>
      <c r="F1735" s="112"/>
    </row>
    <row r="1736" spans="1:6">
      <c r="A1736" s="109"/>
      <c r="B1736" s="107"/>
      <c r="C1736" s="121"/>
      <c r="D1736" s="110"/>
      <c r="E1736" s="111"/>
      <c r="F1736" s="112"/>
    </row>
    <row r="1737" spans="1:6">
      <c r="A1737" s="109"/>
      <c r="B1737" s="107"/>
      <c r="C1737" s="121"/>
      <c r="D1737" s="110"/>
      <c r="E1737" s="111"/>
      <c r="F1737" s="112"/>
    </row>
    <row r="1738" spans="1:6">
      <c r="A1738" s="109"/>
      <c r="B1738" s="107"/>
      <c r="C1738" s="121"/>
      <c r="D1738" s="110"/>
      <c r="E1738" s="111"/>
      <c r="F1738" s="112"/>
    </row>
    <row r="1739" spans="1:6">
      <c r="A1739" s="109"/>
      <c r="B1739" s="107"/>
      <c r="C1739" s="121"/>
      <c r="D1739" s="110"/>
      <c r="E1739" s="111"/>
      <c r="F1739" s="112"/>
    </row>
    <row r="1740" spans="1:6">
      <c r="A1740" s="109"/>
      <c r="B1740" s="107"/>
      <c r="C1740" s="121"/>
      <c r="D1740" s="110"/>
      <c r="E1740" s="111"/>
      <c r="F1740" s="112"/>
    </row>
    <row r="1741" spans="1:6">
      <c r="A1741" s="109"/>
      <c r="B1741" s="107"/>
      <c r="C1741" s="121"/>
      <c r="D1741" s="110"/>
      <c r="E1741" s="111"/>
      <c r="F1741" s="112"/>
    </row>
    <row r="1742" spans="1:6">
      <c r="A1742" s="109"/>
      <c r="B1742" s="107"/>
      <c r="C1742" s="121"/>
      <c r="D1742" s="110"/>
      <c r="E1742" s="111"/>
      <c r="F1742" s="112"/>
    </row>
    <row r="1743" spans="1:6">
      <c r="A1743" s="109"/>
      <c r="B1743" s="107"/>
      <c r="C1743" s="121"/>
      <c r="D1743" s="110"/>
      <c r="E1743" s="111"/>
      <c r="F1743" s="112"/>
    </row>
    <row r="1744" spans="1:6">
      <c r="A1744" s="109"/>
      <c r="B1744" s="107"/>
      <c r="C1744" s="121"/>
      <c r="D1744" s="110"/>
      <c r="E1744" s="111"/>
      <c r="F1744" s="112"/>
    </row>
    <row r="1745" spans="1:6">
      <c r="A1745" s="109"/>
      <c r="B1745" s="107"/>
      <c r="C1745" s="121"/>
      <c r="D1745" s="110"/>
      <c r="E1745" s="111"/>
      <c r="F1745" s="112"/>
    </row>
    <row r="1746" spans="1:6">
      <c r="A1746" s="109"/>
      <c r="B1746" s="107"/>
      <c r="C1746" s="121"/>
      <c r="D1746" s="110"/>
      <c r="E1746" s="111"/>
      <c r="F1746" s="112"/>
    </row>
    <row r="1747" spans="1:6">
      <c r="A1747" s="109"/>
      <c r="B1747" s="107"/>
      <c r="C1747" s="121"/>
      <c r="D1747" s="110"/>
      <c r="E1747" s="111"/>
      <c r="F1747" s="112"/>
    </row>
    <row r="1748" spans="1:6">
      <c r="A1748" s="109"/>
      <c r="B1748" s="107"/>
      <c r="C1748" s="121"/>
      <c r="D1748" s="110"/>
      <c r="E1748" s="111"/>
      <c r="F1748" s="112"/>
    </row>
    <row r="1749" spans="1:6">
      <c r="A1749" s="109"/>
      <c r="B1749" s="107"/>
      <c r="C1749" s="121"/>
      <c r="D1749" s="110"/>
      <c r="E1749" s="111"/>
      <c r="F1749" s="112"/>
    </row>
    <row r="1750" spans="1:6">
      <c r="A1750" s="109"/>
      <c r="B1750" s="107"/>
      <c r="C1750" s="121"/>
      <c r="D1750" s="110"/>
      <c r="E1750" s="111"/>
      <c r="F1750" s="112"/>
    </row>
    <row r="1751" spans="1:6">
      <c r="A1751" s="109"/>
      <c r="B1751" s="107"/>
      <c r="C1751" s="121"/>
      <c r="D1751" s="110"/>
      <c r="E1751" s="111"/>
      <c r="F1751" s="112"/>
    </row>
    <row r="1752" spans="1:6">
      <c r="A1752" s="109"/>
      <c r="B1752" s="107"/>
      <c r="C1752" s="121"/>
      <c r="D1752" s="110"/>
      <c r="E1752" s="111"/>
      <c r="F1752" s="112"/>
    </row>
    <row r="1753" spans="1:6">
      <c r="A1753" s="109"/>
      <c r="B1753" s="107"/>
      <c r="C1753" s="121"/>
      <c r="D1753" s="110"/>
      <c r="E1753" s="111"/>
      <c r="F1753" s="112"/>
    </row>
    <row r="1754" spans="1:6">
      <c r="A1754" s="109"/>
      <c r="B1754" s="107"/>
      <c r="C1754" s="121"/>
      <c r="D1754" s="110"/>
      <c r="E1754" s="111"/>
      <c r="F1754" s="112"/>
    </row>
    <row r="1755" spans="1:6">
      <c r="A1755" s="109"/>
      <c r="B1755" s="107"/>
      <c r="C1755" s="121"/>
      <c r="D1755" s="110"/>
      <c r="E1755" s="111"/>
      <c r="F1755" s="112"/>
    </row>
    <row r="1756" spans="1:6">
      <c r="A1756" s="109"/>
      <c r="B1756" s="107"/>
      <c r="C1756" s="121"/>
      <c r="D1756" s="110"/>
      <c r="E1756" s="111"/>
      <c r="F1756" s="112"/>
    </row>
    <row r="1757" spans="1:6">
      <c r="A1757" s="109"/>
      <c r="B1757" s="107"/>
      <c r="C1757" s="121"/>
      <c r="D1757" s="110"/>
      <c r="E1757" s="111"/>
      <c r="F1757" s="112"/>
    </row>
    <row r="1758" spans="1:6">
      <c r="A1758" s="109"/>
      <c r="B1758" s="107"/>
      <c r="C1758" s="121"/>
      <c r="D1758" s="110"/>
      <c r="E1758" s="111"/>
      <c r="F1758" s="112"/>
    </row>
    <row r="1759" spans="1:6">
      <c r="A1759" s="109"/>
      <c r="B1759" s="107"/>
      <c r="C1759" s="121"/>
      <c r="D1759" s="110"/>
      <c r="E1759" s="111"/>
      <c r="F1759" s="112"/>
    </row>
    <row r="1760" spans="1:6">
      <c r="A1760" s="109"/>
      <c r="B1760" s="107"/>
      <c r="C1760" s="121"/>
      <c r="D1760" s="110"/>
      <c r="E1760" s="111"/>
      <c r="F1760" s="112"/>
    </row>
    <row r="1761" spans="1:6">
      <c r="A1761" s="109"/>
      <c r="B1761" s="107"/>
      <c r="C1761" s="121"/>
      <c r="D1761" s="110"/>
      <c r="E1761" s="111"/>
      <c r="F1761" s="112"/>
    </row>
    <row r="1762" spans="1:6">
      <c r="A1762" s="109"/>
      <c r="B1762" s="107"/>
      <c r="C1762" s="121"/>
      <c r="D1762" s="110"/>
      <c r="E1762" s="111"/>
      <c r="F1762" s="112"/>
    </row>
    <row r="1763" spans="1:6">
      <c r="A1763" s="109"/>
      <c r="B1763" s="107"/>
      <c r="C1763" s="121"/>
      <c r="D1763" s="110"/>
      <c r="E1763" s="111"/>
      <c r="F1763" s="112"/>
    </row>
    <row r="1764" spans="1:6">
      <c r="A1764" s="109"/>
      <c r="B1764" s="107"/>
      <c r="C1764" s="121"/>
      <c r="D1764" s="110"/>
      <c r="E1764" s="111"/>
      <c r="F1764" s="112"/>
    </row>
    <row r="1765" spans="1:6">
      <c r="A1765" s="109"/>
      <c r="B1765" s="107"/>
      <c r="C1765" s="121"/>
      <c r="D1765" s="110"/>
      <c r="E1765" s="111"/>
      <c r="F1765" s="112"/>
    </row>
    <row r="1766" spans="1:6">
      <c r="A1766" s="109"/>
      <c r="B1766" s="107"/>
      <c r="C1766" s="121"/>
      <c r="D1766" s="110"/>
      <c r="E1766" s="111"/>
      <c r="F1766" s="112"/>
    </row>
    <row r="1767" spans="1:6">
      <c r="A1767" s="109"/>
      <c r="B1767" s="107"/>
      <c r="C1767" s="121"/>
      <c r="D1767" s="110"/>
      <c r="E1767" s="111"/>
      <c r="F1767" s="112"/>
    </row>
    <row r="1768" spans="1:6">
      <c r="A1768" s="109"/>
      <c r="B1768" s="107"/>
      <c r="C1768" s="121"/>
      <c r="D1768" s="110"/>
      <c r="E1768" s="111"/>
      <c r="F1768" s="112"/>
    </row>
    <row r="1769" spans="1:6">
      <c r="A1769" s="109"/>
      <c r="B1769" s="107"/>
      <c r="C1769" s="121"/>
      <c r="D1769" s="110"/>
      <c r="E1769" s="111"/>
      <c r="F1769" s="112"/>
    </row>
    <row r="1770" spans="1:6">
      <c r="A1770" s="109"/>
      <c r="B1770" s="107"/>
      <c r="C1770" s="121"/>
      <c r="D1770" s="110"/>
      <c r="E1770" s="111"/>
      <c r="F1770" s="112"/>
    </row>
    <row r="1771" spans="1:6">
      <c r="A1771" s="109"/>
      <c r="B1771" s="107"/>
      <c r="C1771" s="121"/>
      <c r="D1771" s="110"/>
      <c r="E1771" s="111"/>
      <c r="F1771" s="112"/>
    </row>
    <row r="1772" spans="1:6">
      <c r="A1772" s="109"/>
      <c r="B1772" s="107"/>
      <c r="C1772" s="121"/>
      <c r="D1772" s="110"/>
      <c r="E1772" s="111"/>
      <c r="F1772" s="112"/>
    </row>
    <row r="1773" spans="1:6">
      <c r="A1773" s="109"/>
      <c r="B1773" s="107"/>
      <c r="C1773" s="121"/>
      <c r="D1773" s="110"/>
      <c r="E1773" s="111"/>
      <c r="F1773" s="112"/>
    </row>
    <row r="1774" spans="1:6">
      <c r="A1774" s="109"/>
      <c r="B1774" s="107"/>
      <c r="C1774" s="121"/>
      <c r="D1774" s="110"/>
      <c r="E1774" s="111"/>
      <c r="F1774" s="112"/>
    </row>
    <row r="1775" spans="1:6">
      <c r="A1775" s="109"/>
      <c r="B1775" s="107"/>
      <c r="C1775" s="121"/>
      <c r="D1775" s="110"/>
      <c r="E1775" s="111"/>
      <c r="F1775" s="112"/>
    </row>
    <row r="1776" spans="1:6">
      <c r="A1776" s="109"/>
      <c r="B1776" s="107"/>
      <c r="C1776" s="121"/>
      <c r="D1776" s="110"/>
      <c r="E1776" s="111"/>
      <c r="F1776" s="112"/>
    </row>
    <row r="1777" spans="1:6">
      <c r="A1777" s="109"/>
      <c r="B1777" s="107"/>
      <c r="C1777" s="121"/>
      <c r="D1777" s="110"/>
      <c r="E1777" s="111"/>
      <c r="F1777" s="112"/>
    </row>
    <row r="1778" spans="1:6">
      <c r="A1778" s="109"/>
      <c r="B1778" s="107"/>
      <c r="C1778" s="121"/>
      <c r="D1778" s="110"/>
      <c r="E1778" s="111"/>
      <c r="F1778" s="112"/>
    </row>
    <row r="1779" spans="1:6">
      <c r="A1779" s="109"/>
      <c r="B1779" s="107"/>
      <c r="C1779" s="121"/>
      <c r="D1779" s="110"/>
      <c r="E1779" s="111"/>
      <c r="F1779" s="112"/>
    </row>
    <row r="1780" spans="1:6">
      <c r="A1780" s="109"/>
      <c r="B1780" s="107"/>
      <c r="C1780" s="121"/>
      <c r="D1780" s="110"/>
      <c r="E1780" s="111"/>
      <c r="F1780" s="112"/>
    </row>
    <row r="1781" spans="1:6">
      <c r="A1781" s="109"/>
      <c r="B1781" s="107"/>
      <c r="C1781" s="121"/>
      <c r="D1781" s="110"/>
      <c r="E1781" s="111"/>
      <c r="F1781" s="112"/>
    </row>
    <row r="1782" spans="1:6">
      <c r="A1782" s="109"/>
      <c r="B1782" s="107"/>
      <c r="C1782" s="121"/>
      <c r="D1782" s="110"/>
      <c r="E1782" s="111"/>
      <c r="F1782" s="112"/>
    </row>
    <row r="1783" spans="1:6">
      <c r="A1783" s="109"/>
      <c r="B1783" s="107"/>
      <c r="C1783" s="121"/>
      <c r="D1783" s="110"/>
      <c r="E1783" s="111"/>
      <c r="F1783" s="112"/>
    </row>
    <row r="1784" spans="1:6">
      <c r="A1784" s="109"/>
      <c r="B1784" s="107"/>
      <c r="C1784" s="121"/>
      <c r="D1784" s="110"/>
      <c r="E1784" s="111"/>
      <c r="F1784" s="112"/>
    </row>
    <row r="1785" spans="1:6">
      <c r="A1785" s="109"/>
      <c r="B1785" s="107"/>
      <c r="C1785" s="121"/>
      <c r="D1785" s="110"/>
      <c r="E1785" s="111"/>
      <c r="F1785" s="112"/>
    </row>
    <row r="1786" spans="1:6">
      <c r="A1786" s="109"/>
      <c r="B1786" s="107"/>
      <c r="C1786" s="121"/>
      <c r="D1786" s="110"/>
      <c r="E1786" s="111"/>
      <c r="F1786" s="112"/>
    </row>
    <row r="1787" spans="1:6">
      <c r="A1787" s="109"/>
      <c r="B1787" s="107"/>
      <c r="C1787" s="121"/>
      <c r="D1787" s="110"/>
      <c r="E1787" s="111"/>
      <c r="F1787" s="112"/>
    </row>
    <row r="1788" spans="1:6">
      <c r="A1788" s="109"/>
      <c r="B1788" s="107"/>
      <c r="C1788" s="121"/>
      <c r="D1788" s="110"/>
      <c r="E1788" s="111"/>
      <c r="F1788" s="112"/>
    </row>
    <row r="1789" spans="1:6">
      <c r="A1789" s="109"/>
      <c r="B1789" s="107"/>
      <c r="C1789" s="121"/>
      <c r="D1789" s="110"/>
      <c r="E1789" s="111"/>
      <c r="F1789" s="112"/>
    </row>
    <row r="1790" spans="1:6">
      <c r="A1790" s="109"/>
      <c r="B1790" s="107"/>
      <c r="C1790" s="121"/>
      <c r="D1790" s="110"/>
      <c r="E1790" s="111"/>
      <c r="F1790" s="112"/>
    </row>
    <row r="1791" spans="1:6">
      <c r="A1791" s="109"/>
      <c r="B1791" s="107"/>
      <c r="C1791" s="121"/>
      <c r="D1791" s="110"/>
      <c r="E1791" s="111"/>
      <c r="F1791" s="112"/>
    </row>
    <row r="1792" spans="1:6">
      <c r="A1792" s="109"/>
      <c r="B1792" s="107"/>
      <c r="C1792" s="121"/>
      <c r="D1792" s="110"/>
      <c r="E1792" s="111"/>
      <c r="F1792" s="112"/>
    </row>
    <row r="1793" spans="1:6">
      <c r="A1793" s="109"/>
      <c r="B1793" s="107"/>
      <c r="C1793" s="121"/>
      <c r="D1793" s="110"/>
      <c r="E1793" s="111"/>
      <c r="F1793" s="112"/>
    </row>
    <row r="1794" spans="1:6">
      <c r="A1794" s="109"/>
      <c r="B1794" s="107"/>
      <c r="C1794" s="121"/>
      <c r="D1794" s="110"/>
      <c r="E1794" s="111"/>
      <c r="F1794" s="112"/>
    </row>
    <row r="1795" spans="1:6">
      <c r="A1795" s="109"/>
      <c r="B1795" s="107"/>
      <c r="C1795" s="121"/>
      <c r="D1795" s="110"/>
      <c r="E1795" s="111"/>
      <c r="F1795" s="112"/>
    </row>
    <row r="1796" spans="1:6">
      <c r="A1796" s="109"/>
      <c r="B1796" s="107"/>
      <c r="C1796" s="121"/>
      <c r="D1796" s="110"/>
      <c r="E1796" s="111"/>
      <c r="F1796" s="112"/>
    </row>
    <row r="1797" spans="1:6">
      <c r="A1797" s="109"/>
      <c r="B1797" s="107"/>
      <c r="C1797" s="121"/>
      <c r="D1797" s="110"/>
      <c r="E1797" s="111"/>
      <c r="F1797" s="112"/>
    </row>
    <row r="1798" spans="1:6">
      <c r="A1798" s="109"/>
      <c r="B1798" s="107"/>
      <c r="C1798" s="121"/>
      <c r="D1798" s="110"/>
      <c r="E1798" s="111"/>
      <c r="F1798" s="112"/>
    </row>
    <row r="1799" spans="1:6">
      <c r="A1799" s="109"/>
      <c r="B1799" s="107"/>
      <c r="C1799" s="121"/>
      <c r="D1799" s="110"/>
      <c r="E1799" s="111"/>
      <c r="F1799" s="112"/>
    </row>
    <row r="1800" spans="1:6">
      <c r="A1800" s="109"/>
      <c r="B1800" s="107"/>
      <c r="C1800" s="121"/>
      <c r="D1800" s="110"/>
      <c r="E1800" s="111"/>
      <c r="F1800" s="112"/>
    </row>
    <row r="1801" spans="1:6">
      <c r="A1801" s="109"/>
      <c r="B1801" s="107"/>
      <c r="C1801" s="121"/>
      <c r="D1801" s="110"/>
      <c r="E1801" s="111"/>
      <c r="F1801" s="112"/>
    </row>
    <row r="1802" spans="1:6">
      <c r="A1802" s="109"/>
      <c r="B1802" s="107"/>
      <c r="C1802" s="121"/>
      <c r="D1802" s="110"/>
      <c r="E1802" s="111"/>
      <c r="F1802" s="112"/>
    </row>
    <row r="1803" spans="1:6">
      <c r="A1803" s="109"/>
      <c r="B1803" s="107"/>
      <c r="C1803" s="121"/>
      <c r="D1803" s="110"/>
      <c r="E1803" s="111"/>
      <c r="F1803" s="112"/>
    </row>
    <row r="1804" spans="1:6">
      <c r="A1804" s="109"/>
      <c r="B1804" s="107"/>
      <c r="C1804" s="121"/>
      <c r="D1804" s="110"/>
      <c r="E1804" s="111"/>
      <c r="F1804" s="112"/>
    </row>
    <row r="1805" spans="1:6">
      <c r="A1805" s="109"/>
      <c r="B1805" s="107"/>
      <c r="C1805" s="121"/>
      <c r="D1805" s="110"/>
      <c r="E1805" s="111"/>
      <c r="F1805" s="112"/>
    </row>
    <row r="1806" spans="1:6">
      <c r="A1806" s="109"/>
      <c r="B1806" s="107"/>
      <c r="C1806" s="121"/>
      <c r="D1806" s="110"/>
      <c r="E1806" s="111"/>
      <c r="F1806" s="112"/>
    </row>
    <row r="1807" spans="1:6">
      <c r="A1807" s="109"/>
      <c r="B1807" s="107"/>
      <c r="C1807" s="121"/>
      <c r="D1807" s="110"/>
      <c r="E1807" s="111"/>
      <c r="F1807" s="112"/>
    </row>
    <row r="1808" spans="1:6">
      <c r="A1808" s="109"/>
      <c r="B1808" s="107"/>
      <c r="C1808" s="121"/>
      <c r="D1808" s="110"/>
      <c r="E1808" s="111"/>
      <c r="F1808" s="112"/>
    </row>
    <row r="1809" spans="1:6">
      <c r="A1809" s="109"/>
      <c r="B1809" s="107"/>
      <c r="C1809" s="121"/>
      <c r="D1809" s="110"/>
      <c r="E1809" s="111"/>
      <c r="F1809" s="112"/>
    </row>
    <row r="1810" spans="1:6">
      <c r="A1810" s="109"/>
      <c r="B1810" s="107"/>
      <c r="C1810" s="121"/>
      <c r="D1810" s="110"/>
      <c r="E1810" s="111"/>
      <c r="F1810" s="112"/>
    </row>
    <row r="1811" spans="1:6">
      <c r="A1811" s="109"/>
      <c r="B1811" s="107"/>
      <c r="C1811" s="121"/>
      <c r="D1811" s="110"/>
      <c r="E1811" s="111"/>
      <c r="F1811" s="112"/>
    </row>
    <row r="1812" spans="1:6">
      <c r="A1812" s="109"/>
      <c r="B1812" s="107"/>
      <c r="C1812" s="121"/>
      <c r="D1812" s="110"/>
      <c r="E1812" s="111"/>
      <c r="F1812" s="112"/>
    </row>
    <row r="1813" spans="1:6">
      <c r="A1813" s="109"/>
      <c r="B1813" s="107"/>
      <c r="C1813" s="121"/>
      <c r="D1813" s="110"/>
      <c r="E1813" s="111"/>
      <c r="F1813" s="112"/>
    </row>
    <row r="1814" spans="1:6">
      <c r="A1814" s="109"/>
      <c r="B1814" s="107"/>
      <c r="C1814" s="121"/>
      <c r="D1814" s="110"/>
      <c r="E1814" s="111"/>
      <c r="F1814" s="112"/>
    </row>
    <row r="1815" spans="1:6">
      <c r="A1815" s="109"/>
      <c r="B1815" s="107"/>
      <c r="C1815" s="121"/>
      <c r="D1815" s="110"/>
      <c r="E1815" s="111"/>
      <c r="F1815" s="112"/>
    </row>
    <row r="1816" spans="1:6">
      <c r="A1816" s="109"/>
      <c r="B1816" s="107"/>
      <c r="C1816" s="121"/>
      <c r="D1816" s="110"/>
      <c r="E1816" s="111"/>
      <c r="F1816" s="112"/>
    </row>
    <row r="1817" spans="1:6">
      <c r="A1817" s="109"/>
      <c r="B1817" s="107"/>
      <c r="C1817" s="121"/>
      <c r="D1817" s="110"/>
      <c r="E1817" s="111"/>
      <c r="F1817" s="112"/>
    </row>
    <row r="1818" spans="1:6">
      <c r="A1818" s="109"/>
      <c r="B1818" s="107"/>
      <c r="C1818" s="121"/>
      <c r="D1818" s="110"/>
      <c r="E1818" s="111"/>
      <c r="F1818" s="112"/>
    </row>
    <row r="1819" spans="1:6">
      <c r="A1819" s="109"/>
      <c r="B1819" s="107"/>
      <c r="C1819" s="121"/>
      <c r="D1819" s="110"/>
      <c r="E1819" s="111"/>
      <c r="F1819" s="112"/>
    </row>
    <row r="1820" spans="1:6">
      <c r="A1820" s="109"/>
      <c r="B1820" s="107"/>
      <c r="C1820" s="121"/>
      <c r="D1820" s="110"/>
      <c r="E1820" s="111"/>
      <c r="F1820" s="112"/>
    </row>
    <row r="1821" spans="1:6">
      <c r="A1821" s="109"/>
      <c r="B1821" s="107"/>
      <c r="C1821" s="121"/>
      <c r="D1821" s="110"/>
      <c r="E1821" s="111"/>
      <c r="F1821" s="112"/>
    </row>
    <row r="1822" spans="1:6">
      <c r="A1822" s="109"/>
      <c r="B1822" s="107"/>
      <c r="C1822" s="121"/>
      <c r="D1822" s="110"/>
      <c r="E1822" s="111"/>
      <c r="F1822" s="112"/>
    </row>
    <row r="1823" spans="1:6">
      <c r="A1823" s="109"/>
      <c r="B1823" s="107"/>
      <c r="C1823" s="121"/>
      <c r="D1823" s="110"/>
      <c r="E1823" s="111"/>
      <c r="F1823" s="112"/>
    </row>
    <row r="1824" spans="1:6">
      <c r="A1824" s="109"/>
      <c r="B1824" s="107"/>
      <c r="C1824" s="121"/>
      <c r="D1824" s="110"/>
      <c r="E1824" s="111"/>
      <c r="F1824" s="112"/>
    </row>
    <row r="1825" spans="1:6">
      <c r="A1825" s="109"/>
      <c r="B1825" s="107"/>
      <c r="C1825" s="121"/>
      <c r="D1825" s="110"/>
      <c r="E1825" s="111"/>
      <c r="F1825" s="112"/>
    </row>
    <row r="1826" spans="1:6">
      <c r="A1826" s="109"/>
      <c r="B1826" s="107"/>
      <c r="C1826" s="121"/>
      <c r="D1826" s="110"/>
      <c r="E1826" s="111"/>
      <c r="F1826" s="112"/>
    </row>
    <row r="1827" spans="1:6">
      <c r="A1827" s="109"/>
      <c r="B1827" s="107"/>
      <c r="C1827" s="121"/>
      <c r="D1827" s="110"/>
      <c r="E1827" s="111"/>
      <c r="F1827" s="112"/>
    </row>
    <row r="1828" spans="1:6">
      <c r="A1828" s="109"/>
      <c r="B1828" s="107"/>
      <c r="C1828" s="121"/>
      <c r="D1828" s="110"/>
      <c r="E1828" s="111"/>
      <c r="F1828" s="112"/>
    </row>
    <row r="1829" spans="1:6">
      <c r="A1829" s="109"/>
      <c r="B1829" s="107"/>
      <c r="C1829" s="121"/>
      <c r="D1829" s="110"/>
      <c r="E1829" s="111"/>
      <c r="F1829" s="112"/>
    </row>
    <row r="1830" spans="1:6">
      <c r="A1830" s="109"/>
      <c r="B1830" s="107"/>
      <c r="C1830" s="121"/>
      <c r="D1830" s="110"/>
      <c r="E1830" s="111"/>
      <c r="F1830" s="112"/>
    </row>
    <row r="1831" spans="1:6">
      <c r="A1831" s="109"/>
      <c r="B1831" s="107"/>
      <c r="C1831" s="121"/>
      <c r="D1831" s="110"/>
      <c r="E1831" s="111"/>
      <c r="F1831" s="112"/>
    </row>
    <row r="1832" spans="1:6">
      <c r="A1832" s="109"/>
      <c r="B1832" s="107"/>
      <c r="C1832" s="121"/>
      <c r="D1832" s="110"/>
      <c r="E1832" s="111"/>
      <c r="F1832" s="112"/>
    </row>
    <row r="1833" spans="1:6">
      <c r="A1833" s="109"/>
      <c r="B1833" s="107"/>
      <c r="C1833" s="121"/>
      <c r="D1833" s="110"/>
      <c r="E1833" s="111"/>
      <c r="F1833" s="112"/>
    </row>
    <row r="1834" spans="1:6">
      <c r="A1834" s="109"/>
      <c r="B1834" s="107"/>
      <c r="C1834" s="121"/>
      <c r="D1834" s="110"/>
      <c r="E1834" s="111"/>
      <c r="F1834" s="112"/>
    </row>
    <row r="1835" spans="1:6">
      <c r="A1835" s="109"/>
      <c r="B1835" s="107"/>
      <c r="C1835" s="121"/>
      <c r="D1835" s="110"/>
      <c r="E1835" s="111"/>
      <c r="F1835" s="112"/>
    </row>
    <row r="1836" spans="1:6">
      <c r="A1836" s="109"/>
      <c r="B1836" s="107"/>
      <c r="C1836" s="121"/>
      <c r="D1836" s="110"/>
      <c r="E1836" s="111"/>
      <c r="F1836" s="112"/>
    </row>
    <row r="1837" spans="1:6">
      <c r="A1837" s="109"/>
      <c r="B1837" s="107"/>
      <c r="C1837" s="121"/>
      <c r="D1837" s="110"/>
      <c r="E1837" s="111"/>
      <c r="F1837" s="112"/>
    </row>
    <row r="1838" spans="1:6">
      <c r="A1838" s="109"/>
      <c r="B1838" s="107"/>
      <c r="C1838" s="121"/>
      <c r="D1838" s="110"/>
      <c r="E1838" s="111"/>
      <c r="F1838" s="112"/>
    </row>
    <row r="1839" spans="1:6">
      <c r="A1839" s="109"/>
      <c r="B1839" s="107"/>
      <c r="C1839" s="121"/>
      <c r="D1839" s="110"/>
      <c r="E1839" s="111"/>
      <c r="F1839" s="112"/>
    </row>
    <row r="1840" spans="1:6">
      <c r="A1840" s="109"/>
      <c r="B1840" s="107"/>
      <c r="C1840" s="121"/>
      <c r="D1840" s="110"/>
      <c r="E1840" s="111"/>
      <c r="F1840" s="112"/>
    </row>
    <row r="1841" spans="1:6">
      <c r="A1841" s="109"/>
      <c r="B1841" s="107"/>
      <c r="C1841" s="121"/>
      <c r="D1841" s="110"/>
      <c r="E1841" s="111"/>
      <c r="F1841" s="112"/>
    </row>
    <row r="1842" spans="1:6">
      <c r="A1842" s="109"/>
      <c r="B1842" s="107"/>
      <c r="C1842" s="121"/>
      <c r="D1842" s="110"/>
      <c r="E1842" s="111"/>
      <c r="F1842" s="112"/>
    </row>
    <row r="1843" spans="1:6">
      <c r="A1843" s="109"/>
      <c r="B1843" s="107"/>
      <c r="C1843" s="121"/>
      <c r="D1843" s="110"/>
      <c r="E1843" s="111"/>
      <c r="F1843" s="112"/>
    </row>
    <row r="1844" spans="1:6">
      <c r="A1844" s="109"/>
      <c r="B1844" s="107"/>
      <c r="C1844" s="121"/>
      <c r="D1844" s="110"/>
      <c r="E1844" s="111"/>
      <c r="F1844" s="112"/>
    </row>
    <row r="1845" spans="1:6">
      <c r="A1845" s="109"/>
      <c r="B1845" s="107"/>
      <c r="C1845" s="121"/>
      <c r="D1845" s="110"/>
      <c r="E1845" s="111"/>
      <c r="F1845" s="112"/>
    </row>
    <row r="1846" spans="1:6">
      <c r="A1846" s="109"/>
      <c r="B1846" s="107"/>
      <c r="C1846" s="121"/>
      <c r="D1846" s="110"/>
      <c r="E1846" s="111"/>
      <c r="F1846" s="112"/>
    </row>
    <row r="1847" spans="1:6">
      <c r="A1847" s="109"/>
      <c r="B1847" s="107"/>
      <c r="C1847" s="121"/>
      <c r="D1847" s="110"/>
      <c r="E1847" s="111"/>
      <c r="F1847" s="112"/>
    </row>
    <row r="1848" spans="1:6">
      <c r="A1848" s="109"/>
      <c r="B1848" s="107"/>
      <c r="C1848" s="121"/>
      <c r="D1848" s="110"/>
      <c r="E1848" s="111"/>
      <c r="F1848" s="112"/>
    </row>
    <row r="1849" spans="1:6">
      <c r="A1849" s="109"/>
      <c r="B1849" s="107"/>
      <c r="C1849" s="121"/>
      <c r="D1849" s="110"/>
      <c r="E1849" s="111"/>
      <c r="F1849" s="112"/>
    </row>
    <row r="1850" spans="1:6">
      <c r="A1850" s="109"/>
      <c r="B1850" s="107"/>
      <c r="C1850" s="121"/>
      <c r="D1850" s="110"/>
      <c r="E1850" s="111"/>
      <c r="F1850" s="112"/>
    </row>
    <row r="1851" spans="1:6">
      <c r="A1851" s="109"/>
      <c r="B1851" s="107"/>
      <c r="C1851" s="121"/>
      <c r="D1851" s="110"/>
      <c r="E1851" s="111"/>
      <c r="F1851" s="112"/>
    </row>
    <row r="1852" spans="1:6">
      <c r="A1852" s="109"/>
      <c r="B1852" s="107"/>
      <c r="C1852" s="121"/>
      <c r="D1852" s="110"/>
      <c r="E1852" s="111"/>
      <c r="F1852" s="112"/>
    </row>
    <row r="1853" spans="1:6">
      <c r="A1853" s="109"/>
      <c r="B1853" s="107"/>
      <c r="C1853" s="121"/>
      <c r="D1853" s="110"/>
      <c r="E1853" s="111"/>
      <c r="F1853" s="112"/>
    </row>
    <row r="1854" spans="1:6">
      <c r="A1854" s="109"/>
      <c r="B1854" s="107"/>
      <c r="C1854" s="121"/>
      <c r="D1854" s="110"/>
      <c r="E1854" s="111"/>
      <c r="F1854" s="112"/>
    </row>
    <row r="1855" spans="1:6">
      <c r="A1855" s="109"/>
      <c r="B1855" s="107"/>
      <c r="C1855" s="121"/>
      <c r="D1855" s="110"/>
      <c r="E1855" s="111"/>
      <c r="F1855" s="112"/>
    </row>
    <row r="1856" spans="1:6">
      <c r="A1856" s="109"/>
      <c r="B1856" s="107"/>
      <c r="C1856" s="121"/>
      <c r="D1856" s="110"/>
      <c r="E1856" s="111"/>
      <c r="F1856" s="112"/>
    </row>
    <row r="1857" spans="1:6">
      <c r="A1857" s="109"/>
      <c r="B1857" s="107"/>
      <c r="C1857" s="121"/>
      <c r="D1857" s="110"/>
      <c r="E1857" s="111"/>
      <c r="F1857" s="112"/>
    </row>
    <row r="1858" spans="1:6">
      <c r="A1858" s="109"/>
      <c r="B1858" s="107"/>
      <c r="C1858" s="121"/>
      <c r="D1858" s="110"/>
      <c r="E1858" s="111"/>
      <c r="F1858" s="112"/>
    </row>
    <row r="1859" spans="1:6">
      <c r="A1859" s="109"/>
      <c r="B1859" s="107"/>
      <c r="C1859" s="121"/>
      <c r="D1859" s="110"/>
      <c r="E1859" s="111"/>
      <c r="F1859" s="112"/>
    </row>
    <row r="1860" spans="1:6">
      <c r="A1860" s="109"/>
      <c r="B1860" s="107"/>
      <c r="C1860" s="121"/>
      <c r="D1860" s="110"/>
      <c r="E1860" s="111"/>
      <c r="F1860" s="112"/>
    </row>
    <row r="1861" spans="1:6">
      <c r="A1861" s="109"/>
      <c r="B1861" s="107"/>
      <c r="C1861" s="121"/>
      <c r="D1861" s="110"/>
      <c r="E1861" s="111"/>
      <c r="F1861" s="112"/>
    </row>
    <row r="1862" spans="1:6">
      <c r="A1862" s="109"/>
      <c r="B1862" s="107"/>
      <c r="C1862" s="121"/>
      <c r="D1862" s="110"/>
      <c r="E1862" s="111"/>
      <c r="F1862" s="112"/>
    </row>
    <row r="1863" spans="1:6">
      <c r="A1863" s="109"/>
      <c r="B1863" s="107"/>
      <c r="C1863" s="121"/>
      <c r="D1863" s="110"/>
      <c r="E1863" s="111"/>
      <c r="F1863" s="112"/>
    </row>
    <row r="1864" spans="1:6">
      <c r="A1864" s="109"/>
      <c r="B1864" s="107"/>
      <c r="C1864" s="121"/>
      <c r="D1864" s="110"/>
      <c r="E1864" s="111"/>
      <c r="F1864" s="112"/>
    </row>
    <row r="1865" spans="1:6">
      <c r="A1865" s="109"/>
      <c r="B1865" s="107"/>
      <c r="C1865" s="121"/>
      <c r="D1865" s="110"/>
      <c r="E1865" s="111"/>
      <c r="F1865" s="112"/>
    </row>
    <row r="1866" spans="1:6">
      <c r="A1866" s="109"/>
      <c r="B1866" s="107"/>
      <c r="C1866" s="121"/>
      <c r="D1866" s="110"/>
      <c r="E1866" s="111"/>
      <c r="F1866" s="112"/>
    </row>
    <row r="1867" spans="1:6">
      <c r="A1867" s="109"/>
      <c r="B1867" s="107"/>
      <c r="C1867" s="121"/>
      <c r="D1867" s="110"/>
      <c r="E1867" s="111"/>
      <c r="F1867" s="112"/>
    </row>
    <row r="1868" spans="1:6">
      <c r="A1868" s="109"/>
      <c r="B1868" s="107"/>
      <c r="C1868" s="121"/>
      <c r="D1868" s="110"/>
      <c r="E1868" s="111"/>
      <c r="F1868" s="112"/>
    </row>
    <row r="1869" spans="1:6">
      <c r="A1869" s="109"/>
      <c r="B1869" s="107"/>
      <c r="C1869" s="121"/>
      <c r="D1869" s="110"/>
      <c r="E1869" s="111"/>
      <c r="F1869" s="112"/>
    </row>
    <row r="1870" spans="1:6">
      <c r="A1870" s="109"/>
      <c r="B1870" s="107"/>
      <c r="C1870" s="121"/>
      <c r="D1870" s="110"/>
      <c r="E1870" s="111"/>
      <c r="F1870" s="112"/>
    </row>
    <row r="1871" spans="1:6">
      <c r="A1871" s="109"/>
      <c r="B1871" s="107"/>
      <c r="C1871" s="121"/>
      <c r="D1871" s="110"/>
      <c r="E1871" s="111"/>
      <c r="F1871" s="112"/>
    </row>
    <row r="1872" spans="1:6">
      <c r="A1872" s="109"/>
      <c r="B1872" s="107"/>
      <c r="C1872" s="121"/>
      <c r="D1872" s="110"/>
      <c r="E1872" s="111"/>
      <c r="F1872" s="112"/>
    </row>
    <row r="1873" spans="1:6">
      <c r="A1873" s="109"/>
      <c r="B1873" s="107"/>
      <c r="C1873" s="121"/>
      <c r="D1873" s="110"/>
      <c r="E1873" s="111"/>
      <c r="F1873" s="112"/>
    </row>
    <row r="1874" spans="1:6">
      <c r="A1874" s="109"/>
      <c r="B1874" s="107"/>
      <c r="C1874" s="121"/>
      <c r="D1874" s="110"/>
      <c r="E1874" s="111"/>
      <c r="F1874" s="112"/>
    </row>
    <row r="1875" spans="1:6">
      <c r="A1875" s="109"/>
      <c r="B1875" s="107"/>
      <c r="C1875" s="121"/>
      <c r="D1875" s="110"/>
      <c r="E1875" s="111"/>
      <c r="F1875" s="112"/>
    </row>
    <row r="1876" spans="1:6">
      <c r="A1876" s="109"/>
      <c r="B1876" s="107"/>
      <c r="C1876" s="121"/>
      <c r="D1876" s="110"/>
      <c r="E1876" s="111"/>
      <c r="F1876" s="112"/>
    </row>
    <row r="1877" spans="1:6">
      <c r="A1877" s="109"/>
      <c r="B1877" s="107"/>
      <c r="C1877" s="121"/>
      <c r="D1877" s="110"/>
      <c r="E1877" s="111"/>
      <c r="F1877" s="112"/>
    </row>
    <row r="1878" spans="1:6">
      <c r="A1878" s="109"/>
      <c r="B1878" s="107"/>
      <c r="C1878" s="121"/>
      <c r="D1878" s="110"/>
      <c r="E1878" s="111"/>
      <c r="F1878" s="112"/>
    </row>
    <row r="1879" spans="1:6">
      <c r="A1879" s="109"/>
      <c r="B1879" s="107"/>
      <c r="C1879" s="121"/>
      <c r="D1879" s="110"/>
      <c r="E1879" s="111"/>
      <c r="F1879" s="112"/>
    </row>
    <row r="1880" spans="1:6">
      <c r="A1880" s="109"/>
      <c r="B1880" s="107"/>
      <c r="C1880" s="121"/>
      <c r="D1880" s="110"/>
      <c r="E1880" s="111"/>
      <c r="F1880" s="112"/>
    </row>
    <row r="1881" spans="1:6">
      <c r="A1881" s="109"/>
      <c r="B1881" s="107"/>
      <c r="C1881" s="121"/>
      <c r="D1881" s="110"/>
      <c r="E1881" s="111"/>
      <c r="F1881" s="112"/>
    </row>
    <row r="1882" spans="1:6">
      <c r="A1882" s="109"/>
      <c r="B1882" s="107"/>
      <c r="C1882" s="121"/>
      <c r="D1882" s="110"/>
      <c r="E1882" s="111"/>
      <c r="F1882" s="112"/>
    </row>
    <row r="1883" spans="1:6">
      <c r="A1883" s="109"/>
      <c r="B1883" s="107"/>
      <c r="C1883" s="121"/>
      <c r="D1883" s="110"/>
      <c r="E1883" s="111"/>
      <c r="F1883" s="112"/>
    </row>
    <row r="1884" spans="1:6">
      <c r="A1884" s="109"/>
      <c r="B1884" s="107"/>
      <c r="C1884" s="121"/>
      <c r="D1884" s="110"/>
      <c r="E1884" s="111"/>
      <c r="F1884" s="112"/>
    </row>
    <row r="1885" spans="1:6">
      <c r="A1885" s="109"/>
      <c r="B1885" s="107"/>
      <c r="C1885" s="121"/>
      <c r="D1885" s="110"/>
      <c r="E1885" s="111"/>
      <c r="F1885" s="112"/>
    </row>
    <row r="1886" spans="1:6">
      <c r="A1886" s="109"/>
      <c r="B1886" s="107"/>
      <c r="C1886" s="121"/>
      <c r="D1886" s="110"/>
      <c r="E1886" s="111"/>
      <c r="F1886" s="112"/>
    </row>
    <row r="1887" spans="1:6">
      <c r="A1887" s="109"/>
      <c r="B1887" s="107"/>
      <c r="C1887" s="121"/>
      <c r="D1887" s="110"/>
      <c r="E1887" s="111"/>
      <c r="F1887" s="112"/>
    </row>
    <row r="1888" spans="1:6">
      <c r="A1888" s="109"/>
      <c r="B1888" s="107"/>
      <c r="C1888" s="121"/>
      <c r="D1888" s="110"/>
      <c r="E1888" s="111"/>
      <c r="F1888" s="112"/>
    </row>
    <row r="1889" spans="1:6">
      <c r="A1889" s="109"/>
      <c r="B1889" s="107"/>
      <c r="C1889" s="121"/>
      <c r="D1889" s="110"/>
      <c r="E1889" s="111"/>
      <c r="F1889" s="112"/>
    </row>
    <row r="1890" spans="1:6">
      <c r="A1890" s="109"/>
      <c r="B1890" s="107"/>
      <c r="C1890" s="121"/>
      <c r="D1890" s="110"/>
      <c r="E1890" s="111"/>
      <c r="F1890" s="112"/>
    </row>
    <row r="1891" spans="1:6">
      <c r="A1891" s="109"/>
      <c r="B1891" s="107"/>
      <c r="C1891" s="121"/>
      <c r="D1891" s="110"/>
      <c r="E1891" s="111"/>
      <c r="F1891" s="112"/>
    </row>
    <row r="1892" spans="1:6">
      <c r="A1892" s="109"/>
      <c r="B1892" s="107"/>
      <c r="C1892" s="121"/>
      <c r="D1892" s="110"/>
      <c r="E1892" s="111"/>
      <c r="F1892" s="112"/>
    </row>
    <row r="1893" spans="1:6">
      <c r="A1893" s="109"/>
      <c r="B1893" s="107"/>
      <c r="C1893" s="121"/>
      <c r="D1893" s="110"/>
      <c r="E1893" s="111"/>
      <c r="F1893" s="112"/>
    </row>
    <row r="1894" spans="1:6">
      <c r="A1894" s="109"/>
      <c r="B1894" s="107"/>
      <c r="C1894" s="121"/>
      <c r="D1894" s="110"/>
      <c r="E1894" s="111"/>
      <c r="F1894" s="112"/>
    </row>
    <row r="1895" spans="1:6">
      <c r="A1895" s="109"/>
      <c r="B1895" s="107"/>
      <c r="C1895" s="121"/>
      <c r="D1895" s="110"/>
      <c r="E1895" s="111"/>
      <c r="F1895" s="112"/>
    </row>
    <row r="1896" spans="1:6">
      <c r="A1896" s="109"/>
      <c r="B1896" s="107"/>
      <c r="C1896" s="121"/>
      <c r="D1896" s="110"/>
      <c r="E1896" s="111"/>
      <c r="F1896" s="112"/>
    </row>
    <row r="1897" spans="1:6">
      <c r="A1897" s="109"/>
      <c r="B1897" s="107"/>
      <c r="C1897" s="121"/>
      <c r="D1897" s="110"/>
      <c r="E1897" s="111"/>
      <c r="F1897" s="112"/>
    </row>
    <row r="1898" spans="1:6">
      <c r="A1898" s="109"/>
      <c r="B1898" s="107"/>
      <c r="C1898" s="121"/>
      <c r="D1898" s="110"/>
      <c r="E1898" s="111"/>
      <c r="F1898" s="112"/>
    </row>
    <row r="1899" spans="1:6">
      <c r="A1899" s="109"/>
      <c r="B1899" s="107"/>
      <c r="C1899" s="121"/>
      <c r="D1899" s="110"/>
      <c r="E1899" s="111"/>
      <c r="F1899" s="112"/>
    </row>
    <row r="1900" spans="1:6">
      <c r="A1900" s="109"/>
      <c r="B1900" s="107"/>
      <c r="C1900" s="121"/>
      <c r="D1900" s="110"/>
      <c r="E1900" s="111"/>
      <c r="F1900" s="112"/>
    </row>
    <row r="1901" spans="1:6">
      <c r="A1901" s="109"/>
      <c r="B1901" s="107"/>
      <c r="C1901" s="121"/>
      <c r="D1901" s="110"/>
      <c r="E1901" s="111"/>
      <c r="F1901" s="112"/>
    </row>
    <row r="1902" spans="1:6">
      <c r="A1902" s="109"/>
      <c r="B1902" s="107"/>
      <c r="C1902" s="121"/>
      <c r="D1902" s="110"/>
      <c r="E1902" s="111"/>
      <c r="F1902" s="112"/>
    </row>
    <row r="1903" spans="1:6">
      <c r="A1903" s="109"/>
      <c r="B1903" s="107"/>
      <c r="C1903" s="121"/>
      <c r="D1903" s="110"/>
      <c r="E1903" s="111"/>
      <c r="F1903" s="112"/>
    </row>
    <row r="1904" spans="1:6">
      <c r="A1904" s="109"/>
      <c r="B1904" s="107"/>
      <c r="C1904" s="121"/>
      <c r="D1904" s="110"/>
      <c r="E1904" s="111"/>
      <c r="F1904" s="112"/>
    </row>
    <row r="1905" spans="1:6">
      <c r="A1905" s="109"/>
      <c r="B1905" s="107"/>
      <c r="C1905" s="121"/>
      <c r="D1905" s="110"/>
      <c r="E1905" s="111"/>
      <c r="F1905" s="112"/>
    </row>
    <row r="1906" spans="1:6">
      <c r="A1906" s="109"/>
      <c r="B1906" s="107"/>
      <c r="C1906" s="121"/>
      <c r="D1906" s="110"/>
      <c r="E1906" s="111"/>
      <c r="F1906" s="112"/>
    </row>
    <row r="1907" spans="1:6">
      <c r="A1907" s="109"/>
      <c r="B1907" s="107"/>
      <c r="C1907" s="121"/>
      <c r="D1907" s="110"/>
      <c r="E1907" s="111"/>
      <c r="F1907" s="112"/>
    </row>
    <row r="1908" spans="1:6">
      <c r="A1908" s="109"/>
      <c r="B1908" s="107"/>
      <c r="C1908" s="121"/>
      <c r="D1908" s="110"/>
      <c r="E1908" s="111"/>
      <c r="F1908" s="112"/>
    </row>
    <row r="1909" spans="1:6">
      <c r="A1909" s="109"/>
      <c r="B1909" s="107"/>
      <c r="C1909" s="121"/>
      <c r="D1909" s="110"/>
      <c r="E1909" s="111"/>
      <c r="F1909" s="112"/>
    </row>
    <row r="1910" spans="1:6">
      <c r="A1910" s="109"/>
      <c r="B1910" s="107"/>
      <c r="C1910" s="121"/>
      <c r="D1910" s="110"/>
      <c r="E1910" s="111"/>
      <c r="F1910" s="112"/>
    </row>
    <row r="1911" spans="1:6">
      <c r="A1911" s="109"/>
      <c r="B1911" s="107"/>
      <c r="C1911" s="121"/>
      <c r="D1911" s="110"/>
      <c r="E1911" s="111"/>
      <c r="F1911" s="112"/>
    </row>
    <row r="1912" spans="1:6">
      <c r="A1912" s="109"/>
      <c r="B1912" s="107"/>
      <c r="C1912" s="121"/>
      <c r="D1912" s="110"/>
      <c r="E1912" s="111"/>
      <c r="F1912" s="112"/>
    </row>
    <row r="1913" spans="1:6">
      <c r="A1913" s="109"/>
      <c r="B1913" s="107"/>
      <c r="C1913" s="121"/>
      <c r="D1913" s="110"/>
      <c r="E1913" s="111"/>
      <c r="F1913" s="112"/>
    </row>
    <row r="1914" spans="1:6">
      <c r="A1914" s="109"/>
      <c r="B1914" s="107"/>
      <c r="C1914" s="121"/>
      <c r="D1914" s="110"/>
      <c r="E1914" s="111"/>
      <c r="F1914" s="112"/>
    </row>
    <row r="1915" spans="1:6">
      <c r="A1915" s="109"/>
      <c r="B1915" s="107"/>
      <c r="C1915" s="121"/>
      <c r="D1915" s="110"/>
      <c r="E1915" s="111"/>
      <c r="F1915" s="112"/>
    </row>
    <row r="1916" spans="1:6">
      <c r="A1916" s="109"/>
      <c r="B1916" s="107"/>
      <c r="C1916" s="121"/>
      <c r="D1916" s="110"/>
      <c r="E1916" s="111"/>
      <c r="F1916" s="112"/>
    </row>
    <row r="1917" spans="1:6">
      <c r="A1917" s="109"/>
      <c r="B1917" s="107"/>
      <c r="C1917" s="121"/>
      <c r="D1917" s="110"/>
      <c r="E1917" s="111"/>
      <c r="F1917" s="112"/>
    </row>
    <row r="1918" spans="1:6">
      <c r="A1918" s="109"/>
      <c r="B1918" s="107"/>
      <c r="C1918" s="121"/>
      <c r="D1918" s="110"/>
      <c r="E1918" s="111"/>
      <c r="F1918" s="112"/>
    </row>
    <row r="1919" spans="1:6">
      <c r="A1919" s="109"/>
      <c r="B1919" s="107"/>
      <c r="C1919" s="121"/>
      <c r="D1919" s="110"/>
      <c r="E1919" s="111"/>
      <c r="F1919" s="112"/>
    </row>
    <row r="1920" spans="1:6">
      <c r="A1920" s="109"/>
      <c r="B1920" s="107"/>
      <c r="C1920" s="121"/>
      <c r="D1920" s="110"/>
      <c r="E1920" s="111"/>
      <c r="F1920" s="112"/>
    </row>
    <row r="1921" spans="1:6">
      <c r="A1921" s="109"/>
      <c r="B1921" s="107"/>
      <c r="C1921" s="121"/>
      <c r="D1921" s="110"/>
      <c r="E1921" s="111"/>
      <c r="F1921" s="112"/>
    </row>
    <row r="1922" spans="1:6">
      <c r="A1922" s="109"/>
      <c r="B1922" s="107"/>
      <c r="C1922" s="121"/>
      <c r="D1922" s="110"/>
      <c r="E1922" s="111"/>
      <c r="F1922" s="112"/>
    </row>
    <row r="1923" spans="1:6">
      <c r="A1923" s="109"/>
      <c r="B1923" s="107"/>
      <c r="C1923" s="121"/>
      <c r="D1923" s="110"/>
      <c r="E1923" s="111"/>
      <c r="F1923" s="112"/>
    </row>
    <row r="1924" spans="1:6">
      <c r="A1924" s="109"/>
      <c r="B1924" s="107"/>
      <c r="C1924" s="121"/>
      <c r="D1924" s="110"/>
      <c r="E1924" s="111"/>
      <c r="F1924" s="112"/>
    </row>
    <row r="1925" spans="1:6">
      <c r="A1925" s="109"/>
      <c r="B1925" s="107"/>
      <c r="C1925" s="121"/>
      <c r="D1925" s="110"/>
      <c r="E1925" s="111"/>
      <c r="F1925" s="112"/>
    </row>
    <row r="1926" spans="1:6">
      <c r="A1926" s="109"/>
      <c r="B1926" s="107"/>
      <c r="C1926" s="121"/>
      <c r="D1926" s="110"/>
      <c r="E1926" s="111"/>
      <c r="F1926" s="112"/>
    </row>
    <row r="1927" spans="1:6">
      <c r="A1927" s="109"/>
      <c r="B1927" s="107"/>
      <c r="C1927" s="121"/>
      <c r="D1927" s="110"/>
      <c r="E1927" s="111"/>
      <c r="F1927" s="112"/>
    </row>
    <row r="1928" spans="1:6">
      <c r="A1928" s="109"/>
      <c r="B1928" s="107"/>
      <c r="C1928" s="121"/>
      <c r="D1928" s="110"/>
      <c r="E1928" s="111"/>
      <c r="F1928" s="112"/>
    </row>
    <row r="1929" spans="1:6">
      <c r="A1929" s="109"/>
      <c r="B1929" s="107"/>
      <c r="C1929" s="121"/>
      <c r="D1929" s="110"/>
      <c r="E1929" s="111"/>
      <c r="F1929" s="112"/>
    </row>
    <row r="1930" spans="1:6">
      <c r="A1930" s="109"/>
      <c r="B1930" s="107"/>
      <c r="C1930" s="121"/>
      <c r="D1930" s="110"/>
      <c r="E1930" s="111"/>
      <c r="F1930" s="112"/>
    </row>
    <row r="1931" spans="1:6">
      <c r="A1931" s="109"/>
      <c r="B1931" s="107"/>
      <c r="C1931" s="121"/>
      <c r="D1931" s="110"/>
      <c r="E1931" s="111"/>
      <c r="F1931" s="112"/>
    </row>
    <row r="1932" spans="1:6">
      <c r="A1932" s="109"/>
      <c r="B1932" s="107"/>
      <c r="C1932" s="121"/>
      <c r="D1932" s="110"/>
      <c r="E1932" s="111"/>
      <c r="F1932" s="112"/>
    </row>
    <row r="1933" spans="1:6">
      <c r="A1933" s="109"/>
      <c r="B1933" s="107"/>
      <c r="C1933" s="121"/>
      <c r="D1933" s="110"/>
      <c r="E1933" s="111"/>
      <c r="F1933" s="112"/>
    </row>
    <row r="1934" spans="1:6">
      <c r="A1934" s="109"/>
      <c r="B1934" s="107"/>
      <c r="C1934" s="121"/>
      <c r="D1934" s="110"/>
      <c r="E1934" s="111"/>
      <c r="F1934" s="112"/>
    </row>
    <row r="1935" spans="1:6">
      <c r="A1935" s="109"/>
      <c r="B1935" s="107"/>
      <c r="C1935" s="121"/>
      <c r="D1935" s="110"/>
      <c r="E1935" s="111"/>
      <c r="F1935" s="112"/>
    </row>
    <row r="1936" spans="1:6">
      <c r="A1936" s="109"/>
      <c r="B1936" s="107"/>
      <c r="C1936" s="121"/>
      <c r="D1936" s="110"/>
      <c r="E1936" s="111"/>
      <c r="F1936" s="112"/>
    </row>
    <row r="1937" spans="1:6">
      <c r="A1937" s="109"/>
      <c r="B1937" s="107"/>
      <c r="C1937" s="121"/>
      <c r="D1937" s="110"/>
      <c r="E1937" s="111"/>
      <c r="F1937" s="112"/>
    </row>
    <row r="1938" spans="1:6">
      <c r="A1938" s="109"/>
      <c r="B1938" s="107"/>
      <c r="C1938" s="121"/>
      <c r="D1938" s="110"/>
      <c r="E1938" s="111"/>
      <c r="F1938" s="112"/>
    </row>
    <row r="1939" spans="1:6">
      <c r="A1939" s="109"/>
      <c r="B1939" s="107"/>
      <c r="C1939" s="121"/>
      <c r="D1939" s="110"/>
      <c r="E1939" s="111"/>
      <c r="F1939" s="112"/>
    </row>
    <row r="1940" spans="1:6">
      <c r="A1940" s="109"/>
      <c r="B1940" s="107"/>
      <c r="C1940" s="121"/>
      <c r="D1940" s="110"/>
      <c r="E1940" s="111"/>
      <c r="F1940" s="112"/>
    </row>
    <row r="1941" spans="1:6">
      <c r="A1941" s="109"/>
      <c r="B1941" s="107"/>
      <c r="C1941" s="121"/>
      <c r="D1941" s="110"/>
      <c r="E1941" s="111"/>
      <c r="F1941" s="112"/>
    </row>
    <row r="1942" spans="1:6">
      <c r="A1942" s="109"/>
      <c r="B1942" s="107"/>
      <c r="C1942" s="121"/>
      <c r="D1942" s="110"/>
      <c r="E1942" s="111"/>
      <c r="F1942" s="112"/>
    </row>
    <row r="1943" spans="1:6">
      <c r="A1943" s="109"/>
      <c r="B1943" s="107"/>
      <c r="C1943" s="121"/>
      <c r="D1943" s="110"/>
      <c r="E1943" s="111"/>
      <c r="F1943" s="112"/>
    </row>
    <row r="1944" spans="1:6">
      <c r="A1944" s="109"/>
      <c r="B1944" s="107"/>
      <c r="C1944" s="121"/>
      <c r="D1944" s="110"/>
      <c r="E1944" s="111"/>
      <c r="F1944" s="112"/>
    </row>
    <row r="1945" spans="1:6">
      <c r="A1945" s="109"/>
      <c r="B1945" s="107"/>
      <c r="C1945" s="121"/>
      <c r="D1945" s="110"/>
      <c r="E1945" s="111"/>
      <c r="F1945" s="112"/>
    </row>
    <row r="1946" spans="1:6">
      <c r="A1946" s="109"/>
      <c r="B1946" s="107"/>
      <c r="C1946" s="121"/>
      <c r="D1946" s="110"/>
      <c r="E1946" s="111"/>
      <c r="F1946" s="112"/>
    </row>
    <row r="1947" spans="1:6">
      <c r="A1947" s="109"/>
      <c r="B1947" s="107"/>
      <c r="C1947" s="121"/>
      <c r="D1947" s="110"/>
      <c r="E1947" s="111"/>
      <c r="F1947" s="112"/>
    </row>
    <row r="1948" spans="1:6">
      <c r="A1948" s="109"/>
      <c r="B1948" s="107"/>
      <c r="C1948" s="121"/>
      <c r="D1948" s="110"/>
      <c r="E1948" s="111"/>
      <c r="F1948" s="112"/>
    </row>
    <row r="1949" spans="1:6">
      <c r="A1949" s="109"/>
      <c r="B1949" s="107"/>
      <c r="C1949" s="121"/>
      <c r="D1949" s="110"/>
      <c r="E1949" s="111"/>
      <c r="F1949" s="112"/>
    </row>
    <row r="1950" spans="1:6">
      <c r="A1950" s="109"/>
      <c r="B1950" s="107"/>
      <c r="C1950" s="121"/>
      <c r="D1950" s="110"/>
      <c r="E1950" s="111"/>
      <c r="F1950" s="112"/>
    </row>
    <row r="1951" spans="1:6">
      <c r="A1951" s="109"/>
      <c r="B1951" s="107"/>
      <c r="C1951" s="121"/>
      <c r="D1951" s="110"/>
      <c r="E1951" s="111"/>
      <c r="F1951" s="112"/>
    </row>
    <row r="1952" spans="1:6">
      <c r="A1952" s="109"/>
      <c r="B1952" s="107"/>
      <c r="C1952" s="121"/>
      <c r="D1952" s="110"/>
      <c r="E1952" s="111"/>
      <c r="F1952" s="112"/>
    </row>
    <row r="1953" spans="1:6">
      <c r="A1953" s="109"/>
      <c r="B1953" s="107"/>
      <c r="C1953" s="121"/>
      <c r="D1953" s="110"/>
      <c r="E1953" s="111"/>
      <c r="F1953" s="112"/>
    </row>
    <row r="1954" spans="1:6">
      <c r="A1954" s="109"/>
      <c r="B1954" s="107"/>
      <c r="C1954" s="121"/>
      <c r="D1954" s="110"/>
      <c r="E1954" s="111"/>
      <c r="F1954" s="112"/>
    </row>
    <row r="1955" spans="1:6">
      <c r="A1955" s="109"/>
      <c r="B1955" s="107"/>
      <c r="C1955" s="121"/>
      <c r="D1955" s="110"/>
      <c r="E1955" s="111"/>
      <c r="F1955" s="112"/>
    </row>
    <row r="1956" spans="1:6">
      <c r="A1956" s="109"/>
      <c r="B1956" s="107"/>
      <c r="C1956" s="121"/>
      <c r="D1956" s="110"/>
      <c r="E1956" s="111"/>
      <c r="F1956" s="112"/>
    </row>
    <row r="1957" spans="1:6">
      <c r="A1957" s="109"/>
      <c r="B1957" s="107"/>
      <c r="C1957" s="121"/>
      <c r="D1957" s="110"/>
      <c r="E1957" s="111"/>
      <c r="F1957" s="112"/>
    </row>
    <row r="1958" spans="1:6">
      <c r="A1958" s="109"/>
      <c r="B1958" s="107"/>
      <c r="C1958" s="121"/>
      <c r="D1958" s="110"/>
      <c r="E1958" s="111"/>
      <c r="F1958" s="112"/>
    </row>
    <row r="1959" spans="1:6">
      <c r="A1959" s="109"/>
      <c r="B1959" s="107"/>
      <c r="C1959" s="121"/>
      <c r="D1959" s="110"/>
      <c r="E1959" s="111"/>
      <c r="F1959" s="112"/>
    </row>
    <row r="1960" spans="1:6">
      <c r="A1960" s="109"/>
      <c r="B1960" s="107"/>
      <c r="C1960" s="121"/>
      <c r="D1960" s="110"/>
      <c r="E1960" s="111"/>
      <c r="F1960" s="112"/>
    </row>
  </sheetData>
  <sheetProtection algorithmName="SHA-512" hashValue="TQwKvaY2jlymupntDH4GbIexM4EF/h8zxlmiSLszho0ONr4MQDYX8NZSJd+W7TZQadNtJ2p2hOWkL34eBgfAQA==" saltValue="P9/ti3giU5cN/+su++vwSg==" spinCount="100000" sheet="1" objects="1" scenarios="1"/>
  <mergeCells count="6">
    <mergeCell ref="A50:B50"/>
    <mergeCell ref="A135:E135"/>
    <mergeCell ref="A91:E91"/>
    <mergeCell ref="A129:E129"/>
    <mergeCell ref="A132:E132"/>
    <mergeCell ref="A134:F134"/>
  </mergeCells>
  <dataValidations count="2">
    <dataValidation type="custom" showInputMessage="1" showErrorMessage="1" errorTitle="Nepravilen vnos cene" error="Cena mora biti nenegativno število z največ dvema decimalkama!" sqref="E39:E45 E47:E49 E31:E33 E35:E37 E16:E17 E11:E14 E7:E9 E19:E29">
      <formula1>AND(ISNUMBER(E7),E7&gt;=0,ROUND(E7*100,6)-INT(E7*100)=0,NOT(ISBLANK(E7)))</formula1>
    </dataValidation>
    <dataValidation type="custom" showInputMessage="1" showErrorMessage="1" errorTitle="Nepravilen vnos cene" error="Cena mora biti nenegativno število z največ dvema decimalkama!" sqref="E46 E10 E18 E30 E38 E34">
      <formula1>AND(ISNUMBER(E10),E10&gt;=0,(E10*100)-INT(E10*100)=0,NOT(ISBLANK(E10)))</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G1841"/>
  <sheetViews>
    <sheetView view="pageLayout" zoomScaleNormal="115" zoomScaleSheetLayoutView="145" workbookViewId="0">
      <selection activeCell="F28" sqref="F28"/>
    </sheetView>
  </sheetViews>
  <sheetFormatPr defaultRowHeight="12.75"/>
  <cols>
    <col min="1" max="1" width="9.42578125" style="150" customWidth="1"/>
    <col min="2" max="2" width="78" style="131" customWidth="1"/>
    <col min="3" max="3" width="9.140625" style="132"/>
    <col min="4" max="4" width="11.42578125" style="133" customWidth="1"/>
    <col min="5" max="5" width="12.7109375" style="134" customWidth="1"/>
    <col min="6" max="6" width="13.5703125" style="135" customWidth="1"/>
    <col min="7" max="16384" width="9.140625" style="107"/>
  </cols>
  <sheetData>
    <row r="1" spans="1:7">
      <c r="A1" s="109"/>
      <c r="B1" s="107"/>
      <c r="C1" s="121"/>
      <c r="D1" s="110"/>
      <c r="E1" s="111"/>
      <c r="F1" s="112"/>
    </row>
    <row r="2" spans="1:7">
      <c r="A2" s="109"/>
      <c r="B2" s="107"/>
      <c r="C2" s="121"/>
      <c r="D2" s="110"/>
      <c r="E2" s="111"/>
      <c r="F2" s="112"/>
    </row>
    <row r="3" spans="1:7" ht="13.5" thickBot="1">
      <c r="A3" s="109"/>
      <c r="B3" s="107"/>
      <c r="C3" s="121"/>
      <c r="D3" s="110"/>
      <c r="E3" s="111"/>
      <c r="F3" s="112"/>
    </row>
    <row r="4" spans="1:7" ht="32.25" customHeight="1">
      <c r="A4" s="92" t="s">
        <v>7</v>
      </c>
      <c r="B4" s="93" t="s">
        <v>12</v>
      </c>
      <c r="C4" s="94" t="s">
        <v>8</v>
      </c>
      <c r="D4" s="95" t="s">
        <v>9</v>
      </c>
      <c r="E4" s="96" t="s">
        <v>10</v>
      </c>
      <c r="F4" s="97" t="s">
        <v>11</v>
      </c>
    </row>
    <row r="5" spans="1:7" ht="15">
      <c r="A5" s="99" t="s">
        <v>150</v>
      </c>
      <c r="B5" s="142" t="s">
        <v>339</v>
      </c>
      <c r="C5" s="138"/>
      <c r="D5" s="139"/>
      <c r="E5" s="140"/>
      <c r="F5" s="141"/>
      <c r="G5" s="144"/>
    </row>
    <row r="6" spans="1:7" ht="15">
      <c r="A6" s="461"/>
      <c r="B6" s="428"/>
      <c r="C6" s="394"/>
      <c r="D6" s="395"/>
      <c r="E6" s="396"/>
      <c r="F6" s="397"/>
      <c r="G6" s="144"/>
    </row>
    <row r="7" spans="1:7" ht="15">
      <c r="A7" s="462"/>
      <c r="B7" s="463" t="s">
        <v>807</v>
      </c>
      <c r="C7" s="349"/>
      <c r="D7" s="350"/>
      <c r="E7" s="351"/>
      <c r="F7" s="352"/>
      <c r="G7" s="144"/>
    </row>
    <row r="8" spans="1:7" ht="45">
      <c r="A8" s="464" t="s">
        <v>709</v>
      </c>
      <c r="B8" s="465" t="s">
        <v>348</v>
      </c>
      <c r="C8" s="365" t="s">
        <v>18</v>
      </c>
      <c r="D8" s="366">
        <f>2.5*5</f>
        <v>12.5</v>
      </c>
      <c r="E8" s="367"/>
      <c r="F8" s="368">
        <f>ROUND(D8*E8,2)</f>
        <v>0</v>
      </c>
      <c r="G8" s="144"/>
    </row>
    <row r="9" spans="1:7" ht="22.5">
      <c r="A9" s="464" t="s">
        <v>710</v>
      </c>
      <c r="B9" s="465" t="s">
        <v>156</v>
      </c>
      <c r="C9" s="365" t="s">
        <v>18</v>
      </c>
      <c r="D9" s="366">
        <f>1.8*5</f>
        <v>9</v>
      </c>
      <c r="E9" s="367"/>
      <c r="F9" s="368">
        <f t="shared" ref="F9:F27" si="0">ROUND(D9*E9,2)</f>
        <v>0</v>
      </c>
      <c r="G9" s="144"/>
    </row>
    <row r="10" spans="1:7" ht="22.5">
      <c r="A10" s="464" t="s">
        <v>712</v>
      </c>
      <c r="B10" s="465" t="s">
        <v>981</v>
      </c>
      <c r="C10" s="365" t="s">
        <v>18</v>
      </c>
      <c r="D10" s="366">
        <f>1*5</f>
        <v>5</v>
      </c>
      <c r="E10" s="367"/>
      <c r="F10" s="368">
        <f t="shared" si="0"/>
        <v>0</v>
      </c>
      <c r="G10" s="179"/>
    </row>
    <row r="11" spans="1:7" ht="22.5">
      <c r="A11" s="464" t="s">
        <v>711</v>
      </c>
      <c r="B11" s="465" t="s">
        <v>808</v>
      </c>
      <c r="C11" s="365"/>
      <c r="D11" s="366"/>
      <c r="E11" s="351"/>
      <c r="F11" s="352"/>
      <c r="G11" s="144"/>
    </row>
    <row r="12" spans="1:7" s="181" customFormat="1">
      <c r="A12" s="429"/>
      <c r="B12" s="431" t="s">
        <v>394</v>
      </c>
      <c r="C12" s="365" t="s">
        <v>24</v>
      </c>
      <c r="D12" s="366">
        <v>17</v>
      </c>
      <c r="E12" s="367"/>
      <c r="F12" s="368">
        <f>ROUND(D12*E12,2)</f>
        <v>0</v>
      </c>
    </row>
    <row r="13" spans="1:7" ht="45">
      <c r="A13" s="464" t="s">
        <v>713</v>
      </c>
      <c r="B13" s="180" t="s">
        <v>341</v>
      </c>
      <c r="C13" s="166" t="s">
        <v>24</v>
      </c>
      <c r="D13" s="172">
        <f>5*16+20</f>
        <v>100</v>
      </c>
      <c r="E13" s="340"/>
      <c r="F13" s="164">
        <f t="shared" ref="F13" si="1">ROUND(D13*E13,2)</f>
        <v>0</v>
      </c>
    </row>
    <row r="14" spans="1:7" s="181" customFormat="1" ht="78.75">
      <c r="A14" s="464"/>
      <c r="B14" s="431" t="s">
        <v>1144</v>
      </c>
      <c r="C14" s="394"/>
      <c r="D14" s="395"/>
      <c r="E14" s="396"/>
      <c r="F14" s="397"/>
    </row>
    <row r="15" spans="1:7" s="181" customFormat="1" ht="33.75">
      <c r="A15" s="464"/>
      <c r="B15" s="431" t="s">
        <v>1098</v>
      </c>
      <c r="C15" s="365" t="s">
        <v>18</v>
      </c>
      <c r="D15" s="366">
        <f>1.5*5</f>
        <v>7.5</v>
      </c>
      <c r="E15" s="367"/>
      <c r="F15" s="368">
        <f>ROUND(D15*E15,2)</f>
        <v>0</v>
      </c>
    </row>
    <row r="16" spans="1:7" s="181" customFormat="1" ht="22.5">
      <c r="A16" s="464"/>
      <c r="B16" s="431" t="s">
        <v>465</v>
      </c>
      <c r="C16" s="365" t="s">
        <v>18</v>
      </c>
      <c r="D16" s="366">
        <f>1*5</f>
        <v>5</v>
      </c>
      <c r="E16" s="367"/>
      <c r="F16" s="368">
        <f>ROUND(D16*E16,2)</f>
        <v>0</v>
      </c>
    </row>
    <row r="17" spans="1:6" s="181" customFormat="1" ht="22.5">
      <c r="A17" s="464"/>
      <c r="B17" s="431" t="s">
        <v>641</v>
      </c>
      <c r="C17" s="365" t="s">
        <v>18</v>
      </c>
      <c r="D17" s="366">
        <v>8</v>
      </c>
      <c r="E17" s="367"/>
      <c r="F17" s="368">
        <f>ROUND(D17*E17,2)</f>
        <v>0</v>
      </c>
    </row>
    <row r="18" spans="1:6">
      <c r="A18" s="464"/>
      <c r="B18" s="152" t="s">
        <v>1050</v>
      </c>
      <c r="C18" s="365" t="s">
        <v>18</v>
      </c>
      <c r="D18" s="366">
        <f>0.2*5</f>
        <v>1</v>
      </c>
      <c r="E18" s="367"/>
      <c r="F18" s="368">
        <f t="shared" si="0"/>
        <v>0</v>
      </c>
    </row>
    <row r="19" spans="1:6">
      <c r="A19" s="464"/>
      <c r="B19" s="152" t="s">
        <v>1051</v>
      </c>
      <c r="C19" s="365" t="s">
        <v>18</v>
      </c>
      <c r="D19" s="366">
        <f>1*5</f>
        <v>5</v>
      </c>
      <c r="E19" s="367"/>
      <c r="F19" s="368">
        <f t="shared" si="0"/>
        <v>0</v>
      </c>
    </row>
    <row r="20" spans="1:6">
      <c r="A20" s="464"/>
      <c r="B20" s="465" t="s">
        <v>167</v>
      </c>
      <c r="C20" s="365" t="s">
        <v>31</v>
      </c>
      <c r="D20" s="366">
        <f>50*5</f>
        <v>250</v>
      </c>
      <c r="E20" s="367"/>
      <c r="F20" s="368">
        <f t="shared" si="0"/>
        <v>0</v>
      </c>
    </row>
    <row r="21" spans="1:6">
      <c r="A21" s="464"/>
      <c r="B21" s="465" t="s">
        <v>214</v>
      </c>
      <c r="C21" s="365" t="s">
        <v>31</v>
      </c>
      <c r="D21" s="366">
        <f>D20*0.3</f>
        <v>75</v>
      </c>
      <c r="E21" s="367"/>
      <c r="F21" s="368">
        <f t="shared" si="0"/>
        <v>0</v>
      </c>
    </row>
    <row r="22" spans="1:6" ht="22.5">
      <c r="A22" s="464"/>
      <c r="B22" s="465" t="s">
        <v>366</v>
      </c>
      <c r="C22" s="365" t="s">
        <v>24</v>
      </c>
      <c r="D22" s="366">
        <f>6*5</f>
        <v>30</v>
      </c>
      <c r="E22" s="367"/>
      <c r="F22" s="368">
        <f t="shared" si="0"/>
        <v>0</v>
      </c>
    </row>
    <row r="23" spans="1:6">
      <c r="A23" s="464"/>
      <c r="B23" s="465" t="s">
        <v>395</v>
      </c>
      <c r="C23" s="365" t="s">
        <v>24</v>
      </c>
      <c r="D23" s="366">
        <f>1.5*5</f>
        <v>7.5</v>
      </c>
      <c r="E23" s="367"/>
      <c r="F23" s="368">
        <f t="shared" si="0"/>
        <v>0</v>
      </c>
    </row>
    <row r="24" spans="1:6" ht="33.75">
      <c r="A24" s="464"/>
      <c r="B24" s="152" t="s">
        <v>1198</v>
      </c>
      <c r="C24" s="365" t="s">
        <v>48</v>
      </c>
      <c r="D24" s="366">
        <v>150</v>
      </c>
      <c r="E24" s="367"/>
      <c r="F24" s="368">
        <f t="shared" si="0"/>
        <v>0</v>
      </c>
    </row>
    <row r="25" spans="1:6">
      <c r="A25" s="464"/>
      <c r="B25" s="465" t="s">
        <v>207</v>
      </c>
      <c r="C25" s="365" t="s">
        <v>3</v>
      </c>
      <c r="D25" s="366">
        <v>5</v>
      </c>
      <c r="E25" s="367"/>
      <c r="F25" s="368">
        <f t="shared" si="0"/>
        <v>0</v>
      </c>
    </row>
    <row r="26" spans="1:6" ht="22.5">
      <c r="A26" s="464"/>
      <c r="B26" s="465" t="s">
        <v>206</v>
      </c>
      <c r="C26" s="365" t="s">
        <v>3</v>
      </c>
      <c r="D26" s="366">
        <f>3*5</f>
        <v>15</v>
      </c>
      <c r="E26" s="367"/>
      <c r="F26" s="368">
        <f t="shared" si="0"/>
        <v>0</v>
      </c>
    </row>
    <row r="27" spans="1:6" ht="34.5" thickBot="1">
      <c r="A27" s="464" t="s">
        <v>1153</v>
      </c>
      <c r="B27" s="465" t="s">
        <v>363</v>
      </c>
      <c r="C27" s="365" t="s">
        <v>3</v>
      </c>
      <c r="D27" s="80">
        <v>5</v>
      </c>
      <c r="E27" s="367"/>
      <c r="F27" s="368">
        <f t="shared" si="0"/>
        <v>0</v>
      </c>
    </row>
    <row r="28" spans="1:6" ht="13.5" customHeight="1" thickBot="1">
      <c r="A28" s="719" t="s">
        <v>157</v>
      </c>
      <c r="B28" s="720"/>
      <c r="C28" s="409"/>
      <c r="D28" s="409"/>
      <c r="E28" s="409"/>
      <c r="F28" s="326">
        <f>SUM(F8:F27)</f>
        <v>0</v>
      </c>
    </row>
    <row r="29" spans="1:6">
      <c r="A29" s="109"/>
      <c r="B29" s="107"/>
      <c r="C29" s="121"/>
      <c r="D29" s="110"/>
      <c r="E29" s="111"/>
      <c r="F29" s="112"/>
    </row>
    <row r="30" spans="1:6">
      <c r="A30" s="109"/>
      <c r="B30" s="107"/>
      <c r="C30" s="121"/>
      <c r="D30" s="110"/>
      <c r="E30" s="111"/>
      <c r="F30" s="112"/>
    </row>
    <row r="31" spans="1:6">
      <c r="A31" s="109"/>
      <c r="B31" s="107"/>
      <c r="C31" s="121"/>
      <c r="D31" s="110"/>
      <c r="E31" s="111"/>
      <c r="F31" s="112"/>
    </row>
    <row r="32" spans="1:6">
      <c r="A32" s="109"/>
      <c r="B32" s="107"/>
      <c r="C32" s="121"/>
      <c r="D32" s="110"/>
      <c r="E32" s="111"/>
      <c r="F32" s="112"/>
    </row>
    <row r="33" spans="1:6">
      <c r="A33" s="109"/>
      <c r="B33" s="107"/>
      <c r="C33" s="121"/>
      <c r="D33" s="110"/>
      <c r="E33" s="111"/>
      <c r="F33" s="112"/>
    </row>
    <row r="34" spans="1:6">
      <c r="A34" s="109"/>
      <c r="B34" s="107"/>
      <c r="C34" s="121"/>
      <c r="D34" s="110"/>
      <c r="E34" s="111"/>
      <c r="F34" s="112"/>
    </row>
    <row r="35" spans="1:6">
      <c r="A35" s="109"/>
      <c r="B35" s="107"/>
      <c r="C35" s="121"/>
      <c r="D35" s="110"/>
      <c r="E35" s="111"/>
      <c r="F35" s="112"/>
    </row>
    <row r="36" spans="1:6">
      <c r="A36" s="109"/>
      <c r="B36" s="107"/>
      <c r="C36" s="121"/>
      <c r="D36" s="110"/>
      <c r="E36" s="111"/>
      <c r="F36" s="112"/>
    </row>
    <row r="37" spans="1:6">
      <c r="A37" s="109"/>
      <c r="B37" s="107"/>
      <c r="C37" s="121"/>
      <c r="D37" s="110"/>
      <c r="E37" s="111"/>
      <c r="F37" s="112"/>
    </row>
    <row r="38" spans="1:6">
      <c r="A38" s="109"/>
      <c r="B38" s="107"/>
      <c r="C38" s="121"/>
      <c r="D38" s="110"/>
      <c r="E38" s="111"/>
      <c r="F38" s="112"/>
    </row>
    <row r="39" spans="1:6">
      <c r="A39" s="109"/>
      <c r="B39" s="107"/>
      <c r="C39" s="121"/>
      <c r="D39" s="110"/>
      <c r="E39" s="111"/>
      <c r="F39" s="112"/>
    </row>
    <row r="40" spans="1:6">
      <c r="A40" s="109"/>
      <c r="B40" s="107"/>
      <c r="C40" s="121"/>
      <c r="D40" s="110"/>
      <c r="E40" s="111"/>
      <c r="F40" s="112"/>
    </row>
    <row r="41" spans="1:6">
      <c r="A41" s="109"/>
      <c r="B41" s="107"/>
      <c r="C41" s="121"/>
      <c r="D41" s="110"/>
      <c r="E41" s="111"/>
      <c r="F41" s="112"/>
    </row>
    <row r="42" spans="1:6">
      <c r="A42" s="109"/>
      <c r="B42" s="107"/>
      <c r="C42" s="121"/>
      <c r="D42" s="110"/>
      <c r="E42" s="111"/>
      <c r="F42" s="112"/>
    </row>
    <row r="43" spans="1:6">
      <c r="A43" s="109"/>
      <c r="B43" s="107"/>
      <c r="C43" s="121"/>
      <c r="D43" s="110"/>
      <c r="E43" s="111"/>
      <c r="F43" s="112"/>
    </row>
    <row r="44" spans="1:6">
      <c r="A44" s="109"/>
      <c r="B44" s="107"/>
      <c r="C44" s="121"/>
      <c r="D44" s="110"/>
      <c r="E44" s="111"/>
      <c r="F44" s="112"/>
    </row>
    <row r="45" spans="1:6">
      <c r="A45" s="109"/>
      <c r="B45" s="107"/>
      <c r="C45" s="121"/>
      <c r="D45" s="110"/>
      <c r="E45" s="111"/>
      <c r="F45" s="112"/>
    </row>
    <row r="46" spans="1:6">
      <c r="A46" s="109"/>
      <c r="B46" s="107"/>
      <c r="C46" s="121"/>
      <c r="D46" s="110"/>
      <c r="E46" s="111"/>
      <c r="F46" s="112"/>
    </row>
    <row r="47" spans="1:6">
      <c r="A47" s="109"/>
      <c r="B47" s="107"/>
      <c r="C47" s="121"/>
      <c r="D47" s="110"/>
      <c r="E47" s="111"/>
      <c r="F47" s="112"/>
    </row>
    <row r="48" spans="1:6">
      <c r="A48" s="109"/>
      <c r="B48" s="107"/>
      <c r="C48" s="121"/>
      <c r="D48" s="110"/>
      <c r="E48" s="111"/>
      <c r="F48" s="112"/>
    </row>
    <row r="49" spans="1:6">
      <c r="A49" s="109"/>
      <c r="B49" s="107"/>
      <c r="C49" s="121"/>
      <c r="D49" s="110"/>
      <c r="E49" s="111"/>
      <c r="F49" s="112"/>
    </row>
    <row r="50" spans="1:6">
      <c r="A50" s="109"/>
      <c r="B50" s="107"/>
      <c r="C50" s="121"/>
      <c r="D50" s="110"/>
      <c r="E50" s="111"/>
      <c r="F50" s="112"/>
    </row>
    <row r="51" spans="1:6">
      <c r="A51" s="109"/>
      <c r="B51" s="107"/>
      <c r="C51" s="121"/>
      <c r="D51" s="110"/>
      <c r="E51" s="111"/>
      <c r="F51" s="112"/>
    </row>
    <row r="52" spans="1:6">
      <c r="A52" s="109"/>
      <c r="B52" s="107"/>
      <c r="C52" s="121"/>
      <c r="D52" s="110"/>
      <c r="E52" s="111"/>
      <c r="F52" s="112"/>
    </row>
    <row r="53" spans="1:6">
      <c r="A53" s="109"/>
      <c r="B53" s="107"/>
      <c r="C53" s="121"/>
      <c r="D53" s="110"/>
      <c r="E53" s="111"/>
      <c r="F53" s="112"/>
    </row>
    <row r="54" spans="1:6">
      <c r="A54" s="109"/>
      <c r="B54" s="107"/>
      <c r="C54" s="121"/>
      <c r="D54" s="110"/>
      <c r="E54" s="111"/>
      <c r="F54" s="112"/>
    </row>
    <row r="55" spans="1:6">
      <c r="A55" s="109"/>
      <c r="B55" s="107"/>
      <c r="C55" s="121"/>
      <c r="D55" s="110"/>
      <c r="E55" s="111"/>
      <c r="F55" s="112"/>
    </row>
    <row r="56" spans="1:6">
      <c r="A56" s="109"/>
      <c r="B56" s="107"/>
      <c r="C56" s="121"/>
      <c r="D56" s="110"/>
      <c r="E56" s="111"/>
      <c r="F56" s="112"/>
    </row>
    <row r="57" spans="1:6">
      <c r="A57" s="109"/>
      <c r="B57" s="107"/>
      <c r="C57" s="121"/>
      <c r="D57" s="110"/>
      <c r="E57" s="111"/>
      <c r="F57" s="112"/>
    </row>
    <row r="58" spans="1:6">
      <c r="A58" s="109"/>
      <c r="B58" s="107"/>
      <c r="C58" s="121"/>
      <c r="D58" s="110"/>
      <c r="E58" s="111"/>
      <c r="F58" s="112"/>
    </row>
    <row r="59" spans="1:6">
      <c r="A59" s="109"/>
      <c r="B59" s="107"/>
      <c r="C59" s="121"/>
      <c r="D59" s="110"/>
      <c r="E59" s="111"/>
      <c r="F59" s="112"/>
    </row>
    <row r="60" spans="1:6">
      <c r="A60" s="109"/>
      <c r="B60" s="107"/>
      <c r="C60" s="121"/>
      <c r="D60" s="110"/>
      <c r="E60" s="111"/>
      <c r="F60" s="112"/>
    </row>
    <row r="61" spans="1:6">
      <c r="A61" s="109"/>
      <c r="B61" s="107"/>
      <c r="C61" s="121"/>
      <c r="D61" s="110"/>
      <c r="E61" s="111"/>
      <c r="F61" s="112"/>
    </row>
    <row r="62" spans="1:6">
      <c r="A62" s="109"/>
      <c r="B62" s="107"/>
      <c r="C62" s="121"/>
      <c r="D62" s="110"/>
      <c r="E62" s="111"/>
      <c r="F62" s="112"/>
    </row>
    <row r="63" spans="1:6">
      <c r="A63" s="109"/>
      <c r="B63" s="107"/>
      <c r="C63" s="121"/>
      <c r="D63" s="110"/>
      <c r="E63" s="111"/>
      <c r="F63" s="112"/>
    </row>
    <row r="64" spans="1:6">
      <c r="A64" s="109"/>
      <c r="B64" s="107"/>
      <c r="C64" s="121"/>
      <c r="D64" s="110"/>
      <c r="E64" s="111"/>
      <c r="F64" s="112"/>
    </row>
    <row r="65" spans="1:6">
      <c r="A65" s="109"/>
      <c r="B65" s="107"/>
      <c r="C65" s="121"/>
      <c r="D65" s="110"/>
      <c r="E65" s="111"/>
      <c r="F65" s="112"/>
    </row>
    <row r="66" spans="1:6">
      <c r="A66" s="109"/>
      <c r="B66" s="107"/>
      <c r="C66" s="121"/>
      <c r="D66" s="110"/>
      <c r="E66" s="111"/>
      <c r="F66" s="112"/>
    </row>
    <row r="67" spans="1:6">
      <c r="A67" s="109"/>
      <c r="B67" s="107"/>
      <c r="C67" s="121"/>
      <c r="D67" s="110"/>
      <c r="E67" s="111"/>
      <c r="F67" s="112"/>
    </row>
    <row r="68" spans="1:6">
      <c r="A68" s="109"/>
      <c r="B68" s="107"/>
      <c r="C68" s="121"/>
      <c r="D68" s="110"/>
      <c r="E68" s="111"/>
      <c r="F68" s="112"/>
    </row>
    <row r="69" spans="1:6">
      <c r="A69" s="109"/>
      <c r="B69" s="107"/>
      <c r="C69" s="121"/>
      <c r="D69" s="110"/>
      <c r="E69" s="111"/>
      <c r="F69" s="112"/>
    </row>
    <row r="70" spans="1:6">
      <c r="A70" s="109"/>
      <c r="B70" s="107"/>
      <c r="C70" s="121"/>
      <c r="D70" s="110"/>
      <c r="E70" s="111"/>
      <c r="F70" s="112"/>
    </row>
    <row r="71" spans="1:6">
      <c r="A71" s="109"/>
      <c r="B71" s="107"/>
      <c r="C71" s="121"/>
      <c r="D71" s="110"/>
      <c r="E71" s="111"/>
      <c r="F71" s="112"/>
    </row>
    <row r="72" spans="1:6">
      <c r="A72" s="109"/>
      <c r="B72" s="107"/>
      <c r="C72" s="121"/>
      <c r="D72" s="110"/>
      <c r="E72" s="111"/>
      <c r="F72" s="112"/>
    </row>
    <row r="73" spans="1:6">
      <c r="A73" s="109"/>
      <c r="B73" s="107"/>
      <c r="C73" s="121"/>
      <c r="D73" s="110"/>
      <c r="E73" s="111"/>
      <c r="F73" s="112"/>
    </row>
    <row r="74" spans="1:6">
      <c r="A74" s="109"/>
      <c r="B74" s="107"/>
      <c r="C74" s="121"/>
      <c r="D74" s="110"/>
      <c r="E74" s="111"/>
      <c r="F74" s="112"/>
    </row>
    <row r="75" spans="1:6">
      <c r="A75" s="109"/>
      <c r="B75" s="107"/>
      <c r="C75" s="121"/>
      <c r="D75" s="110"/>
      <c r="E75" s="111"/>
      <c r="F75" s="112"/>
    </row>
    <row r="76" spans="1:6">
      <c r="A76" s="109"/>
      <c r="B76" s="107"/>
      <c r="C76" s="121"/>
      <c r="D76" s="110"/>
      <c r="E76" s="111"/>
      <c r="F76" s="112"/>
    </row>
    <row r="77" spans="1:6">
      <c r="A77" s="109"/>
      <c r="B77" s="107"/>
      <c r="C77" s="121"/>
      <c r="D77" s="110"/>
      <c r="E77" s="111"/>
      <c r="F77" s="112"/>
    </row>
    <row r="78" spans="1:6">
      <c r="A78" s="109"/>
      <c r="B78" s="107"/>
      <c r="C78" s="121"/>
      <c r="D78" s="110"/>
      <c r="E78" s="111"/>
      <c r="F78" s="112"/>
    </row>
    <row r="79" spans="1:6">
      <c r="A79" s="109"/>
      <c r="B79" s="107"/>
      <c r="C79" s="121"/>
      <c r="D79" s="110"/>
      <c r="E79" s="111"/>
      <c r="F79" s="112"/>
    </row>
    <row r="80" spans="1:6">
      <c r="A80" s="109"/>
      <c r="B80" s="107"/>
      <c r="C80" s="121"/>
      <c r="D80" s="110"/>
      <c r="E80" s="111"/>
      <c r="F80" s="112"/>
    </row>
    <row r="81" spans="1:6">
      <c r="A81" s="109"/>
      <c r="B81" s="107"/>
      <c r="C81" s="121"/>
      <c r="D81" s="110"/>
      <c r="E81" s="111"/>
      <c r="F81" s="112"/>
    </row>
    <row r="82" spans="1:6">
      <c r="A82" s="109"/>
      <c r="B82" s="107"/>
      <c r="C82" s="121"/>
      <c r="D82" s="110"/>
      <c r="E82" s="111"/>
      <c r="F82" s="112"/>
    </row>
    <row r="83" spans="1:6">
      <c r="A83" s="109"/>
      <c r="B83" s="107"/>
      <c r="C83" s="121"/>
      <c r="D83" s="110"/>
      <c r="E83" s="111"/>
      <c r="F83" s="112"/>
    </row>
    <row r="84" spans="1:6">
      <c r="A84" s="109"/>
      <c r="B84" s="107"/>
      <c r="C84" s="121"/>
      <c r="D84" s="110"/>
      <c r="E84" s="111"/>
      <c r="F84" s="112"/>
    </row>
    <row r="85" spans="1:6">
      <c r="A85" s="109"/>
      <c r="B85" s="107"/>
      <c r="C85" s="121"/>
      <c r="D85" s="110"/>
      <c r="E85" s="111"/>
      <c r="F85" s="112"/>
    </row>
    <row r="86" spans="1:6">
      <c r="A86" s="109"/>
      <c r="B86" s="107"/>
      <c r="C86" s="121"/>
      <c r="D86" s="110"/>
      <c r="E86" s="111"/>
      <c r="F86" s="112"/>
    </row>
    <row r="87" spans="1:6">
      <c r="A87" s="109"/>
      <c r="B87" s="107"/>
      <c r="C87" s="121"/>
      <c r="D87" s="110"/>
      <c r="E87" s="111"/>
      <c r="F87" s="112"/>
    </row>
    <row r="88" spans="1:6">
      <c r="A88" s="109"/>
      <c r="B88" s="107"/>
      <c r="C88" s="121"/>
      <c r="D88" s="110"/>
      <c r="E88" s="111"/>
      <c r="F88" s="112"/>
    </row>
    <row r="89" spans="1:6">
      <c r="A89" s="109"/>
      <c r="B89" s="107"/>
      <c r="C89" s="121"/>
      <c r="D89" s="110"/>
      <c r="E89" s="111"/>
      <c r="F89" s="112"/>
    </row>
    <row r="90" spans="1:6">
      <c r="A90" s="109"/>
      <c r="B90" s="107"/>
      <c r="C90" s="121"/>
      <c r="D90" s="110"/>
      <c r="E90" s="111"/>
      <c r="F90" s="112"/>
    </row>
    <row r="91" spans="1:6">
      <c r="A91" s="109"/>
      <c r="B91" s="107"/>
      <c r="C91" s="121"/>
      <c r="D91" s="110"/>
      <c r="E91" s="111"/>
      <c r="F91" s="112"/>
    </row>
    <row r="92" spans="1:6">
      <c r="A92" s="109"/>
      <c r="B92" s="107"/>
      <c r="C92" s="121"/>
      <c r="D92" s="110"/>
      <c r="E92" s="111"/>
      <c r="F92" s="112"/>
    </row>
    <row r="93" spans="1:6">
      <c r="A93" s="109"/>
      <c r="B93" s="107"/>
      <c r="C93" s="121"/>
      <c r="D93" s="110"/>
      <c r="E93" s="111"/>
      <c r="F93" s="112"/>
    </row>
    <row r="94" spans="1:6">
      <c r="A94" s="109"/>
      <c r="B94" s="107"/>
      <c r="C94" s="121"/>
      <c r="D94" s="110"/>
      <c r="E94" s="111"/>
      <c r="F94" s="112"/>
    </row>
    <row r="95" spans="1:6">
      <c r="A95" s="109"/>
      <c r="B95" s="107"/>
      <c r="C95" s="121"/>
      <c r="D95" s="110"/>
      <c r="E95" s="111"/>
      <c r="F95" s="112"/>
    </row>
    <row r="96" spans="1:6">
      <c r="A96" s="109"/>
      <c r="B96" s="107"/>
      <c r="C96" s="121"/>
      <c r="D96" s="110"/>
      <c r="E96" s="111"/>
      <c r="F96" s="112"/>
    </row>
    <row r="97" spans="1:6">
      <c r="A97" s="109"/>
      <c r="B97" s="107"/>
      <c r="C97" s="121"/>
      <c r="D97" s="110"/>
      <c r="E97" s="111"/>
      <c r="F97" s="112"/>
    </row>
    <row r="98" spans="1:6">
      <c r="A98" s="109"/>
      <c r="B98" s="107"/>
      <c r="C98" s="121"/>
      <c r="D98" s="110"/>
      <c r="E98" s="111"/>
      <c r="F98" s="112"/>
    </row>
    <row r="99" spans="1:6">
      <c r="A99" s="109"/>
      <c r="B99" s="107"/>
      <c r="C99" s="121"/>
      <c r="D99" s="110"/>
      <c r="E99" s="111"/>
      <c r="F99" s="112"/>
    </row>
    <row r="100" spans="1:6">
      <c r="A100" s="109"/>
      <c r="B100" s="107"/>
      <c r="C100" s="121"/>
      <c r="D100" s="110"/>
      <c r="E100" s="111"/>
      <c r="F100" s="112"/>
    </row>
    <row r="101" spans="1:6">
      <c r="A101" s="109"/>
      <c r="B101" s="107"/>
      <c r="C101" s="121"/>
      <c r="D101" s="110"/>
      <c r="E101" s="111"/>
      <c r="F101" s="112"/>
    </row>
    <row r="102" spans="1:6">
      <c r="A102" s="109"/>
      <c r="B102" s="107"/>
      <c r="C102" s="121"/>
      <c r="D102" s="110"/>
      <c r="E102" s="111"/>
      <c r="F102" s="112"/>
    </row>
    <row r="103" spans="1:6">
      <c r="A103" s="109"/>
      <c r="B103" s="107"/>
      <c r="C103" s="121"/>
      <c r="D103" s="110"/>
      <c r="E103" s="111"/>
      <c r="F103" s="112"/>
    </row>
    <row r="104" spans="1:6">
      <c r="A104" s="109"/>
      <c r="B104" s="107"/>
      <c r="C104" s="121"/>
      <c r="D104" s="110"/>
      <c r="E104" s="111"/>
      <c r="F104" s="112"/>
    </row>
    <row r="105" spans="1:6">
      <c r="A105" s="109"/>
      <c r="B105" s="107"/>
      <c r="C105" s="121"/>
      <c r="D105" s="110"/>
      <c r="E105" s="111"/>
      <c r="F105" s="112"/>
    </row>
    <row r="106" spans="1:6">
      <c r="A106" s="109"/>
      <c r="B106" s="107"/>
      <c r="C106" s="121"/>
      <c r="D106" s="110"/>
      <c r="E106" s="111"/>
      <c r="F106" s="112"/>
    </row>
    <row r="107" spans="1:6">
      <c r="A107" s="109"/>
      <c r="B107" s="107"/>
      <c r="C107" s="121"/>
      <c r="D107" s="110"/>
      <c r="E107" s="111"/>
      <c r="F107" s="112"/>
    </row>
    <row r="108" spans="1:6">
      <c r="A108" s="109"/>
      <c r="B108" s="107"/>
      <c r="C108" s="121"/>
      <c r="D108" s="110"/>
      <c r="E108" s="111"/>
      <c r="F108" s="112"/>
    </row>
    <row r="109" spans="1:6">
      <c r="A109" s="109"/>
      <c r="B109" s="107"/>
      <c r="C109" s="121"/>
      <c r="D109" s="110"/>
      <c r="E109" s="111"/>
      <c r="F109" s="112"/>
    </row>
    <row r="110" spans="1:6">
      <c r="A110" s="109"/>
      <c r="B110" s="107"/>
      <c r="C110" s="121"/>
      <c r="D110" s="110"/>
      <c r="E110" s="111"/>
      <c r="F110" s="112"/>
    </row>
    <row r="111" spans="1:6">
      <c r="A111" s="109"/>
      <c r="B111" s="107"/>
      <c r="C111" s="121"/>
      <c r="D111" s="110"/>
      <c r="E111" s="111"/>
      <c r="F111" s="112"/>
    </row>
    <row r="112" spans="1:6">
      <c r="A112" s="109"/>
      <c r="B112" s="107"/>
      <c r="C112" s="121"/>
      <c r="D112" s="110"/>
      <c r="E112" s="111"/>
      <c r="F112" s="112"/>
    </row>
    <row r="113" spans="1:6">
      <c r="A113" s="109"/>
      <c r="B113" s="107"/>
      <c r="C113" s="121"/>
      <c r="D113" s="110"/>
      <c r="E113" s="111"/>
      <c r="F113" s="112"/>
    </row>
    <row r="114" spans="1:6">
      <c r="A114" s="109"/>
      <c r="B114" s="107"/>
      <c r="C114" s="121"/>
      <c r="D114" s="110"/>
      <c r="E114" s="111"/>
      <c r="F114" s="112"/>
    </row>
    <row r="115" spans="1:6">
      <c r="A115" s="109"/>
      <c r="B115" s="107"/>
      <c r="C115" s="121"/>
      <c r="D115" s="110"/>
      <c r="E115" s="111"/>
      <c r="F115" s="112"/>
    </row>
    <row r="116" spans="1:6">
      <c r="A116" s="109"/>
      <c r="B116" s="107"/>
      <c r="C116" s="121"/>
      <c r="D116" s="110"/>
      <c r="E116" s="111"/>
      <c r="F116" s="112"/>
    </row>
    <row r="117" spans="1:6">
      <c r="A117" s="109"/>
      <c r="B117" s="107"/>
      <c r="C117" s="121"/>
      <c r="D117" s="110"/>
      <c r="E117" s="111"/>
      <c r="F117" s="112"/>
    </row>
    <row r="118" spans="1:6">
      <c r="A118" s="109"/>
      <c r="B118" s="107"/>
      <c r="C118" s="121"/>
      <c r="D118" s="110"/>
      <c r="E118" s="111"/>
      <c r="F118" s="112"/>
    </row>
    <row r="119" spans="1:6">
      <c r="A119" s="109"/>
      <c r="B119" s="107"/>
      <c r="C119" s="121"/>
      <c r="D119" s="110"/>
      <c r="E119" s="111"/>
      <c r="F119" s="112"/>
    </row>
    <row r="120" spans="1:6">
      <c r="A120" s="109"/>
      <c r="B120" s="107"/>
      <c r="C120" s="121"/>
      <c r="D120" s="110"/>
      <c r="E120" s="111"/>
      <c r="F120" s="112"/>
    </row>
    <row r="121" spans="1:6">
      <c r="A121" s="109"/>
      <c r="B121" s="107"/>
      <c r="C121" s="121"/>
      <c r="D121" s="110"/>
      <c r="E121" s="111"/>
      <c r="F121" s="112"/>
    </row>
    <row r="122" spans="1:6">
      <c r="A122" s="109"/>
      <c r="B122" s="107"/>
      <c r="C122" s="121"/>
      <c r="D122" s="110"/>
      <c r="E122" s="111"/>
      <c r="F122" s="112"/>
    </row>
    <row r="123" spans="1:6">
      <c r="A123" s="109"/>
      <c r="B123" s="107"/>
      <c r="C123" s="121"/>
      <c r="D123" s="110"/>
      <c r="E123" s="111"/>
      <c r="F123" s="112"/>
    </row>
    <row r="124" spans="1:6">
      <c r="A124" s="109"/>
      <c r="B124" s="107"/>
      <c r="C124" s="121"/>
      <c r="D124" s="110"/>
      <c r="E124" s="111"/>
      <c r="F124" s="112"/>
    </row>
    <row r="125" spans="1:6">
      <c r="A125" s="109"/>
      <c r="B125" s="107"/>
      <c r="C125" s="121"/>
      <c r="D125" s="110"/>
      <c r="E125" s="111"/>
      <c r="F125" s="112"/>
    </row>
    <row r="126" spans="1:6">
      <c r="A126" s="109"/>
      <c r="B126" s="107"/>
      <c r="C126" s="121"/>
      <c r="D126" s="110"/>
      <c r="E126" s="111"/>
      <c r="F126" s="112"/>
    </row>
    <row r="127" spans="1:6">
      <c r="A127" s="109"/>
      <c r="B127" s="107"/>
      <c r="C127" s="121"/>
      <c r="D127" s="110"/>
      <c r="E127" s="111"/>
      <c r="F127" s="112"/>
    </row>
    <row r="128" spans="1:6">
      <c r="A128" s="109"/>
      <c r="B128" s="107"/>
      <c r="C128" s="121"/>
      <c r="D128" s="110"/>
      <c r="E128" s="111"/>
      <c r="F128" s="112"/>
    </row>
    <row r="129" spans="1:6">
      <c r="A129" s="109"/>
      <c r="B129" s="107"/>
      <c r="C129" s="121"/>
      <c r="D129" s="110"/>
      <c r="E129" s="111"/>
      <c r="F129" s="112"/>
    </row>
    <row r="130" spans="1:6">
      <c r="A130" s="109"/>
      <c r="B130" s="107"/>
      <c r="C130" s="121"/>
      <c r="D130" s="110"/>
      <c r="E130" s="111"/>
      <c r="F130" s="112"/>
    </row>
    <row r="131" spans="1:6">
      <c r="A131" s="109"/>
      <c r="B131" s="107"/>
      <c r="C131" s="121"/>
      <c r="D131" s="110"/>
      <c r="E131" s="111"/>
      <c r="F131" s="112"/>
    </row>
    <row r="132" spans="1:6">
      <c r="A132" s="109"/>
      <c r="B132" s="107"/>
      <c r="C132" s="121"/>
      <c r="D132" s="110"/>
      <c r="E132" s="111"/>
      <c r="F132" s="112"/>
    </row>
    <row r="133" spans="1:6">
      <c r="A133" s="109"/>
      <c r="B133" s="107"/>
      <c r="C133" s="121"/>
      <c r="D133" s="110"/>
      <c r="E133" s="111"/>
      <c r="F133" s="112"/>
    </row>
    <row r="134" spans="1:6">
      <c r="A134" s="109"/>
      <c r="B134" s="107"/>
      <c r="C134" s="121"/>
      <c r="D134" s="110"/>
      <c r="E134" s="111"/>
      <c r="F134" s="112"/>
    </row>
    <row r="135" spans="1:6">
      <c r="A135" s="109"/>
      <c r="B135" s="107"/>
      <c r="C135" s="121"/>
      <c r="D135" s="110"/>
      <c r="E135" s="111"/>
      <c r="F135" s="112"/>
    </row>
    <row r="136" spans="1:6">
      <c r="A136" s="109"/>
      <c r="B136" s="107"/>
      <c r="C136" s="121"/>
      <c r="D136" s="110"/>
      <c r="E136" s="111"/>
      <c r="F136" s="112"/>
    </row>
    <row r="137" spans="1:6">
      <c r="A137" s="109"/>
      <c r="B137" s="107"/>
      <c r="C137" s="121"/>
      <c r="D137" s="110"/>
      <c r="E137" s="111"/>
      <c r="F137" s="112"/>
    </row>
    <row r="138" spans="1:6">
      <c r="A138" s="109"/>
      <c r="B138" s="107"/>
      <c r="C138" s="121"/>
      <c r="D138" s="110"/>
      <c r="E138" s="111"/>
      <c r="F138" s="112"/>
    </row>
    <row r="139" spans="1:6">
      <c r="A139" s="109"/>
      <c r="B139" s="107"/>
      <c r="C139" s="121"/>
      <c r="D139" s="110"/>
      <c r="E139" s="111"/>
      <c r="F139" s="112"/>
    </row>
    <row r="140" spans="1:6">
      <c r="A140" s="109"/>
      <c r="B140" s="107"/>
      <c r="C140" s="121"/>
      <c r="D140" s="110"/>
      <c r="E140" s="111"/>
      <c r="F140" s="112"/>
    </row>
    <row r="141" spans="1:6">
      <c r="A141" s="109"/>
      <c r="B141" s="107"/>
      <c r="C141" s="121"/>
      <c r="D141" s="110"/>
      <c r="E141" s="111"/>
      <c r="F141" s="112"/>
    </row>
    <row r="142" spans="1:6">
      <c r="A142" s="109"/>
      <c r="B142" s="107"/>
      <c r="C142" s="121"/>
      <c r="D142" s="110"/>
      <c r="E142" s="111"/>
      <c r="F142" s="112"/>
    </row>
    <row r="143" spans="1:6">
      <c r="A143" s="109"/>
      <c r="B143" s="107"/>
      <c r="C143" s="121"/>
      <c r="D143" s="110"/>
      <c r="E143" s="111"/>
      <c r="F143" s="112"/>
    </row>
    <row r="144" spans="1:6">
      <c r="A144" s="109"/>
      <c r="B144" s="107"/>
      <c r="C144" s="121"/>
      <c r="D144" s="110"/>
      <c r="E144" s="111"/>
      <c r="F144" s="112"/>
    </row>
    <row r="145" spans="1:6">
      <c r="A145" s="109"/>
      <c r="B145" s="107"/>
      <c r="C145" s="121"/>
      <c r="D145" s="110"/>
      <c r="E145" s="111"/>
      <c r="F145" s="112"/>
    </row>
    <row r="146" spans="1:6">
      <c r="A146" s="109"/>
      <c r="B146" s="107"/>
      <c r="C146" s="121"/>
      <c r="D146" s="110"/>
      <c r="E146" s="111"/>
      <c r="F146" s="112"/>
    </row>
    <row r="147" spans="1:6">
      <c r="A147" s="109"/>
      <c r="B147" s="107"/>
      <c r="C147" s="121"/>
      <c r="D147" s="110"/>
      <c r="E147" s="111"/>
      <c r="F147" s="112"/>
    </row>
    <row r="148" spans="1:6">
      <c r="A148" s="109"/>
      <c r="B148" s="107"/>
      <c r="C148" s="121"/>
      <c r="D148" s="110"/>
      <c r="E148" s="111"/>
      <c r="F148" s="112"/>
    </row>
    <row r="149" spans="1:6">
      <c r="A149" s="109"/>
      <c r="B149" s="107"/>
      <c r="C149" s="121"/>
      <c r="D149" s="110"/>
      <c r="E149" s="111"/>
      <c r="F149" s="112"/>
    </row>
    <row r="150" spans="1:6">
      <c r="A150" s="109"/>
      <c r="B150" s="107"/>
      <c r="C150" s="121"/>
      <c r="D150" s="110"/>
      <c r="E150" s="111"/>
      <c r="F150" s="112"/>
    </row>
    <row r="151" spans="1:6">
      <c r="A151" s="109"/>
      <c r="B151" s="107"/>
      <c r="C151" s="121"/>
      <c r="D151" s="110"/>
      <c r="E151" s="111"/>
      <c r="F151" s="112"/>
    </row>
    <row r="152" spans="1:6">
      <c r="A152" s="109"/>
      <c r="B152" s="107"/>
      <c r="C152" s="121"/>
      <c r="D152" s="110"/>
      <c r="E152" s="111"/>
      <c r="F152" s="112"/>
    </row>
    <row r="153" spans="1:6">
      <c r="A153" s="109"/>
      <c r="B153" s="107"/>
      <c r="C153" s="121"/>
      <c r="D153" s="110"/>
      <c r="E153" s="111"/>
      <c r="F153" s="112"/>
    </row>
    <row r="154" spans="1:6">
      <c r="A154" s="109"/>
      <c r="B154" s="107"/>
      <c r="C154" s="121"/>
      <c r="D154" s="110"/>
      <c r="E154" s="111"/>
      <c r="F154" s="112"/>
    </row>
    <row r="155" spans="1:6">
      <c r="A155" s="109"/>
      <c r="B155" s="107"/>
      <c r="C155" s="121"/>
      <c r="D155" s="110"/>
      <c r="E155" s="111"/>
      <c r="F155" s="112"/>
    </row>
    <row r="156" spans="1:6">
      <c r="A156" s="109"/>
      <c r="B156" s="107"/>
      <c r="C156" s="121"/>
      <c r="D156" s="110"/>
      <c r="E156" s="111"/>
      <c r="F156" s="112"/>
    </row>
    <row r="157" spans="1:6">
      <c r="A157" s="109"/>
      <c r="B157" s="107"/>
      <c r="C157" s="121"/>
      <c r="D157" s="110"/>
      <c r="E157" s="111"/>
      <c r="F157" s="112"/>
    </row>
    <row r="158" spans="1:6">
      <c r="A158" s="109"/>
      <c r="B158" s="107"/>
      <c r="C158" s="121"/>
      <c r="D158" s="110"/>
      <c r="E158" s="111"/>
      <c r="F158" s="112"/>
    </row>
    <row r="159" spans="1:6">
      <c r="A159" s="109"/>
      <c r="B159" s="107"/>
      <c r="C159" s="121"/>
      <c r="D159" s="110"/>
      <c r="E159" s="111"/>
      <c r="F159" s="112"/>
    </row>
    <row r="160" spans="1:6">
      <c r="A160" s="109"/>
      <c r="B160" s="107"/>
      <c r="C160" s="121"/>
      <c r="D160" s="110"/>
      <c r="E160" s="111"/>
      <c r="F160" s="112"/>
    </row>
    <row r="161" spans="1:6">
      <c r="A161" s="109"/>
      <c r="B161" s="107"/>
      <c r="C161" s="121"/>
      <c r="D161" s="110"/>
      <c r="E161" s="111"/>
      <c r="F161" s="112"/>
    </row>
    <row r="162" spans="1:6">
      <c r="A162" s="109"/>
      <c r="B162" s="107"/>
      <c r="C162" s="121"/>
      <c r="D162" s="110"/>
      <c r="E162" s="111"/>
      <c r="F162" s="112"/>
    </row>
    <row r="163" spans="1:6">
      <c r="A163" s="109"/>
      <c r="B163" s="107"/>
      <c r="C163" s="121"/>
      <c r="D163" s="110"/>
      <c r="E163" s="111"/>
      <c r="F163" s="112"/>
    </row>
    <row r="164" spans="1:6">
      <c r="A164" s="109"/>
      <c r="B164" s="107"/>
      <c r="C164" s="121"/>
      <c r="D164" s="110"/>
      <c r="E164" s="111"/>
      <c r="F164" s="112"/>
    </row>
    <row r="165" spans="1:6">
      <c r="A165" s="109"/>
      <c r="B165" s="107"/>
      <c r="C165" s="121"/>
      <c r="D165" s="110"/>
      <c r="E165" s="111"/>
      <c r="F165" s="112"/>
    </row>
    <row r="166" spans="1:6">
      <c r="A166" s="109"/>
      <c r="B166" s="107"/>
      <c r="C166" s="121"/>
      <c r="D166" s="110"/>
      <c r="E166" s="111"/>
      <c r="F166" s="112"/>
    </row>
    <row r="167" spans="1:6">
      <c r="A167" s="109"/>
      <c r="B167" s="107"/>
      <c r="C167" s="121"/>
      <c r="D167" s="110"/>
      <c r="E167" s="111"/>
      <c r="F167" s="112"/>
    </row>
    <row r="168" spans="1:6">
      <c r="A168" s="109"/>
      <c r="B168" s="107"/>
      <c r="C168" s="121"/>
      <c r="D168" s="110"/>
      <c r="E168" s="111"/>
      <c r="F168" s="112"/>
    </row>
    <row r="169" spans="1:6">
      <c r="A169" s="109"/>
      <c r="B169" s="107"/>
      <c r="C169" s="121"/>
      <c r="D169" s="110"/>
      <c r="E169" s="111"/>
      <c r="F169" s="112"/>
    </row>
    <row r="170" spans="1:6">
      <c r="A170" s="109"/>
      <c r="B170" s="107"/>
      <c r="C170" s="121"/>
      <c r="D170" s="110"/>
      <c r="E170" s="111"/>
      <c r="F170" s="112"/>
    </row>
    <row r="171" spans="1:6">
      <c r="A171" s="109"/>
      <c r="B171" s="107"/>
      <c r="C171" s="121"/>
      <c r="D171" s="110"/>
      <c r="E171" s="111"/>
      <c r="F171" s="112"/>
    </row>
    <row r="172" spans="1:6">
      <c r="A172" s="109"/>
      <c r="B172" s="107"/>
      <c r="C172" s="121"/>
      <c r="D172" s="110"/>
      <c r="E172" s="111"/>
      <c r="F172" s="112"/>
    </row>
    <row r="173" spans="1:6">
      <c r="A173" s="109"/>
      <c r="B173" s="107"/>
      <c r="C173" s="121"/>
      <c r="D173" s="110"/>
      <c r="E173" s="111"/>
      <c r="F173" s="112"/>
    </row>
    <row r="174" spans="1:6">
      <c r="A174" s="109"/>
      <c r="B174" s="107"/>
      <c r="C174" s="121"/>
      <c r="D174" s="110"/>
      <c r="E174" s="111"/>
      <c r="F174" s="112"/>
    </row>
    <row r="175" spans="1:6">
      <c r="A175" s="109"/>
      <c r="B175" s="107"/>
      <c r="C175" s="121"/>
      <c r="D175" s="110"/>
      <c r="E175" s="111"/>
      <c r="F175" s="112"/>
    </row>
    <row r="176" spans="1:6">
      <c r="A176" s="109"/>
      <c r="B176" s="107"/>
      <c r="C176" s="121"/>
      <c r="D176" s="110"/>
      <c r="E176" s="111"/>
      <c r="F176" s="112"/>
    </row>
    <row r="177" spans="1:6">
      <c r="A177" s="109"/>
      <c r="B177" s="107"/>
      <c r="C177" s="121"/>
      <c r="D177" s="110"/>
      <c r="E177" s="111"/>
      <c r="F177" s="112"/>
    </row>
    <row r="178" spans="1:6">
      <c r="A178" s="109"/>
      <c r="B178" s="107"/>
      <c r="C178" s="121"/>
      <c r="D178" s="110"/>
      <c r="E178" s="111"/>
      <c r="F178" s="112"/>
    </row>
    <row r="179" spans="1:6">
      <c r="A179" s="109"/>
      <c r="B179" s="107"/>
      <c r="C179" s="121"/>
      <c r="D179" s="110"/>
      <c r="E179" s="111"/>
      <c r="F179" s="112"/>
    </row>
    <row r="180" spans="1:6">
      <c r="A180" s="109"/>
      <c r="B180" s="107"/>
      <c r="C180" s="121"/>
      <c r="D180" s="110"/>
      <c r="E180" s="111"/>
      <c r="F180" s="112"/>
    </row>
    <row r="181" spans="1:6">
      <c r="A181" s="109"/>
      <c r="B181" s="107"/>
      <c r="C181" s="121"/>
      <c r="D181" s="110"/>
      <c r="E181" s="111"/>
      <c r="F181" s="112"/>
    </row>
    <row r="182" spans="1:6">
      <c r="A182" s="109"/>
      <c r="B182" s="107"/>
      <c r="C182" s="121"/>
      <c r="D182" s="110"/>
      <c r="E182" s="111"/>
      <c r="F182" s="112"/>
    </row>
    <row r="183" spans="1:6">
      <c r="A183" s="109"/>
      <c r="B183" s="107"/>
      <c r="C183" s="121"/>
      <c r="D183" s="110"/>
      <c r="E183" s="111"/>
      <c r="F183" s="112"/>
    </row>
    <row r="184" spans="1:6">
      <c r="A184" s="109"/>
      <c r="B184" s="107"/>
      <c r="C184" s="121"/>
      <c r="D184" s="110"/>
      <c r="E184" s="111"/>
      <c r="F184" s="112"/>
    </row>
    <row r="185" spans="1:6">
      <c r="A185" s="109"/>
      <c r="B185" s="107"/>
      <c r="C185" s="121"/>
      <c r="D185" s="110"/>
      <c r="E185" s="111"/>
      <c r="F185" s="112"/>
    </row>
    <row r="186" spans="1:6">
      <c r="A186" s="109"/>
      <c r="B186" s="107"/>
      <c r="C186" s="121"/>
      <c r="D186" s="110"/>
      <c r="E186" s="111"/>
      <c r="F186" s="112"/>
    </row>
    <row r="187" spans="1:6">
      <c r="A187" s="109"/>
      <c r="B187" s="107"/>
      <c r="C187" s="121"/>
      <c r="D187" s="110"/>
      <c r="E187" s="111"/>
      <c r="F187" s="112"/>
    </row>
    <row r="188" spans="1:6">
      <c r="A188" s="109"/>
      <c r="B188" s="107"/>
      <c r="C188" s="121"/>
      <c r="D188" s="110"/>
      <c r="E188" s="111"/>
      <c r="F188" s="112"/>
    </row>
    <row r="189" spans="1:6">
      <c r="A189" s="109"/>
      <c r="B189" s="107"/>
      <c r="C189" s="121"/>
      <c r="D189" s="110"/>
      <c r="E189" s="111"/>
      <c r="F189" s="112"/>
    </row>
    <row r="190" spans="1:6">
      <c r="A190" s="109"/>
      <c r="B190" s="107"/>
      <c r="C190" s="121"/>
      <c r="D190" s="110"/>
      <c r="E190" s="111"/>
      <c r="F190" s="112"/>
    </row>
    <row r="191" spans="1:6">
      <c r="A191" s="109"/>
      <c r="B191" s="107"/>
      <c r="C191" s="121"/>
      <c r="D191" s="110"/>
      <c r="E191" s="111"/>
      <c r="F191" s="112"/>
    </row>
    <row r="192" spans="1:6">
      <c r="A192" s="109"/>
      <c r="B192" s="107"/>
      <c r="C192" s="121"/>
      <c r="D192" s="110"/>
      <c r="E192" s="111"/>
      <c r="F192" s="112"/>
    </row>
    <row r="193" spans="1:6">
      <c r="A193" s="109"/>
      <c r="B193" s="107"/>
      <c r="C193" s="121"/>
      <c r="D193" s="110"/>
      <c r="E193" s="111"/>
      <c r="F193" s="112"/>
    </row>
    <row r="194" spans="1:6">
      <c r="A194" s="109"/>
      <c r="B194" s="107"/>
      <c r="C194" s="121"/>
      <c r="D194" s="110"/>
      <c r="E194" s="111"/>
      <c r="F194" s="112"/>
    </row>
    <row r="195" spans="1:6">
      <c r="A195" s="109"/>
      <c r="B195" s="107"/>
      <c r="C195" s="121"/>
      <c r="D195" s="110"/>
      <c r="E195" s="111"/>
      <c r="F195" s="112"/>
    </row>
    <row r="196" spans="1:6">
      <c r="A196" s="109"/>
      <c r="B196" s="107"/>
      <c r="C196" s="121"/>
      <c r="D196" s="110"/>
      <c r="E196" s="111"/>
      <c r="F196" s="112"/>
    </row>
    <row r="197" spans="1:6">
      <c r="A197" s="109"/>
      <c r="B197" s="107"/>
      <c r="C197" s="121"/>
      <c r="D197" s="110"/>
      <c r="E197" s="111"/>
      <c r="F197" s="112"/>
    </row>
    <row r="198" spans="1:6">
      <c r="A198" s="109"/>
      <c r="B198" s="107"/>
      <c r="C198" s="121"/>
      <c r="D198" s="110"/>
      <c r="E198" s="111"/>
      <c r="F198" s="112"/>
    </row>
    <row r="199" spans="1:6">
      <c r="A199" s="109"/>
      <c r="B199" s="107"/>
      <c r="C199" s="121"/>
      <c r="D199" s="110"/>
      <c r="E199" s="111"/>
      <c r="F199" s="112"/>
    </row>
    <row r="200" spans="1:6">
      <c r="A200" s="109"/>
      <c r="B200" s="107"/>
      <c r="C200" s="121"/>
      <c r="D200" s="110"/>
      <c r="E200" s="111"/>
      <c r="F200" s="112"/>
    </row>
    <row r="201" spans="1:6">
      <c r="A201" s="109"/>
      <c r="B201" s="107"/>
      <c r="C201" s="121"/>
      <c r="D201" s="110"/>
      <c r="E201" s="111"/>
      <c r="F201" s="112"/>
    </row>
    <row r="202" spans="1:6">
      <c r="A202" s="109"/>
      <c r="B202" s="107"/>
      <c r="C202" s="121"/>
      <c r="D202" s="110"/>
      <c r="E202" s="111"/>
      <c r="F202" s="112"/>
    </row>
    <row r="203" spans="1:6">
      <c r="A203" s="109"/>
      <c r="B203" s="107"/>
      <c r="C203" s="121"/>
      <c r="D203" s="110"/>
      <c r="E203" s="111"/>
      <c r="F203" s="112"/>
    </row>
    <row r="204" spans="1:6">
      <c r="A204" s="109"/>
      <c r="B204" s="107"/>
      <c r="C204" s="121"/>
      <c r="D204" s="110"/>
      <c r="E204" s="111"/>
      <c r="F204" s="112"/>
    </row>
    <row r="205" spans="1:6">
      <c r="A205" s="109"/>
      <c r="B205" s="107"/>
      <c r="C205" s="121"/>
      <c r="D205" s="110"/>
      <c r="E205" s="111"/>
      <c r="F205" s="112"/>
    </row>
    <row r="206" spans="1:6">
      <c r="A206" s="109"/>
      <c r="B206" s="107"/>
      <c r="C206" s="121"/>
      <c r="D206" s="110"/>
      <c r="E206" s="111"/>
      <c r="F206" s="112"/>
    </row>
    <row r="207" spans="1:6">
      <c r="A207" s="109"/>
      <c r="B207" s="107"/>
      <c r="C207" s="121"/>
      <c r="D207" s="110"/>
      <c r="E207" s="111"/>
      <c r="F207" s="112"/>
    </row>
    <row r="208" spans="1:6">
      <c r="A208" s="109"/>
      <c r="B208" s="107"/>
      <c r="C208" s="121"/>
      <c r="D208" s="110"/>
      <c r="E208" s="111"/>
      <c r="F208" s="112"/>
    </row>
    <row r="209" spans="1:6">
      <c r="A209" s="109"/>
      <c r="B209" s="107"/>
      <c r="C209" s="121"/>
      <c r="D209" s="110"/>
      <c r="E209" s="111"/>
      <c r="F209" s="112"/>
    </row>
    <row r="210" spans="1:6">
      <c r="A210" s="109"/>
      <c r="B210" s="107"/>
      <c r="C210" s="121"/>
      <c r="D210" s="110"/>
      <c r="E210" s="111"/>
      <c r="F210" s="112"/>
    </row>
    <row r="211" spans="1:6">
      <c r="A211" s="109"/>
      <c r="B211" s="107"/>
      <c r="C211" s="121"/>
      <c r="D211" s="110"/>
      <c r="E211" s="111"/>
      <c r="F211" s="112"/>
    </row>
    <row r="212" spans="1:6">
      <c r="A212" s="109"/>
      <c r="B212" s="107"/>
      <c r="C212" s="121"/>
      <c r="D212" s="110"/>
      <c r="E212" s="111"/>
      <c r="F212" s="112"/>
    </row>
    <row r="213" spans="1:6">
      <c r="A213" s="109"/>
      <c r="B213" s="107"/>
      <c r="C213" s="121"/>
      <c r="D213" s="110"/>
      <c r="E213" s="111"/>
      <c r="F213" s="112"/>
    </row>
    <row r="214" spans="1:6">
      <c r="A214" s="109"/>
      <c r="B214" s="107"/>
      <c r="C214" s="121"/>
      <c r="D214" s="110"/>
      <c r="E214" s="111"/>
      <c r="F214" s="112"/>
    </row>
    <row r="215" spans="1:6">
      <c r="A215" s="109"/>
      <c r="B215" s="107"/>
      <c r="C215" s="121"/>
      <c r="D215" s="110"/>
      <c r="E215" s="111"/>
      <c r="F215" s="112"/>
    </row>
    <row r="216" spans="1:6">
      <c r="A216" s="109"/>
      <c r="B216" s="107"/>
      <c r="C216" s="121"/>
      <c r="D216" s="110"/>
      <c r="E216" s="111"/>
      <c r="F216" s="112"/>
    </row>
    <row r="217" spans="1:6">
      <c r="A217" s="109"/>
      <c r="B217" s="107"/>
      <c r="C217" s="121"/>
      <c r="D217" s="110"/>
      <c r="E217" s="111"/>
      <c r="F217" s="112"/>
    </row>
    <row r="218" spans="1:6">
      <c r="A218" s="109"/>
      <c r="B218" s="107"/>
      <c r="C218" s="121"/>
      <c r="D218" s="110"/>
      <c r="E218" s="111"/>
      <c r="F218" s="112"/>
    </row>
    <row r="219" spans="1:6">
      <c r="A219" s="109"/>
      <c r="B219" s="107"/>
      <c r="C219" s="121"/>
      <c r="D219" s="110"/>
      <c r="E219" s="111"/>
      <c r="F219" s="112"/>
    </row>
    <row r="220" spans="1:6">
      <c r="A220" s="109"/>
      <c r="B220" s="107"/>
      <c r="C220" s="121"/>
      <c r="D220" s="110"/>
      <c r="E220" s="111"/>
      <c r="F220" s="112"/>
    </row>
    <row r="221" spans="1:6">
      <c r="A221" s="109"/>
      <c r="B221" s="107"/>
      <c r="C221" s="121"/>
      <c r="D221" s="110"/>
      <c r="E221" s="111"/>
      <c r="F221" s="112"/>
    </row>
    <row r="222" spans="1:6">
      <c r="A222" s="109"/>
      <c r="B222" s="107"/>
      <c r="C222" s="121"/>
      <c r="D222" s="110"/>
      <c r="E222" s="111"/>
      <c r="F222" s="112"/>
    </row>
    <row r="223" spans="1:6">
      <c r="A223" s="109"/>
      <c r="B223" s="107"/>
      <c r="C223" s="121"/>
      <c r="D223" s="110"/>
      <c r="E223" s="111"/>
      <c r="F223" s="112"/>
    </row>
    <row r="224" spans="1:6">
      <c r="A224" s="109"/>
      <c r="B224" s="107"/>
      <c r="C224" s="121"/>
      <c r="D224" s="110"/>
      <c r="E224" s="111"/>
      <c r="F224" s="112"/>
    </row>
    <row r="225" spans="1:6">
      <c r="A225" s="109"/>
      <c r="B225" s="107"/>
      <c r="C225" s="121"/>
      <c r="D225" s="110"/>
      <c r="E225" s="111"/>
      <c r="F225" s="112"/>
    </row>
    <row r="226" spans="1:6">
      <c r="A226" s="109"/>
      <c r="B226" s="107"/>
      <c r="C226" s="121"/>
      <c r="D226" s="110"/>
      <c r="E226" s="111"/>
      <c r="F226" s="112"/>
    </row>
    <row r="227" spans="1:6">
      <c r="A227" s="109"/>
      <c r="B227" s="107"/>
      <c r="C227" s="121"/>
      <c r="D227" s="110"/>
      <c r="E227" s="111"/>
      <c r="F227" s="112"/>
    </row>
    <row r="228" spans="1:6">
      <c r="A228" s="109"/>
      <c r="B228" s="107"/>
      <c r="C228" s="121"/>
      <c r="D228" s="110"/>
      <c r="E228" s="111"/>
      <c r="F228" s="112"/>
    </row>
    <row r="229" spans="1:6">
      <c r="A229" s="109"/>
      <c r="B229" s="107"/>
      <c r="C229" s="121"/>
      <c r="D229" s="110"/>
      <c r="E229" s="111"/>
      <c r="F229" s="112"/>
    </row>
    <row r="230" spans="1:6">
      <c r="A230" s="109"/>
      <c r="B230" s="107"/>
      <c r="C230" s="121"/>
      <c r="D230" s="110"/>
      <c r="E230" s="111"/>
      <c r="F230" s="112"/>
    </row>
    <row r="231" spans="1:6">
      <c r="A231" s="109"/>
      <c r="B231" s="107"/>
      <c r="C231" s="121"/>
      <c r="D231" s="110"/>
      <c r="E231" s="111"/>
      <c r="F231" s="112"/>
    </row>
    <row r="232" spans="1:6">
      <c r="A232" s="109"/>
      <c r="B232" s="107"/>
      <c r="C232" s="121"/>
      <c r="D232" s="110"/>
      <c r="E232" s="111"/>
      <c r="F232" s="112"/>
    </row>
    <row r="233" spans="1:6">
      <c r="A233" s="109"/>
      <c r="B233" s="107"/>
      <c r="C233" s="121"/>
      <c r="D233" s="110"/>
      <c r="E233" s="111"/>
      <c r="F233" s="112"/>
    </row>
    <row r="234" spans="1:6">
      <c r="A234" s="109"/>
      <c r="B234" s="107"/>
      <c r="C234" s="121"/>
      <c r="D234" s="110"/>
      <c r="E234" s="111"/>
      <c r="F234" s="112"/>
    </row>
    <row r="235" spans="1:6">
      <c r="A235" s="109"/>
      <c r="B235" s="107"/>
      <c r="C235" s="121"/>
      <c r="D235" s="110"/>
      <c r="E235" s="111"/>
      <c r="F235" s="112"/>
    </row>
    <row r="236" spans="1:6">
      <c r="A236" s="109"/>
      <c r="B236" s="107"/>
      <c r="C236" s="121"/>
      <c r="D236" s="110"/>
      <c r="E236" s="111"/>
      <c r="F236" s="112"/>
    </row>
    <row r="237" spans="1:6">
      <c r="A237" s="109"/>
      <c r="B237" s="107"/>
      <c r="C237" s="121"/>
      <c r="D237" s="110"/>
      <c r="E237" s="111"/>
      <c r="F237" s="112"/>
    </row>
    <row r="238" spans="1:6">
      <c r="A238" s="109"/>
      <c r="B238" s="107"/>
      <c r="C238" s="121"/>
      <c r="D238" s="110"/>
      <c r="E238" s="111"/>
      <c r="F238" s="112"/>
    </row>
    <row r="239" spans="1:6">
      <c r="A239" s="109"/>
      <c r="B239" s="107"/>
      <c r="C239" s="121"/>
      <c r="D239" s="110"/>
      <c r="E239" s="111"/>
      <c r="F239" s="112"/>
    </row>
    <row r="240" spans="1:6">
      <c r="A240" s="109"/>
      <c r="B240" s="107"/>
      <c r="C240" s="121"/>
      <c r="D240" s="110"/>
      <c r="E240" s="111"/>
      <c r="F240" s="112"/>
    </row>
    <row r="241" spans="1:6">
      <c r="A241" s="109"/>
      <c r="B241" s="107"/>
      <c r="C241" s="121"/>
      <c r="D241" s="110"/>
      <c r="E241" s="111"/>
      <c r="F241" s="112"/>
    </row>
    <row r="242" spans="1:6">
      <c r="A242" s="109"/>
      <c r="B242" s="107"/>
      <c r="C242" s="121"/>
      <c r="D242" s="110"/>
      <c r="E242" s="111"/>
      <c r="F242" s="112"/>
    </row>
    <row r="243" spans="1:6">
      <c r="A243" s="109"/>
      <c r="B243" s="107"/>
      <c r="C243" s="121"/>
      <c r="D243" s="110"/>
      <c r="E243" s="111"/>
      <c r="F243" s="112"/>
    </row>
    <row r="244" spans="1:6">
      <c r="A244" s="109"/>
      <c r="B244" s="107"/>
      <c r="C244" s="121"/>
      <c r="D244" s="110"/>
      <c r="E244" s="111"/>
      <c r="F244" s="112"/>
    </row>
    <row r="245" spans="1:6">
      <c r="A245" s="109"/>
      <c r="B245" s="107"/>
      <c r="C245" s="121"/>
      <c r="D245" s="110"/>
      <c r="E245" s="111"/>
      <c r="F245" s="112"/>
    </row>
    <row r="246" spans="1:6">
      <c r="A246" s="109"/>
      <c r="B246" s="107"/>
      <c r="C246" s="121"/>
      <c r="D246" s="110"/>
      <c r="E246" s="111"/>
      <c r="F246" s="112"/>
    </row>
    <row r="247" spans="1:6">
      <c r="A247" s="109"/>
      <c r="B247" s="107"/>
      <c r="C247" s="121"/>
      <c r="D247" s="110"/>
      <c r="E247" s="111"/>
      <c r="F247" s="112"/>
    </row>
    <row r="248" spans="1:6">
      <c r="A248" s="109"/>
      <c r="B248" s="107"/>
      <c r="C248" s="121"/>
      <c r="D248" s="110"/>
      <c r="E248" s="111"/>
      <c r="F248" s="112"/>
    </row>
    <row r="249" spans="1:6">
      <c r="A249" s="109"/>
      <c r="B249" s="107"/>
      <c r="C249" s="121"/>
      <c r="D249" s="110"/>
      <c r="E249" s="111"/>
      <c r="F249" s="112"/>
    </row>
    <row r="250" spans="1:6">
      <c r="A250" s="109"/>
      <c r="B250" s="107"/>
      <c r="C250" s="121"/>
      <c r="D250" s="110"/>
      <c r="E250" s="111"/>
      <c r="F250" s="112"/>
    </row>
    <row r="251" spans="1:6">
      <c r="A251" s="109"/>
      <c r="B251" s="107"/>
      <c r="C251" s="121"/>
      <c r="D251" s="110"/>
      <c r="E251" s="111"/>
      <c r="F251" s="112"/>
    </row>
    <row r="252" spans="1:6">
      <c r="A252" s="109"/>
      <c r="B252" s="107"/>
      <c r="C252" s="121"/>
      <c r="D252" s="110"/>
      <c r="E252" s="111"/>
      <c r="F252" s="112"/>
    </row>
    <row r="253" spans="1:6">
      <c r="A253" s="109"/>
      <c r="B253" s="107"/>
      <c r="C253" s="121"/>
      <c r="D253" s="110"/>
      <c r="E253" s="111"/>
      <c r="F253" s="112"/>
    </row>
    <row r="254" spans="1:6">
      <c r="A254" s="109"/>
      <c r="B254" s="107"/>
      <c r="C254" s="121"/>
      <c r="D254" s="110"/>
      <c r="E254" s="111"/>
      <c r="F254" s="112"/>
    </row>
    <row r="255" spans="1:6">
      <c r="A255" s="109"/>
      <c r="B255" s="107"/>
      <c r="C255" s="121"/>
      <c r="D255" s="110"/>
      <c r="E255" s="111"/>
      <c r="F255" s="112"/>
    </row>
    <row r="256" spans="1:6">
      <c r="A256" s="109"/>
      <c r="B256" s="107"/>
      <c r="C256" s="121"/>
      <c r="D256" s="110"/>
      <c r="E256" s="111"/>
      <c r="F256" s="112"/>
    </row>
    <row r="257" spans="1:6">
      <c r="A257" s="109"/>
      <c r="B257" s="107"/>
      <c r="C257" s="121"/>
      <c r="D257" s="110"/>
      <c r="E257" s="111"/>
      <c r="F257" s="112"/>
    </row>
    <row r="258" spans="1:6">
      <c r="A258" s="109"/>
      <c r="B258" s="107"/>
      <c r="C258" s="121"/>
      <c r="D258" s="110"/>
      <c r="E258" s="111"/>
      <c r="F258" s="112"/>
    </row>
    <row r="259" spans="1:6">
      <c r="A259" s="109"/>
      <c r="B259" s="107"/>
      <c r="C259" s="121"/>
      <c r="D259" s="110"/>
      <c r="E259" s="111"/>
      <c r="F259" s="112"/>
    </row>
    <row r="260" spans="1:6">
      <c r="A260" s="109"/>
      <c r="B260" s="107"/>
      <c r="C260" s="121"/>
      <c r="D260" s="110"/>
      <c r="E260" s="111"/>
      <c r="F260" s="112"/>
    </row>
    <row r="261" spans="1:6">
      <c r="A261" s="109"/>
      <c r="B261" s="107"/>
      <c r="C261" s="121"/>
      <c r="D261" s="110"/>
      <c r="E261" s="111"/>
      <c r="F261" s="112"/>
    </row>
    <row r="262" spans="1:6">
      <c r="A262" s="109"/>
      <c r="B262" s="107"/>
      <c r="C262" s="121"/>
      <c r="D262" s="110"/>
      <c r="E262" s="111"/>
      <c r="F262" s="112"/>
    </row>
    <row r="263" spans="1:6">
      <c r="A263" s="109"/>
      <c r="B263" s="107"/>
      <c r="C263" s="121"/>
      <c r="D263" s="110"/>
      <c r="E263" s="111"/>
      <c r="F263" s="112"/>
    </row>
    <row r="264" spans="1:6">
      <c r="A264" s="109"/>
      <c r="B264" s="107"/>
      <c r="C264" s="121"/>
      <c r="D264" s="110"/>
      <c r="E264" s="111"/>
      <c r="F264" s="112"/>
    </row>
    <row r="265" spans="1:6">
      <c r="A265" s="109"/>
      <c r="B265" s="107"/>
      <c r="C265" s="121"/>
      <c r="D265" s="110"/>
      <c r="E265" s="111"/>
      <c r="F265" s="112"/>
    </row>
    <row r="266" spans="1:6">
      <c r="A266" s="109"/>
      <c r="B266" s="107"/>
      <c r="C266" s="121"/>
      <c r="D266" s="110"/>
      <c r="E266" s="111"/>
      <c r="F266" s="112"/>
    </row>
    <row r="267" spans="1:6">
      <c r="A267" s="109"/>
      <c r="B267" s="107"/>
      <c r="C267" s="121"/>
      <c r="D267" s="110"/>
      <c r="E267" s="111"/>
      <c r="F267" s="112"/>
    </row>
    <row r="268" spans="1:6">
      <c r="A268" s="109"/>
      <c r="B268" s="107"/>
      <c r="C268" s="121"/>
      <c r="D268" s="110"/>
      <c r="E268" s="111"/>
      <c r="F268" s="112"/>
    </row>
    <row r="269" spans="1:6">
      <c r="A269" s="109"/>
      <c r="B269" s="107"/>
      <c r="C269" s="121"/>
      <c r="D269" s="110"/>
      <c r="E269" s="111"/>
      <c r="F269" s="112"/>
    </row>
    <row r="270" spans="1:6">
      <c r="A270" s="109"/>
      <c r="B270" s="107"/>
      <c r="C270" s="121"/>
      <c r="D270" s="110"/>
      <c r="E270" s="111"/>
      <c r="F270" s="112"/>
    </row>
    <row r="271" spans="1:6">
      <c r="A271" s="109"/>
      <c r="B271" s="107"/>
      <c r="C271" s="121"/>
      <c r="D271" s="110"/>
      <c r="E271" s="111"/>
      <c r="F271" s="112"/>
    </row>
    <row r="272" spans="1:6">
      <c r="A272" s="109"/>
      <c r="B272" s="107"/>
      <c r="C272" s="121"/>
      <c r="D272" s="110"/>
      <c r="E272" s="111"/>
      <c r="F272" s="112"/>
    </row>
    <row r="273" spans="1:6">
      <c r="A273" s="109"/>
      <c r="B273" s="107"/>
      <c r="C273" s="121"/>
      <c r="D273" s="110"/>
      <c r="E273" s="111"/>
      <c r="F273" s="112"/>
    </row>
    <row r="274" spans="1:6">
      <c r="A274" s="109"/>
      <c r="B274" s="107"/>
      <c r="C274" s="121"/>
      <c r="D274" s="110"/>
      <c r="E274" s="111"/>
      <c r="F274" s="112"/>
    </row>
    <row r="275" spans="1:6">
      <c r="A275" s="109"/>
      <c r="B275" s="107"/>
      <c r="C275" s="121"/>
      <c r="D275" s="110"/>
      <c r="E275" s="111"/>
      <c r="F275" s="112"/>
    </row>
    <row r="276" spans="1:6">
      <c r="A276" s="109"/>
      <c r="B276" s="107"/>
      <c r="C276" s="121"/>
      <c r="D276" s="110"/>
      <c r="E276" s="111"/>
      <c r="F276" s="112"/>
    </row>
    <row r="277" spans="1:6">
      <c r="A277" s="109"/>
      <c r="B277" s="107"/>
      <c r="C277" s="121"/>
      <c r="D277" s="110"/>
      <c r="E277" s="111"/>
      <c r="F277" s="112"/>
    </row>
    <row r="278" spans="1:6">
      <c r="A278" s="109"/>
      <c r="B278" s="107"/>
      <c r="C278" s="121"/>
      <c r="D278" s="110"/>
      <c r="E278" s="111"/>
      <c r="F278" s="112"/>
    </row>
    <row r="279" spans="1:6">
      <c r="A279" s="109"/>
      <c r="B279" s="107"/>
      <c r="C279" s="121"/>
      <c r="D279" s="110"/>
      <c r="E279" s="111"/>
      <c r="F279" s="112"/>
    </row>
    <row r="280" spans="1:6">
      <c r="A280" s="109"/>
      <c r="B280" s="107"/>
      <c r="C280" s="121"/>
      <c r="D280" s="110"/>
      <c r="E280" s="111"/>
      <c r="F280" s="112"/>
    </row>
    <row r="281" spans="1:6">
      <c r="A281" s="109"/>
      <c r="B281" s="107"/>
      <c r="C281" s="121"/>
      <c r="D281" s="110"/>
      <c r="E281" s="111"/>
      <c r="F281" s="112"/>
    </row>
    <row r="282" spans="1:6">
      <c r="A282" s="109"/>
      <c r="B282" s="107"/>
      <c r="C282" s="121"/>
      <c r="D282" s="110"/>
      <c r="E282" s="111"/>
      <c r="F282" s="112"/>
    </row>
    <row r="283" spans="1:6">
      <c r="A283" s="109"/>
      <c r="B283" s="107"/>
      <c r="C283" s="121"/>
      <c r="D283" s="110"/>
      <c r="E283" s="111"/>
      <c r="F283" s="112"/>
    </row>
    <row r="284" spans="1:6">
      <c r="A284" s="109"/>
      <c r="B284" s="107"/>
      <c r="C284" s="121"/>
      <c r="D284" s="110"/>
      <c r="E284" s="111"/>
      <c r="F284" s="112"/>
    </row>
    <row r="285" spans="1:6">
      <c r="A285" s="109"/>
      <c r="B285" s="107"/>
      <c r="C285" s="121"/>
      <c r="D285" s="110"/>
      <c r="E285" s="111"/>
      <c r="F285" s="112"/>
    </row>
    <row r="286" spans="1:6">
      <c r="A286" s="109"/>
      <c r="B286" s="107"/>
      <c r="C286" s="121"/>
      <c r="D286" s="110"/>
      <c r="E286" s="111"/>
      <c r="F286" s="112"/>
    </row>
    <row r="287" spans="1:6">
      <c r="A287" s="109"/>
      <c r="B287" s="107"/>
      <c r="C287" s="121"/>
      <c r="D287" s="110"/>
      <c r="E287" s="111"/>
      <c r="F287" s="112"/>
    </row>
    <row r="288" spans="1:6">
      <c r="A288" s="109"/>
      <c r="B288" s="107"/>
      <c r="C288" s="121"/>
      <c r="D288" s="110"/>
      <c r="E288" s="111"/>
      <c r="F288" s="112"/>
    </row>
    <row r="289" spans="1:6">
      <c r="A289" s="109"/>
      <c r="B289" s="107"/>
      <c r="C289" s="121"/>
      <c r="D289" s="110"/>
      <c r="E289" s="111"/>
      <c r="F289" s="112"/>
    </row>
    <row r="290" spans="1:6">
      <c r="A290" s="109"/>
      <c r="B290" s="107"/>
      <c r="C290" s="121"/>
      <c r="D290" s="110"/>
      <c r="E290" s="111"/>
      <c r="F290" s="112"/>
    </row>
    <row r="291" spans="1:6">
      <c r="A291" s="109"/>
      <c r="B291" s="107"/>
      <c r="C291" s="121"/>
      <c r="D291" s="110"/>
      <c r="E291" s="111"/>
      <c r="F291" s="112"/>
    </row>
    <row r="292" spans="1:6">
      <c r="A292" s="109"/>
      <c r="B292" s="107"/>
      <c r="C292" s="121"/>
      <c r="D292" s="110"/>
      <c r="E292" s="111"/>
      <c r="F292" s="112"/>
    </row>
    <row r="293" spans="1:6">
      <c r="A293" s="109"/>
      <c r="B293" s="107"/>
      <c r="C293" s="121"/>
      <c r="D293" s="110"/>
      <c r="E293" s="111"/>
      <c r="F293" s="112"/>
    </row>
    <row r="294" spans="1:6">
      <c r="A294" s="109"/>
      <c r="B294" s="107"/>
      <c r="C294" s="121"/>
      <c r="D294" s="110"/>
      <c r="E294" s="111"/>
      <c r="F294" s="112"/>
    </row>
    <row r="295" spans="1:6">
      <c r="A295" s="109"/>
      <c r="B295" s="107"/>
      <c r="C295" s="121"/>
      <c r="D295" s="110"/>
      <c r="E295" s="111"/>
      <c r="F295" s="112"/>
    </row>
    <row r="296" spans="1:6">
      <c r="A296" s="109"/>
      <c r="B296" s="107"/>
      <c r="C296" s="121"/>
      <c r="D296" s="110"/>
      <c r="E296" s="111"/>
      <c r="F296" s="112"/>
    </row>
    <row r="297" spans="1:6">
      <c r="A297" s="109"/>
      <c r="B297" s="107"/>
      <c r="C297" s="121"/>
      <c r="D297" s="110"/>
      <c r="E297" s="111"/>
      <c r="F297" s="112"/>
    </row>
    <row r="298" spans="1:6">
      <c r="A298" s="109"/>
      <c r="B298" s="107"/>
      <c r="C298" s="121"/>
      <c r="D298" s="110"/>
      <c r="E298" s="111"/>
      <c r="F298" s="112"/>
    </row>
    <row r="299" spans="1:6">
      <c r="A299" s="109"/>
      <c r="B299" s="107"/>
      <c r="C299" s="121"/>
      <c r="D299" s="110"/>
      <c r="E299" s="111"/>
      <c r="F299" s="112"/>
    </row>
    <row r="300" spans="1:6">
      <c r="A300" s="109"/>
      <c r="B300" s="107"/>
      <c r="C300" s="121"/>
      <c r="D300" s="110"/>
      <c r="E300" s="111"/>
      <c r="F300" s="112"/>
    </row>
    <row r="301" spans="1:6">
      <c r="A301" s="109"/>
      <c r="B301" s="107"/>
      <c r="C301" s="121"/>
      <c r="D301" s="110"/>
      <c r="E301" s="111"/>
      <c r="F301" s="112"/>
    </row>
    <row r="302" spans="1:6">
      <c r="A302" s="109"/>
      <c r="B302" s="107"/>
      <c r="C302" s="121"/>
      <c r="D302" s="110"/>
      <c r="E302" s="111"/>
      <c r="F302" s="112"/>
    </row>
    <row r="303" spans="1:6">
      <c r="A303" s="109"/>
      <c r="B303" s="107"/>
      <c r="C303" s="121"/>
      <c r="D303" s="110"/>
      <c r="E303" s="111"/>
      <c r="F303" s="112"/>
    </row>
    <row r="304" spans="1:6">
      <c r="A304" s="109"/>
      <c r="B304" s="107"/>
      <c r="C304" s="121"/>
      <c r="D304" s="110"/>
      <c r="E304" s="111"/>
      <c r="F304" s="112"/>
    </row>
    <row r="305" spans="1:6">
      <c r="A305" s="109"/>
      <c r="B305" s="107"/>
      <c r="C305" s="121"/>
      <c r="D305" s="110"/>
      <c r="E305" s="111"/>
      <c r="F305" s="112"/>
    </row>
    <row r="306" spans="1:6">
      <c r="A306" s="109"/>
      <c r="B306" s="107"/>
      <c r="C306" s="121"/>
      <c r="D306" s="110"/>
      <c r="E306" s="111"/>
      <c r="F306" s="112"/>
    </row>
    <row r="307" spans="1:6">
      <c r="A307" s="109"/>
      <c r="B307" s="107"/>
      <c r="C307" s="121"/>
      <c r="D307" s="110"/>
      <c r="E307" s="111"/>
      <c r="F307" s="112"/>
    </row>
    <row r="308" spans="1:6">
      <c r="A308" s="109"/>
      <c r="B308" s="107"/>
      <c r="C308" s="121"/>
      <c r="D308" s="110"/>
      <c r="E308" s="111"/>
      <c r="F308" s="112"/>
    </row>
    <row r="309" spans="1:6">
      <c r="A309" s="109"/>
      <c r="B309" s="107"/>
      <c r="C309" s="121"/>
      <c r="D309" s="110"/>
      <c r="E309" s="111"/>
      <c r="F309" s="112"/>
    </row>
    <row r="310" spans="1:6">
      <c r="A310" s="109"/>
      <c r="B310" s="107"/>
      <c r="C310" s="121"/>
      <c r="D310" s="110"/>
      <c r="E310" s="111"/>
      <c r="F310" s="112"/>
    </row>
    <row r="311" spans="1:6">
      <c r="A311" s="109"/>
      <c r="B311" s="107"/>
      <c r="C311" s="121"/>
      <c r="D311" s="110"/>
      <c r="E311" s="111"/>
      <c r="F311" s="112"/>
    </row>
    <row r="312" spans="1:6">
      <c r="A312" s="109"/>
      <c r="B312" s="107"/>
      <c r="C312" s="121"/>
      <c r="D312" s="110"/>
      <c r="E312" s="111"/>
      <c r="F312" s="112"/>
    </row>
    <row r="313" spans="1:6">
      <c r="A313" s="109"/>
      <c r="B313" s="107"/>
      <c r="C313" s="121"/>
      <c r="D313" s="110"/>
      <c r="E313" s="111"/>
      <c r="F313" s="112"/>
    </row>
    <row r="314" spans="1:6">
      <c r="A314" s="109"/>
      <c r="B314" s="107"/>
      <c r="C314" s="121"/>
      <c r="D314" s="110"/>
      <c r="E314" s="111"/>
      <c r="F314" s="112"/>
    </row>
    <row r="315" spans="1:6">
      <c r="A315" s="109"/>
      <c r="B315" s="107"/>
      <c r="C315" s="121"/>
      <c r="D315" s="110"/>
      <c r="E315" s="111"/>
      <c r="F315" s="112"/>
    </row>
    <row r="316" spans="1:6">
      <c r="A316" s="109"/>
      <c r="B316" s="107"/>
      <c r="C316" s="121"/>
      <c r="D316" s="110"/>
      <c r="E316" s="111"/>
      <c r="F316" s="112"/>
    </row>
    <row r="317" spans="1:6">
      <c r="A317" s="109"/>
      <c r="B317" s="107"/>
      <c r="C317" s="121"/>
      <c r="D317" s="110"/>
      <c r="E317" s="111"/>
      <c r="F317" s="112"/>
    </row>
    <row r="318" spans="1:6">
      <c r="A318" s="109"/>
      <c r="B318" s="107"/>
      <c r="C318" s="121"/>
      <c r="D318" s="110"/>
      <c r="E318" s="111"/>
      <c r="F318" s="112"/>
    </row>
    <row r="319" spans="1:6">
      <c r="A319" s="109"/>
      <c r="B319" s="107"/>
      <c r="C319" s="121"/>
      <c r="D319" s="110"/>
      <c r="E319" s="111"/>
      <c r="F319" s="112"/>
    </row>
    <row r="320" spans="1:6">
      <c r="A320" s="109"/>
      <c r="B320" s="107"/>
      <c r="C320" s="121"/>
      <c r="D320" s="110"/>
      <c r="E320" s="111"/>
      <c r="F320" s="112"/>
    </row>
    <row r="321" spans="1:6">
      <c r="A321" s="109"/>
      <c r="B321" s="107"/>
      <c r="C321" s="121"/>
      <c r="D321" s="110"/>
      <c r="E321" s="111"/>
      <c r="F321" s="112"/>
    </row>
    <row r="322" spans="1:6">
      <c r="A322" s="109"/>
      <c r="B322" s="107"/>
      <c r="C322" s="121"/>
      <c r="D322" s="110"/>
      <c r="E322" s="111"/>
      <c r="F322" s="112"/>
    </row>
    <row r="323" spans="1:6">
      <c r="A323" s="109"/>
      <c r="B323" s="107"/>
      <c r="C323" s="121"/>
      <c r="D323" s="110"/>
      <c r="E323" s="111"/>
      <c r="F323" s="112"/>
    </row>
    <row r="324" spans="1:6">
      <c r="A324" s="109"/>
      <c r="B324" s="107"/>
      <c r="C324" s="121"/>
      <c r="D324" s="110"/>
      <c r="E324" s="111"/>
      <c r="F324" s="112"/>
    </row>
    <row r="325" spans="1:6">
      <c r="A325" s="109"/>
      <c r="B325" s="107"/>
      <c r="C325" s="121"/>
      <c r="D325" s="110"/>
      <c r="E325" s="111"/>
      <c r="F325" s="112"/>
    </row>
    <row r="326" spans="1:6">
      <c r="A326" s="109"/>
      <c r="B326" s="107"/>
      <c r="C326" s="121"/>
      <c r="D326" s="110"/>
      <c r="E326" s="111"/>
      <c r="F326" s="112"/>
    </row>
    <row r="327" spans="1:6">
      <c r="A327" s="109"/>
      <c r="B327" s="107"/>
      <c r="C327" s="121"/>
      <c r="D327" s="110"/>
      <c r="E327" s="111"/>
      <c r="F327" s="112"/>
    </row>
    <row r="328" spans="1:6">
      <c r="A328" s="109"/>
      <c r="B328" s="107"/>
      <c r="C328" s="121"/>
      <c r="D328" s="110"/>
      <c r="E328" s="111"/>
      <c r="F328" s="112"/>
    </row>
    <row r="329" spans="1:6">
      <c r="A329" s="109"/>
      <c r="B329" s="107"/>
      <c r="C329" s="121"/>
      <c r="D329" s="110"/>
      <c r="E329" s="111"/>
      <c r="F329" s="112"/>
    </row>
    <row r="330" spans="1:6">
      <c r="A330" s="109"/>
      <c r="B330" s="107"/>
      <c r="C330" s="121"/>
      <c r="D330" s="110"/>
      <c r="E330" s="111"/>
      <c r="F330" s="112"/>
    </row>
    <row r="331" spans="1:6">
      <c r="A331" s="109"/>
      <c r="B331" s="107"/>
      <c r="C331" s="121"/>
      <c r="D331" s="110"/>
      <c r="E331" s="111"/>
      <c r="F331" s="112"/>
    </row>
    <row r="332" spans="1:6">
      <c r="A332" s="109"/>
      <c r="B332" s="107"/>
      <c r="C332" s="121"/>
      <c r="D332" s="110"/>
      <c r="E332" s="111"/>
      <c r="F332" s="112"/>
    </row>
    <row r="333" spans="1:6">
      <c r="A333" s="109"/>
      <c r="B333" s="107"/>
      <c r="C333" s="121"/>
      <c r="D333" s="110"/>
      <c r="E333" s="111"/>
      <c r="F333" s="112"/>
    </row>
    <row r="334" spans="1:6">
      <c r="A334" s="109"/>
      <c r="B334" s="107"/>
      <c r="C334" s="121"/>
      <c r="D334" s="110"/>
      <c r="E334" s="111"/>
      <c r="F334" s="112"/>
    </row>
    <row r="335" spans="1:6">
      <c r="A335" s="109"/>
      <c r="B335" s="107"/>
      <c r="C335" s="121"/>
      <c r="D335" s="110"/>
      <c r="E335" s="111"/>
      <c r="F335" s="112"/>
    </row>
    <row r="336" spans="1:6">
      <c r="A336" s="109"/>
      <c r="B336" s="107"/>
      <c r="C336" s="121"/>
      <c r="D336" s="110"/>
      <c r="E336" s="111"/>
      <c r="F336" s="112"/>
    </row>
    <row r="337" spans="1:6">
      <c r="A337" s="109"/>
      <c r="B337" s="107"/>
      <c r="C337" s="121"/>
      <c r="D337" s="110"/>
      <c r="E337" s="111"/>
      <c r="F337" s="112"/>
    </row>
    <row r="338" spans="1:6">
      <c r="A338" s="109"/>
      <c r="B338" s="107"/>
      <c r="C338" s="121"/>
      <c r="D338" s="110"/>
      <c r="E338" s="111"/>
      <c r="F338" s="112"/>
    </row>
    <row r="339" spans="1:6">
      <c r="A339" s="109"/>
      <c r="B339" s="107"/>
      <c r="C339" s="121"/>
      <c r="D339" s="110"/>
      <c r="E339" s="111"/>
      <c r="F339" s="112"/>
    </row>
    <row r="340" spans="1:6">
      <c r="A340" s="109"/>
      <c r="B340" s="107"/>
      <c r="C340" s="121"/>
      <c r="D340" s="110"/>
      <c r="E340" s="111"/>
      <c r="F340" s="112"/>
    </row>
    <row r="341" spans="1:6">
      <c r="A341" s="109"/>
      <c r="B341" s="107"/>
      <c r="C341" s="121"/>
      <c r="D341" s="110"/>
      <c r="E341" s="111"/>
      <c r="F341" s="112"/>
    </row>
    <row r="342" spans="1:6">
      <c r="A342" s="109"/>
      <c r="B342" s="107"/>
      <c r="C342" s="121"/>
      <c r="D342" s="110"/>
      <c r="E342" s="111"/>
      <c r="F342" s="112"/>
    </row>
    <row r="343" spans="1:6">
      <c r="A343" s="109"/>
      <c r="B343" s="107"/>
      <c r="C343" s="121"/>
      <c r="D343" s="110"/>
      <c r="E343" s="111"/>
      <c r="F343" s="112"/>
    </row>
    <row r="344" spans="1:6">
      <c r="A344" s="109"/>
      <c r="B344" s="107"/>
      <c r="C344" s="121"/>
      <c r="D344" s="110"/>
      <c r="E344" s="111"/>
      <c r="F344" s="112"/>
    </row>
    <row r="345" spans="1:6">
      <c r="A345" s="109"/>
      <c r="B345" s="107"/>
      <c r="C345" s="121"/>
      <c r="D345" s="110"/>
      <c r="E345" s="111"/>
      <c r="F345" s="112"/>
    </row>
    <row r="346" spans="1:6">
      <c r="A346" s="109"/>
      <c r="B346" s="107"/>
      <c r="C346" s="121"/>
      <c r="D346" s="110"/>
      <c r="E346" s="111"/>
      <c r="F346" s="112"/>
    </row>
    <row r="347" spans="1:6">
      <c r="A347" s="109"/>
      <c r="B347" s="107"/>
      <c r="C347" s="121"/>
      <c r="D347" s="110"/>
      <c r="E347" s="111"/>
      <c r="F347" s="112"/>
    </row>
    <row r="348" spans="1:6">
      <c r="A348" s="109"/>
      <c r="B348" s="107"/>
      <c r="C348" s="121"/>
      <c r="D348" s="110"/>
      <c r="E348" s="111"/>
      <c r="F348" s="112"/>
    </row>
    <row r="349" spans="1:6">
      <c r="A349" s="109"/>
      <c r="B349" s="107"/>
      <c r="C349" s="121"/>
      <c r="D349" s="110"/>
      <c r="E349" s="111"/>
      <c r="F349" s="112"/>
    </row>
    <row r="350" spans="1:6">
      <c r="A350" s="109"/>
      <c r="B350" s="107"/>
      <c r="C350" s="121"/>
      <c r="D350" s="110"/>
      <c r="E350" s="111"/>
      <c r="F350" s="112"/>
    </row>
    <row r="351" spans="1:6">
      <c r="A351" s="109"/>
      <c r="B351" s="107"/>
      <c r="C351" s="121"/>
      <c r="D351" s="110"/>
      <c r="E351" s="111"/>
      <c r="F351" s="112"/>
    </row>
    <row r="352" spans="1:6">
      <c r="A352" s="109"/>
      <c r="B352" s="107"/>
      <c r="C352" s="121"/>
      <c r="D352" s="110"/>
      <c r="E352" s="111"/>
      <c r="F352" s="112"/>
    </row>
    <row r="353" spans="1:6">
      <c r="A353" s="109"/>
      <c r="B353" s="107"/>
      <c r="C353" s="121"/>
      <c r="D353" s="110"/>
      <c r="E353" s="111"/>
      <c r="F353" s="112"/>
    </row>
    <row r="354" spans="1:6">
      <c r="A354" s="109"/>
      <c r="B354" s="107"/>
      <c r="C354" s="121"/>
      <c r="D354" s="110"/>
      <c r="E354" s="111"/>
      <c r="F354" s="112"/>
    </row>
    <row r="355" spans="1:6">
      <c r="A355" s="109"/>
      <c r="B355" s="107"/>
      <c r="C355" s="121"/>
      <c r="D355" s="110"/>
      <c r="E355" s="111"/>
      <c r="F355" s="112"/>
    </row>
    <row r="356" spans="1:6">
      <c r="A356" s="109"/>
      <c r="B356" s="107"/>
      <c r="C356" s="121"/>
      <c r="D356" s="110"/>
      <c r="E356" s="111"/>
      <c r="F356" s="112"/>
    </row>
    <row r="357" spans="1:6">
      <c r="A357" s="109"/>
      <c r="B357" s="107"/>
      <c r="C357" s="121"/>
      <c r="D357" s="110"/>
      <c r="E357" s="111"/>
      <c r="F357" s="112"/>
    </row>
    <row r="358" spans="1:6">
      <c r="A358" s="109"/>
      <c r="B358" s="107"/>
      <c r="C358" s="121"/>
      <c r="D358" s="110"/>
      <c r="E358" s="111"/>
      <c r="F358" s="112"/>
    </row>
    <row r="359" spans="1:6">
      <c r="A359" s="109"/>
      <c r="B359" s="107"/>
      <c r="C359" s="121"/>
      <c r="D359" s="110"/>
      <c r="E359" s="111"/>
      <c r="F359" s="112"/>
    </row>
    <row r="360" spans="1:6">
      <c r="A360" s="109"/>
      <c r="B360" s="107"/>
      <c r="C360" s="121"/>
      <c r="D360" s="110"/>
      <c r="E360" s="111"/>
      <c r="F360" s="112"/>
    </row>
    <row r="361" spans="1:6">
      <c r="A361" s="109"/>
      <c r="B361" s="107"/>
      <c r="C361" s="121"/>
      <c r="D361" s="110"/>
      <c r="E361" s="111"/>
      <c r="F361" s="112"/>
    </row>
    <row r="362" spans="1:6">
      <c r="A362" s="109"/>
      <c r="B362" s="107"/>
      <c r="C362" s="121"/>
      <c r="D362" s="110"/>
      <c r="E362" s="111"/>
      <c r="F362" s="112"/>
    </row>
    <row r="363" spans="1:6">
      <c r="A363" s="109"/>
      <c r="B363" s="107"/>
      <c r="C363" s="121"/>
      <c r="D363" s="110"/>
      <c r="E363" s="111"/>
      <c r="F363" s="112"/>
    </row>
    <row r="364" spans="1:6">
      <c r="A364" s="109"/>
      <c r="B364" s="107"/>
      <c r="C364" s="121"/>
      <c r="D364" s="110"/>
      <c r="E364" s="111"/>
      <c r="F364" s="112"/>
    </row>
    <row r="365" spans="1:6">
      <c r="A365" s="109"/>
      <c r="B365" s="107"/>
      <c r="C365" s="121"/>
      <c r="D365" s="110"/>
      <c r="E365" s="111"/>
      <c r="F365" s="112"/>
    </row>
    <row r="366" spans="1:6">
      <c r="A366" s="109"/>
      <c r="B366" s="107"/>
      <c r="C366" s="121"/>
      <c r="D366" s="110"/>
      <c r="E366" s="111"/>
      <c r="F366" s="112"/>
    </row>
    <row r="367" spans="1:6">
      <c r="A367" s="109"/>
      <c r="B367" s="107"/>
      <c r="C367" s="121"/>
      <c r="D367" s="110"/>
      <c r="E367" s="111"/>
      <c r="F367" s="112"/>
    </row>
    <row r="368" spans="1:6">
      <c r="A368" s="109"/>
      <c r="B368" s="107"/>
      <c r="C368" s="121"/>
      <c r="D368" s="110"/>
      <c r="E368" s="111"/>
      <c r="F368" s="112"/>
    </row>
    <row r="369" spans="1:6">
      <c r="A369" s="109"/>
      <c r="B369" s="107"/>
      <c r="C369" s="121"/>
      <c r="D369" s="110"/>
      <c r="E369" s="111"/>
      <c r="F369" s="112"/>
    </row>
    <row r="370" spans="1:6">
      <c r="A370" s="109"/>
      <c r="B370" s="107"/>
      <c r="C370" s="121"/>
      <c r="D370" s="110"/>
      <c r="E370" s="111"/>
      <c r="F370" s="112"/>
    </row>
    <row r="371" spans="1:6">
      <c r="A371" s="109"/>
      <c r="B371" s="107"/>
      <c r="C371" s="121"/>
      <c r="D371" s="110"/>
      <c r="E371" s="111"/>
      <c r="F371" s="112"/>
    </row>
    <row r="372" spans="1:6">
      <c r="A372" s="109"/>
      <c r="B372" s="107"/>
      <c r="C372" s="121"/>
      <c r="D372" s="110"/>
      <c r="E372" s="111"/>
      <c r="F372" s="112"/>
    </row>
    <row r="373" spans="1:6">
      <c r="A373" s="109"/>
      <c r="B373" s="107"/>
      <c r="C373" s="121"/>
      <c r="D373" s="110"/>
      <c r="E373" s="111"/>
      <c r="F373" s="112"/>
    </row>
    <row r="374" spans="1:6">
      <c r="A374" s="109"/>
      <c r="B374" s="107"/>
      <c r="C374" s="121"/>
      <c r="D374" s="110"/>
      <c r="E374" s="111"/>
      <c r="F374" s="112"/>
    </row>
    <row r="375" spans="1:6">
      <c r="A375" s="109"/>
      <c r="B375" s="107"/>
      <c r="C375" s="121"/>
      <c r="D375" s="110"/>
      <c r="E375" s="111"/>
      <c r="F375" s="112"/>
    </row>
    <row r="376" spans="1:6">
      <c r="A376" s="109"/>
      <c r="B376" s="107"/>
      <c r="C376" s="121"/>
      <c r="D376" s="110"/>
      <c r="E376" s="111"/>
      <c r="F376" s="112"/>
    </row>
    <row r="377" spans="1:6">
      <c r="A377" s="109"/>
      <c r="B377" s="107"/>
      <c r="C377" s="121"/>
      <c r="D377" s="110"/>
      <c r="E377" s="111"/>
      <c r="F377" s="112"/>
    </row>
    <row r="378" spans="1:6">
      <c r="A378" s="109"/>
      <c r="B378" s="107"/>
      <c r="C378" s="121"/>
      <c r="D378" s="110"/>
      <c r="E378" s="111"/>
      <c r="F378" s="112"/>
    </row>
    <row r="379" spans="1:6">
      <c r="A379" s="109"/>
      <c r="B379" s="107"/>
      <c r="C379" s="121"/>
      <c r="D379" s="110"/>
      <c r="E379" s="111"/>
      <c r="F379" s="112"/>
    </row>
    <row r="380" spans="1:6">
      <c r="A380" s="109"/>
      <c r="B380" s="107"/>
      <c r="C380" s="121"/>
      <c r="D380" s="110"/>
      <c r="E380" s="111"/>
      <c r="F380" s="112"/>
    </row>
    <row r="381" spans="1:6">
      <c r="A381" s="109"/>
      <c r="B381" s="107"/>
      <c r="C381" s="121"/>
      <c r="D381" s="110"/>
      <c r="E381" s="111"/>
      <c r="F381" s="112"/>
    </row>
    <row r="382" spans="1:6">
      <c r="A382" s="109"/>
      <c r="B382" s="107"/>
      <c r="C382" s="121"/>
      <c r="D382" s="110"/>
      <c r="E382" s="111"/>
      <c r="F382" s="112"/>
    </row>
    <row r="383" spans="1:6">
      <c r="A383" s="109"/>
      <c r="B383" s="107"/>
      <c r="C383" s="121"/>
      <c r="D383" s="110"/>
      <c r="E383" s="111"/>
      <c r="F383" s="112"/>
    </row>
    <row r="384" spans="1:6">
      <c r="A384" s="109"/>
      <c r="B384" s="107"/>
      <c r="C384" s="121"/>
      <c r="D384" s="110"/>
      <c r="E384" s="111"/>
      <c r="F384" s="112"/>
    </row>
    <row r="385" spans="1:6">
      <c r="A385" s="109"/>
      <c r="B385" s="107"/>
      <c r="C385" s="121"/>
      <c r="D385" s="110"/>
      <c r="E385" s="111"/>
      <c r="F385" s="112"/>
    </row>
    <row r="386" spans="1:6">
      <c r="A386" s="109"/>
      <c r="B386" s="107"/>
      <c r="C386" s="121"/>
      <c r="D386" s="110"/>
      <c r="E386" s="111"/>
      <c r="F386" s="112"/>
    </row>
    <row r="387" spans="1:6">
      <c r="A387" s="109"/>
      <c r="B387" s="107"/>
      <c r="C387" s="121"/>
      <c r="D387" s="110"/>
      <c r="E387" s="111"/>
      <c r="F387" s="112"/>
    </row>
    <row r="388" spans="1:6">
      <c r="A388" s="109"/>
      <c r="B388" s="107"/>
      <c r="C388" s="121"/>
      <c r="D388" s="110"/>
      <c r="E388" s="111"/>
      <c r="F388" s="112"/>
    </row>
    <row r="389" spans="1:6">
      <c r="A389" s="109"/>
      <c r="B389" s="107"/>
      <c r="C389" s="121"/>
      <c r="D389" s="110"/>
      <c r="E389" s="111"/>
      <c r="F389" s="112"/>
    </row>
    <row r="390" spans="1:6">
      <c r="A390" s="109"/>
      <c r="B390" s="107"/>
      <c r="C390" s="121"/>
      <c r="D390" s="110"/>
      <c r="E390" s="111"/>
      <c r="F390" s="112"/>
    </row>
    <row r="391" spans="1:6">
      <c r="A391" s="109"/>
      <c r="B391" s="107"/>
      <c r="C391" s="121"/>
      <c r="D391" s="110"/>
      <c r="E391" s="111"/>
      <c r="F391" s="112"/>
    </row>
    <row r="392" spans="1:6">
      <c r="A392" s="109"/>
      <c r="B392" s="107"/>
      <c r="C392" s="121"/>
      <c r="D392" s="110"/>
      <c r="E392" s="111"/>
      <c r="F392" s="112"/>
    </row>
    <row r="393" spans="1:6">
      <c r="A393" s="109"/>
      <c r="B393" s="107"/>
      <c r="C393" s="121"/>
      <c r="D393" s="110"/>
      <c r="E393" s="111"/>
      <c r="F393" s="112"/>
    </row>
    <row r="394" spans="1:6">
      <c r="A394" s="109"/>
      <c r="B394" s="107"/>
      <c r="C394" s="121"/>
      <c r="D394" s="110"/>
      <c r="E394" s="111"/>
      <c r="F394" s="112"/>
    </row>
    <row r="395" spans="1:6">
      <c r="A395" s="109"/>
      <c r="B395" s="107"/>
      <c r="C395" s="121"/>
      <c r="D395" s="110"/>
      <c r="E395" s="111"/>
      <c r="F395" s="112"/>
    </row>
    <row r="396" spans="1:6">
      <c r="A396" s="109"/>
      <c r="B396" s="107"/>
      <c r="C396" s="121"/>
      <c r="D396" s="110"/>
      <c r="E396" s="111"/>
      <c r="F396" s="112"/>
    </row>
    <row r="397" spans="1:6">
      <c r="A397" s="109"/>
      <c r="B397" s="107"/>
      <c r="C397" s="121"/>
      <c r="D397" s="110"/>
      <c r="E397" s="111"/>
      <c r="F397" s="112"/>
    </row>
    <row r="398" spans="1:6">
      <c r="A398" s="109"/>
      <c r="B398" s="107"/>
      <c r="C398" s="121"/>
      <c r="D398" s="110"/>
      <c r="E398" s="111"/>
      <c r="F398" s="112"/>
    </row>
    <row r="399" spans="1:6">
      <c r="A399" s="109"/>
      <c r="B399" s="107"/>
      <c r="C399" s="121"/>
      <c r="D399" s="110"/>
      <c r="E399" s="111"/>
      <c r="F399" s="112"/>
    </row>
    <row r="400" spans="1:6">
      <c r="A400" s="109"/>
      <c r="B400" s="107"/>
      <c r="C400" s="121"/>
      <c r="D400" s="110"/>
      <c r="E400" s="111"/>
      <c r="F400" s="112"/>
    </row>
    <row r="401" spans="1:6">
      <c r="A401" s="109"/>
      <c r="B401" s="107"/>
      <c r="C401" s="121"/>
      <c r="D401" s="110"/>
      <c r="E401" s="111"/>
      <c r="F401" s="112"/>
    </row>
    <row r="402" spans="1:6">
      <c r="A402" s="109"/>
      <c r="B402" s="107"/>
      <c r="C402" s="121"/>
      <c r="D402" s="110"/>
      <c r="E402" s="111"/>
      <c r="F402" s="112"/>
    </row>
    <row r="403" spans="1:6">
      <c r="A403" s="109"/>
      <c r="B403" s="107"/>
      <c r="C403" s="121"/>
      <c r="D403" s="110"/>
      <c r="E403" s="111"/>
      <c r="F403" s="112"/>
    </row>
    <row r="404" spans="1:6">
      <c r="A404" s="109"/>
      <c r="B404" s="107"/>
      <c r="C404" s="121"/>
      <c r="D404" s="110"/>
      <c r="E404" s="111"/>
      <c r="F404" s="112"/>
    </row>
    <row r="405" spans="1:6">
      <c r="A405" s="109"/>
      <c r="B405" s="107"/>
      <c r="C405" s="121"/>
      <c r="D405" s="110"/>
      <c r="E405" s="111"/>
      <c r="F405" s="112"/>
    </row>
    <row r="406" spans="1:6">
      <c r="A406" s="109"/>
      <c r="B406" s="107"/>
      <c r="C406" s="121"/>
      <c r="D406" s="110"/>
      <c r="E406" s="111"/>
      <c r="F406" s="112"/>
    </row>
    <row r="407" spans="1:6">
      <c r="A407" s="109"/>
      <c r="B407" s="107"/>
      <c r="C407" s="121"/>
      <c r="D407" s="110"/>
      <c r="E407" s="111"/>
      <c r="F407" s="112"/>
    </row>
    <row r="408" spans="1:6">
      <c r="A408" s="109"/>
      <c r="B408" s="107"/>
      <c r="C408" s="121"/>
      <c r="D408" s="110"/>
      <c r="E408" s="111"/>
      <c r="F408" s="112"/>
    </row>
    <row r="409" spans="1:6">
      <c r="A409" s="109"/>
      <c r="B409" s="107"/>
      <c r="C409" s="121"/>
      <c r="D409" s="110"/>
      <c r="E409" s="111"/>
      <c r="F409" s="112"/>
    </row>
    <row r="410" spans="1:6">
      <c r="A410" s="109"/>
      <c r="B410" s="107"/>
      <c r="C410" s="121"/>
      <c r="D410" s="110"/>
      <c r="E410" s="111"/>
      <c r="F410" s="112"/>
    </row>
    <row r="411" spans="1:6">
      <c r="A411" s="109"/>
      <c r="B411" s="107"/>
      <c r="C411" s="121"/>
      <c r="D411" s="110"/>
      <c r="E411" s="111"/>
      <c r="F411" s="112"/>
    </row>
    <row r="412" spans="1:6">
      <c r="A412" s="109"/>
      <c r="B412" s="107"/>
      <c r="C412" s="121"/>
      <c r="D412" s="110"/>
      <c r="E412" s="111"/>
      <c r="F412" s="112"/>
    </row>
    <row r="413" spans="1:6">
      <c r="A413" s="109"/>
      <c r="B413" s="107"/>
      <c r="C413" s="121"/>
      <c r="D413" s="110"/>
      <c r="E413" s="111"/>
      <c r="F413" s="112"/>
    </row>
    <row r="414" spans="1:6">
      <c r="A414" s="109"/>
      <c r="B414" s="107"/>
      <c r="C414" s="121"/>
      <c r="D414" s="110"/>
      <c r="E414" s="111"/>
      <c r="F414" s="112"/>
    </row>
    <row r="415" spans="1:6">
      <c r="A415" s="109"/>
      <c r="B415" s="107"/>
      <c r="C415" s="121"/>
      <c r="D415" s="110"/>
      <c r="E415" s="111"/>
      <c r="F415" s="112"/>
    </row>
    <row r="416" spans="1:6">
      <c r="A416" s="109"/>
      <c r="B416" s="107"/>
      <c r="C416" s="121"/>
      <c r="D416" s="110"/>
      <c r="E416" s="111"/>
      <c r="F416" s="112"/>
    </row>
    <row r="417" spans="1:6">
      <c r="A417" s="109"/>
      <c r="B417" s="107"/>
      <c r="C417" s="121"/>
      <c r="D417" s="110"/>
      <c r="E417" s="111"/>
      <c r="F417" s="112"/>
    </row>
    <row r="418" spans="1:6">
      <c r="A418" s="109"/>
      <c r="B418" s="107"/>
      <c r="C418" s="121"/>
      <c r="D418" s="110"/>
      <c r="E418" s="111"/>
      <c r="F418" s="112"/>
    </row>
    <row r="419" spans="1:6">
      <c r="A419" s="109"/>
      <c r="B419" s="107"/>
      <c r="C419" s="121"/>
      <c r="D419" s="110"/>
      <c r="E419" s="111"/>
      <c r="F419" s="112"/>
    </row>
    <row r="420" spans="1:6">
      <c r="A420" s="109"/>
      <c r="B420" s="107"/>
      <c r="C420" s="121"/>
      <c r="D420" s="110"/>
      <c r="E420" s="111"/>
      <c r="F420" s="112"/>
    </row>
    <row r="421" spans="1:6">
      <c r="A421" s="109"/>
      <c r="B421" s="107"/>
      <c r="C421" s="121"/>
      <c r="D421" s="110"/>
      <c r="E421" s="111"/>
      <c r="F421" s="112"/>
    </row>
    <row r="422" spans="1:6">
      <c r="A422" s="109"/>
      <c r="B422" s="107"/>
      <c r="C422" s="121"/>
      <c r="D422" s="110"/>
      <c r="E422" s="111"/>
      <c r="F422" s="112"/>
    </row>
    <row r="423" spans="1:6">
      <c r="A423" s="109"/>
      <c r="B423" s="107"/>
      <c r="C423" s="121"/>
      <c r="D423" s="110"/>
      <c r="E423" s="111"/>
      <c r="F423" s="112"/>
    </row>
    <row r="424" spans="1:6">
      <c r="A424" s="109"/>
      <c r="B424" s="107"/>
      <c r="C424" s="121"/>
      <c r="D424" s="110"/>
      <c r="E424" s="111"/>
      <c r="F424" s="112"/>
    </row>
    <row r="425" spans="1:6">
      <c r="A425" s="109"/>
      <c r="B425" s="107"/>
      <c r="C425" s="121"/>
      <c r="D425" s="110"/>
      <c r="E425" s="111"/>
      <c r="F425" s="112"/>
    </row>
    <row r="426" spans="1:6">
      <c r="A426" s="109"/>
      <c r="B426" s="107"/>
      <c r="C426" s="121"/>
      <c r="D426" s="110"/>
      <c r="E426" s="111"/>
      <c r="F426" s="112"/>
    </row>
    <row r="427" spans="1:6">
      <c r="A427" s="109"/>
      <c r="B427" s="107"/>
      <c r="C427" s="121"/>
      <c r="D427" s="110"/>
      <c r="E427" s="111"/>
      <c r="F427" s="112"/>
    </row>
    <row r="428" spans="1:6">
      <c r="A428" s="109"/>
      <c r="B428" s="107"/>
      <c r="C428" s="121"/>
      <c r="D428" s="110"/>
      <c r="E428" s="111"/>
      <c r="F428" s="112"/>
    </row>
    <row r="429" spans="1:6">
      <c r="A429" s="109"/>
      <c r="B429" s="107"/>
      <c r="C429" s="121"/>
      <c r="D429" s="110"/>
      <c r="E429" s="111"/>
      <c r="F429" s="112"/>
    </row>
    <row r="430" spans="1:6">
      <c r="A430" s="109"/>
      <c r="B430" s="107"/>
      <c r="C430" s="121"/>
      <c r="D430" s="110"/>
      <c r="E430" s="111"/>
      <c r="F430" s="112"/>
    </row>
    <row r="431" spans="1:6">
      <c r="A431" s="109"/>
      <c r="B431" s="107"/>
      <c r="C431" s="121"/>
      <c r="D431" s="110"/>
      <c r="E431" s="111"/>
      <c r="F431" s="112"/>
    </row>
    <row r="432" spans="1:6">
      <c r="A432" s="109"/>
      <c r="B432" s="107"/>
      <c r="C432" s="121"/>
      <c r="D432" s="110"/>
      <c r="E432" s="111"/>
      <c r="F432" s="112"/>
    </row>
    <row r="433" spans="1:6">
      <c r="A433" s="109"/>
      <c r="B433" s="107"/>
      <c r="C433" s="121"/>
      <c r="D433" s="110"/>
      <c r="E433" s="111"/>
      <c r="F433" s="112"/>
    </row>
    <row r="434" spans="1:6">
      <c r="A434" s="109"/>
      <c r="B434" s="107"/>
      <c r="C434" s="121"/>
      <c r="D434" s="110"/>
      <c r="E434" s="111"/>
      <c r="F434" s="112"/>
    </row>
    <row r="435" spans="1:6">
      <c r="A435" s="109"/>
      <c r="B435" s="107"/>
      <c r="C435" s="121"/>
      <c r="D435" s="110"/>
      <c r="E435" s="111"/>
      <c r="F435" s="112"/>
    </row>
    <row r="436" spans="1:6">
      <c r="A436" s="109"/>
      <c r="B436" s="107"/>
      <c r="C436" s="121"/>
      <c r="D436" s="110"/>
      <c r="E436" s="111"/>
      <c r="F436" s="112"/>
    </row>
    <row r="437" spans="1:6">
      <c r="A437" s="109"/>
      <c r="B437" s="107"/>
      <c r="C437" s="121"/>
      <c r="D437" s="110"/>
      <c r="E437" s="111"/>
      <c r="F437" s="112"/>
    </row>
    <row r="438" spans="1:6">
      <c r="A438" s="109"/>
      <c r="B438" s="107"/>
      <c r="C438" s="121"/>
      <c r="D438" s="110"/>
      <c r="E438" s="111"/>
      <c r="F438" s="112"/>
    </row>
    <row r="439" spans="1:6">
      <c r="A439" s="109"/>
      <c r="B439" s="107"/>
      <c r="C439" s="121"/>
      <c r="D439" s="110"/>
      <c r="E439" s="111"/>
      <c r="F439" s="112"/>
    </row>
    <row r="440" spans="1:6">
      <c r="A440" s="109"/>
      <c r="B440" s="107"/>
      <c r="C440" s="121"/>
      <c r="D440" s="110"/>
      <c r="E440" s="111"/>
      <c r="F440" s="112"/>
    </row>
    <row r="441" spans="1:6">
      <c r="A441" s="109"/>
      <c r="B441" s="107"/>
      <c r="C441" s="121"/>
      <c r="D441" s="110"/>
      <c r="E441" s="111"/>
      <c r="F441" s="112"/>
    </row>
    <row r="442" spans="1:6">
      <c r="A442" s="109"/>
      <c r="B442" s="107"/>
      <c r="C442" s="121"/>
      <c r="D442" s="110"/>
      <c r="E442" s="111"/>
      <c r="F442" s="112"/>
    </row>
    <row r="443" spans="1:6">
      <c r="A443" s="109"/>
      <c r="B443" s="107"/>
      <c r="C443" s="121"/>
      <c r="D443" s="110"/>
      <c r="E443" s="111"/>
      <c r="F443" s="112"/>
    </row>
    <row r="444" spans="1:6">
      <c r="A444" s="109"/>
      <c r="B444" s="107"/>
      <c r="C444" s="121"/>
      <c r="D444" s="110"/>
      <c r="E444" s="111"/>
      <c r="F444" s="112"/>
    </row>
    <row r="445" spans="1:6">
      <c r="A445" s="109"/>
      <c r="B445" s="107"/>
      <c r="C445" s="121"/>
      <c r="D445" s="110"/>
      <c r="E445" s="111"/>
      <c r="F445" s="112"/>
    </row>
    <row r="446" spans="1:6">
      <c r="A446" s="109"/>
      <c r="B446" s="107"/>
      <c r="C446" s="121"/>
      <c r="D446" s="110"/>
      <c r="E446" s="111"/>
      <c r="F446" s="112"/>
    </row>
    <row r="447" spans="1:6">
      <c r="A447" s="109"/>
      <c r="B447" s="107"/>
      <c r="C447" s="121"/>
      <c r="D447" s="110"/>
      <c r="E447" s="111"/>
      <c r="F447" s="112"/>
    </row>
    <row r="448" spans="1:6">
      <c r="A448" s="109"/>
      <c r="B448" s="107"/>
      <c r="C448" s="121"/>
      <c r="D448" s="110"/>
      <c r="E448" s="111"/>
      <c r="F448" s="112"/>
    </row>
    <row r="449" spans="1:6">
      <c r="A449" s="109"/>
      <c r="B449" s="107"/>
      <c r="C449" s="121"/>
      <c r="D449" s="110"/>
      <c r="E449" s="111"/>
      <c r="F449" s="112"/>
    </row>
    <row r="450" spans="1:6">
      <c r="A450" s="109"/>
      <c r="B450" s="107"/>
      <c r="C450" s="121"/>
      <c r="D450" s="110"/>
      <c r="E450" s="111"/>
      <c r="F450" s="112"/>
    </row>
    <row r="451" spans="1:6">
      <c r="A451" s="109"/>
      <c r="B451" s="107"/>
      <c r="C451" s="121"/>
      <c r="D451" s="110"/>
      <c r="E451" s="111"/>
      <c r="F451" s="112"/>
    </row>
    <row r="452" spans="1:6">
      <c r="A452" s="109"/>
      <c r="B452" s="107"/>
      <c r="C452" s="121"/>
      <c r="D452" s="110"/>
      <c r="E452" s="111"/>
      <c r="F452" s="112"/>
    </row>
    <row r="453" spans="1:6">
      <c r="A453" s="109"/>
      <c r="B453" s="107"/>
      <c r="C453" s="121"/>
      <c r="D453" s="110"/>
      <c r="E453" s="111"/>
      <c r="F453" s="112"/>
    </row>
    <row r="454" spans="1:6">
      <c r="A454" s="109"/>
      <c r="B454" s="107"/>
      <c r="C454" s="121"/>
      <c r="D454" s="110"/>
      <c r="E454" s="111"/>
      <c r="F454" s="112"/>
    </row>
    <row r="455" spans="1:6">
      <c r="A455" s="109"/>
      <c r="B455" s="107"/>
      <c r="C455" s="121"/>
      <c r="D455" s="110"/>
      <c r="E455" s="111"/>
      <c r="F455" s="112"/>
    </row>
    <row r="456" spans="1:6">
      <c r="A456" s="109"/>
      <c r="B456" s="107"/>
      <c r="C456" s="121"/>
      <c r="D456" s="110"/>
      <c r="E456" s="111"/>
      <c r="F456" s="112"/>
    </row>
    <row r="457" spans="1:6">
      <c r="A457" s="109"/>
      <c r="B457" s="107"/>
      <c r="C457" s="121"/>
      <c r="D457" s="110"/>
      <c r="E457" s="111"/>
      <c r="F457" s="112"/>
    </row>
    <row r="458" spans="1:6">
      <c r="A458" s="109"/>
      <c r="B458" s="107"/>
      <c r="C458" s="121"/>
      <c r="D458" s="110"/>
      <c r="E458" s="111"/>
      <c r="F458" s="112"/>
    </row>
    <row r="459" spans="1:6">
      <c r="A459" s="109"/>
      <c r="B459" s="107"/>
      <c r="C459" s="121"/>
      <c r="D459" s="110"/>
      <c r="E459" s="111"/>
      <c r="F459" s="112"/>
    </row>
    <row r="460" spans="1:6">
      <c r="A460" s="109"/>
      <c r="B460" s="107"/>
      <c r="C460" s="121"/>
      <c r="D460" s="110"/>
      <c r="E460" s="111"/>
      <c r="F460" s="112"/>
    </row>
    <row r="461" spans="1:6">
      <c r="A461" s="109"/>
      <c r="B461" s="107"/>
      <c r="C461" s="121"/>
      <c r="D461" s="110"/>
      <c r="E461" s="111"/>
      <c r="F461" s="112"/>
    </row>
    <row r="462" spans="1:6">
      <c r="A462" s="109"/>
      <c r="B462" s="107"/>
      <c r="C462" s="121"/>
      <c r="D462" s="110"/>
      <c r="E462" s="111"/>
      <c r="F462" s="112"/>
    </row>
    <row r="463" spans="1:6">
      <c r="A463" s="109"/>
      <c r="B463" s="107"/>
      <c r="C463" s="121"/>
      <c r="D463" s="110"/>
      <c r="E463" s="111"/>
      <c r="F463" s="112"/>
    </row>
    <row r="464" spans="1:6">
      <c r="A464" s="109"/>
      <c r="B464" s="107"/>
      <c r="C464" s="121"/>
      <c r="D464" s="110"/>
      <c r="E464" s="111"/>
      <c r="F464" s="112"/>
    </row>
    <row r="465" spans="1:6">
      <c r="A465" s="109"/>
      <c r="B465" s="107"/>
      <c r="C465" s="121"/>
      <c r="D465" s="110"/>
      <c r="E465" s="111"/>
      <c r="F465" s="112"/>
    </row>
    <row r="466" spans="1:6">
      <c r="A466" s="109"/>
      <c r="B466" s="107"/>
      <c r="C466" s="121"/>
      <c r="D466" s="110"/>
      <c r="E466" s="111"/>
      <c r="F466" s="112"/>
    </row>
    <row r="467" spans="1:6">
      <c r="A467" s="109"/>
      <c r="B467" s="107"/>
      <c r="C467" s="121"/>
      <c r="D467" s="110"/>
      <c r="E467" s="111"/>
      <c r="F467" s="112"/>
    </row>
    <row r="468" spans="1:6">
      <c r="A468" s="109"/>
      <c r="B468" s="107"/>
      <c r="C468" s="121"/>
      <c r="D468" s="110"/>
      <c r="E468" s="111"/>
      <c r="F468" s="112"/>
    </row>
    <row r="469" spans="1:6">
      <c r="A469" s="109"/>
      <c r="B469" s="107"/>
      <c r="C469" s="121"/>
      <c r="D469" s="110"/>
      <c r="E469" s="111"/>
      <c r="F469" s="112"/>
    </row>
    <row r="470" spans="1:6">
      <c r="A470" s="109"/>
      <c r="B470" s="107"/>
      <c r="C470" s="121"/>
      <c r="D470" s="110"/>
      <c r="E470" s="111"/>
      <c r="F470" s="112"/>
    </row>
    <row r="471" spans="1:6">
      <c r="A471" s="109"/>
      <c r="B471" s="107"/>
      <c r="C471" s="121"/>
      <c r="D471" s="110"/>
      <c r="E471" s="111"/>
      <c r="F471" s="112"/>
    </row>
    <row r="472" spans="1:6">
      <c r="A472" s="109"/>
      <c r="B472" s="107"/>
      <c r="C472" s="121"/>
      <c r="D472" s="110"/>
      <c r="E472" s="111"/>
      <c r="F472" s="112"/>
    </row>
    <row r="473" spans="1:6">
      <c r="A473" s="109"/>
      <c r="B473" s="107"/>
      <c r="C473" s="121"/>
      <c r="D473" s="110"/>
      <c r="E473" s="111"/>
      <c r="F473" s="112"/>
    </row>
    <row r="474" spans="1:6">
      <c r="A474" s="109"/>
      <c r="B474" s="107"/>
      <c r="C474" s="121"/>
      <c r="D474" s="110"/>
      <c r="E474" s="111"/>
      <c r="F474" s="112"/>
    </row>
    <row r="475" spans="1:6">
      <c r="A475" s="109"/>
      <c r="B475" s="107"/>
      <c r="C475" s="121"/>
      <c r="D475" s="110"/>
      <c r="E475" s="111"/>
      <c r="F475" s="112"/>
    </row>
    <row r="476" spans="1:6">
      <c r="A476" s="109"/>
      <c r="B476" s="107"/>
      <c r="C476" s="121"/>
      <c r="D476" s="110"/>
      <c r="E476" s="111"/>
      <c r="F476" s="112"/>
    </row>
    <row r="477" spans="1:6">
      <c r="A477" s="109"/>
      <c r="B477" s="107"/>
      <c r="C477" s="121"/>
      <c r="D477" s="110"/>
      <c r="E477" s="111"/>
      <c r="F477" s="112"/>
    </row>
    <row r="478" spans="1:6">
      <c r="A478" s="109"/>
      <c r="B478" s="107"/>
      <c r="C478" s="121"/>
      <c r="D478" s="110"/>
      <c r="E478" s="111"/>
      <c r="F478" s="112"/>
    </row>
    <row r="479" spans="1:6">
      <c r="A479" s="109"/>
      <c r="B479" s="107"/>
      <c r="C479" s="121"/>
      <c r="D479" s="110"/>
      <c r="E479" s="111"/>
      <c r="F479" s="112"/>
    </row>
    <row r="480" spans="1:6">
      <c r="A480" s="109"/>
      <c r="B480" s="107"/>
      <c r="C480" s="121"/>
      <c r="D480" s="110"/>
      <c r="E480" s="111"/>
      <c r="F480" s="112"/>
    </row>
    <row r="481" spans="1:6">
      <c r="A481" s="109"/>
      <c r="B481" s="107"/>
      <c r="C481" s="121"/>
      <c r="D481" s="110"/>
      <c r="E481" s="111"/>
      <c r="F481" s="112"/>
    </row>
    <row r="482" spans="1:6">
      <c r="A482" s="109"/>
      <c r="B482" s="107"/>
      <c r="C482" s="121"/>
      <c r="D482" s="110"/>
      <c r="E482" s="111"/>
      <c r="F482" s="112"/>
    </row>
    <row r="483" spans="1:6">
      <c r="A483" s="109"/>
      <c r="B483" s="107"/>
      <c r="C483" s="121"/>
      <c r="D483" s="110"/>
      <c r="E483" s="111"/>
      <c r="F483" s="112"/>
    </row>
    <row r="484" spans="1:6">
      <c r="A484" s="109"/>
      <c r="B484" s="107"/>
      <c r="C484" s="121"/>
      <c r="D484" s="110"/>
      <c r="E484" s="111"/>
      <c r="F484" s="112"/>
    </row>
    <row r="485" spans="1:6">
      <c r="A485" s="109"/>
      <c r="B485" s="107"/>
      <c r="C485" s="121"/>
      <c r="D485" s="110"/>
      <c r="E485" s="111"/>
      <c r="F485" s="112"/>
    </row>
    <row r="486" spans="1:6">
      <c r="A486" s="109"/>
      <c r="B486" s="107"/>
      <c r="C486" s="121"/>
      <c r="D486" s="110"/>
      <c r="E486" s="111"/>
      <c r="F486" s="112"/>
    </row>
    <row r="487" spans="1:6">
      <c r="A487" s="109"/>
      <c r="B487" s="107"/>
      <c r="C487" s="121"/>
      <c r="D487" s="110"/>
      <c r="E487" s="111"/>
      <c r="F487" s="112"/>
    </row>
    <row r="488" spans="1:6">
      <c r="A488" s="109"/>
      <c r="B488" s="107"/>
      <c r="C488" s="121"/>
      <c r="D488" s="110"/>
      <c r="E488" s="111"/>
      <c r="F488" s="112"/>
    </row>
    <row r="489" spans="1:6">
      <c r="A489" s="109"/>
      <c r="B489" s="107"/>
      <c r="C489" s="121"/>
      <c r="D489" s="110"/>
      <c r="E489" s="111"/>
      <c r="F489" s="112"/>
    </row>
    <row r="490" spans="1:6">
      <c r="A490" s="109"/>
      <c r="B490" s="107"/>
      <c r="C490" s="121"/>
      <c r="D490" s="110"/>
      <c r="E490" s="111"/>
      <c r="F490" s="112"/>
    </row>
    <row r="491" spans="1:6">
      <c r="A491" s="109"/>
      <c r="B491" s="107"/>
      <c r="C491" s="121"/>
      <c r="D491" s="110"/>
      <c r="E491" s="111"/>
      <c r="F491" s="112"/>
    </row>
    <row r="492" spans="1:6">
      <c r="A492" s="109"/>
      <c r="B492" s="107"/>
      <c r="C492" s="121"/>
      <c r="D492" s="110"/>
      <c r="E492" s="111"/>
      <c r="F492" s="112"/>
    </row>
    <row r="493" spans="1:6">
      <c r="A493" s="109"/>
      <c r="B493" s="107"/>
      <c r="C493" s="121"/>
      <c r="D493" s="110"/>
      <c r="E493" s="111"/>
      <c r="F493" s="112"/>
    </row>
    <row r="494" spans="1:6">
      <c r="A494" s="109"/>
      <c r="B494" s="107"/>
      <c r="C494" s="121"/>
      <c r="D494" s="110"/>
      <c r="E494" s="111"/>
      <c r="F494" s="112"/>
    </row>
    <row r="495" spans="1:6">
      <c r="A495" s="109"/>
      <c r="B495" s="107"/>
      <c r="C495" s="121"/>
      <c r="D495" s="110"/>
      <c r="E495" s="111"/>
      <c r="F495" s="112"/>
    </row>
    <row r="496" spans="1:6">
      <c r="A496" s="109"/>
      <c r="B496" s="107"/>
      <c r="C496" s="121"/>
      <c r="D496" s="110"/>
      <c r="E496" s="111"/>
      <c r="F496" s="112"/>
    </row>
    <row r="497" spans="1:6">
      <c r="A497" s="109"/>
      <c r="B497" s="107"/>
      <c r="C497" s="121"/>
      <c r="D497" s="110"/>
      <c r="E497" s="111"/>
      <c r="F497" s="112"/>
    </row>
    <row r="498" spans="1:6">
      <c r="A498" s="109"/>
      <c r="B498" s="107"/>
      <c r="C498" s="121"/>
      <c r="D498" s="110"/>
      <c r="E498" s="111"/>
      <c r="F498" s="112"/>
    </row>
    <row r="499" spans="1:6">
      <c r="A499" s="109"/>
      <c r="B499" s="107"/>
      <c r="C499" s="121"/>
      <c r="D499" s="110"/>
      <c r="E499" s="111"/>
      <c r="F499" s="112"/>
    </row>
    <row r="500" spans="1:6">
      <c r="A500" s="109"/>
      <c r="B500" s="107"/>
      <c r="C500" s="121"/>
      <c r="D500" s="110"/>
      <c r="E500" s="111"/>
      <c r="F500" s="112"/>
    </row>
    <row r="501" spans="1:6">
      <c r="A501" s="109"/>
      <c r="B501" s="107"/>
      <c r="C501" s="121"/>
      <c r="D501" s="110"/>
      <c r="E501" s="111"/>
      <c r="F501" s="112"/>
    </row>
    <row r="502" spans="1:6">
      <c r="A502" s="109"/>
      <c r="B502" s="107"/>
      <c r="C502" s="121"/>
      <c r="D502" s="110"/>
      <c r="E502" s="111"/>
      <c r="F502" s="112"/>
    </row>
    <row r="503" spans="1:6">
      <c r="A503" s="109"/>
      <c r="B503" s="107"/>
      <c r="C503" s="121"/>
      <c r="D503" s="110"/>
      <c r="E503" s="111"/>
      <c r="F503" s="112"/>
    </row>
    <row r="504" spans="1:6">
      <c r="A504" s="109"/>
      <c r="B504" s="107"/>
      <c r="C504" s="121"/>
      <c r="D504" s="110"/>
      <c r="E504" s="111"/>
      <c r="F504" s="112"/>
    </row>
    <row r="505" spans="1:6">
      <c r="A505" s="109"/>
      <c r="B505" s="107"/>
      <c r="C505" s="121"/>
      <c r="D505" s="110"/>
      <c r="E505" s="111"/>
      <c r="F505" s="112"/>
    </row>
    <row r="506" spans="1:6">
      <c r="A506" s="109"/>
      <c r="B506" s="107"/>
      <c r="C506" s="121"/>
      <c r="D506" s="110"/>
      <c r="E506" s="111"/>
      <c r="F506" s="112"/>
    </row>
    <row r="507" spans="1:6">
      <c r="A507" s="109"/>
      <c r="B507" s="107"/>
      <c r="C507" s="121"/>
      <c r="D507" s="110"/>
      <c r="E507" s="111"/>
      <c r="F507" s="112"/>
    </row>
    <row r="508" spans="1:6">
      <c r="A508" s="109"/>
      <c r="B508" s="107"/>
      <c r="C508" s="121"/>
      <c r="D508" s="110"/>
      <c r="E508" s="111"/>
      <c r="F508" s="112"/>
    </row>
    <row r="509" spans="1:6">
      <c r="A509" s="109"/>
      <c r="B509" s="107"/>
      <c r="C509" s="121"/>
      <c r="D509" s="110"/>
      <c r="E509" s="111"/>
      <c r="F509" s="112"/>
    </row>
    <row r="510" spans="1:6">
      <c r="A510" s="109"/>
      <c r="B510" s="107"/>
      <c r="C510" s="121"/>
      <c r="D510" s="110"/>
      <c r="E510" s="111"/>
      <c r="F510" s="112"/>
    </row>
    <row r="511" spans="1:6">
      <c r="A511" s="109"/>
      <c r="B511" s="107"/>
      <c r="C511" s="121"/>
      <c r="D511" s="110"/>
      <c r="E511" s="111"/>
      <c r="F511" s="112"/>
    </row>
    <row r="512" spans="1:6">
      <c r="A512" s="109"/>
      <c r="B512" s="107"/>
      <c r="C512" s="121"/>
      <c r="D512" s="110"/>
      <c r="E512" s="111"/>
      <c r="F512" s="112"/>
    </row>
    <row r="513" spans="1:6">
      <c r="A513" s="109"/>
      <c r="B513" s="107"/>
      <c r="C513" s="121"/>
      <c r="D513" s="110"/>
      <c r="E513" s="111"/>
      <c r="F513" s="112"/>
    </row>
    <row r="514" spans="1:6">
      <c r="A514" s="109"/>
      <c r="B514" s="107"/>
      <c r="C514" s="121"/>
      <c r="D514" s="110"/>
      <c r="E514" s="111"/>
      <c r="F514" s="112"/>
    </row>
    <row r="515" spans="1:6">
      <c r="A515" s="109"/>
      <c r="B515" s="107"/>
      <c r="C515" s="121"/>
      <c r="D515" s="110"/>
      <c r="E515" s="111"/>
      <c r="F515" s="112"/>
    </row>
    <row r="516" spans="1:6">
      <c r="A516" s="109"/>
      <c r="B516" s="107"/>
      <c r="C516" s="121"/>
      <c r="D516" s="110"/>
      <c r="E516" s="111"/>
      <c r="F516" s="112"/>
    </row>
    <row r="517" spans="1:6">
      <c r="A517" s="109"/>
      <c r="B517" s="107"/>
      <c r="C517" s="121"/>
      <c r="D517" s="110"/>
      <c r="E517" s="111"/>
      <c r="F517" s="112"/>
    </row>
    <row r="518" spans="1:6">
      <c r="A518" s="109"/>
      <c r="B518" s="107"/>
      <c r="C518" s="121"/>
      <c r="D518" s="110"/>
      <c r="E518" s="111"/>
      <c r="F518" s="112"/>
    </row>
    <row r="519" spans="1:6">
      <c r="A519" s="109"/>
      <c r="B519" s="107"/>
      <c r="C519" s="121"/>
      <c r="D519" s="110"/>
      <c r="E519" s="111"/>
      <c r="F519" s="112"/>
    </row>
    <row r="520" spans="1:6">
      <c r="A520" s="109"/>
      <c r="B520" s="107"/>
      <c r="C520" s="121"/>
      <c r="D520" s="110"/>
      <c r="E520" s="111"/>
      <c r="F520" s="112"/>
    </row>
    <row r="521" spans="1:6">
      <c r="A521" s="109"/>
      <c r="B521" s="107"/>
      <c r="C521" s="121"/>
      <c r="D521" s="110"/>
      <c r="E521" s="111"/>
      <c r="F521" s="112"/>
    </row>
    <row r="522" spans="1:6">
      <c r="A522" s="109"/>
      <c r="B522" s="107"/>
      <c r="C522" s="121"/>
      <c r="D522" s="110"/>
      <c r="E522" s="111"/>
      <c r="F522" s="112"/>
    </row>
    <row r="523" spans="1:6">
      <c r="A523" s="109"/>
      <c r="B523" s="107"/>
      <c r="C523" s="121"/>
      <c r="D523" s="110"/>
      <c r="E523" s="111"/>
      <c r="F523" s="112"/>
    </row>
    <row r="524" spans="1:6">
      <c r="A524" s="109"/>
      <c r="B524" s="107"/>
      <c r="C524" s="121"/>
      <c r="D524" s="110"/>
      <c r="E524" s="111"/>
      <c r="F524" s="112"/>
    </row>
    <row r="525" spans="1:6">
      <c r="A525" s="109"/>
      <c r="B525" s="107"/>
      <c r="C525" s="121"/>
      <c r="D525" s="110"/>
      <c r="E525" s="111"/>
      <c r="F525" s="112"/>
    </row>
    <row r="526" spans="1:6">
      <c r="A526" s="109"/>
      <c r="B526" s="107"/>
      <c r="C526" s="121"/>
      <c r="D526" s="110"/>
      <c r="E526" s="111"/>
      <c r="F526" s="112"/>
    </row>
    <row r="527" spans="1:6">
      <c r="A527" s="109"/>
      <c r="B527" s="107"/>
      <c r="C527" s="121"/>
      <c r="D527" s="110"/>
      <c r="E527" s="111"/>
      <c r="F527" s="112"/>
    </row>
    <row r="528" spans="1:6">
      <c r="A528" s="109"/>
      <c r="B528" s="107"/>
      <c r="C528" s="121"/>
      <c r="D528" s="110"/>
      <c r="E528" s="111"/>
      <c r="F528" s="112"/>
    </row>
    <row r="529" spans="1:6">
      <c r="A529" s="109"/>
      <c r="B529" s="107"/>
      <c r="C529" s="121"/>
      <c r="D529" s="110"/>
      <c r="E529" s="111"/>
      <c r="F529" s="112"/>
    </row>
    <row r="530" spans="1:6">
      <c r="A530" s="109"/>
      <c r="B530" s="107"/>
      <c r="C530" s="121"/>
      <c r="D530" s="110"/>
      <c r="E530" s="111"/>
      <c r="F530" s="112"/>
    </row>
    <row r="531" spans="1:6">
      <c r="A531" s="109"/>
      <c r="B531" s="107"/>
      <c r="C531" s="121"/>
      <c r="D531" s="110"/>
      <c r="E531" s="111"/>
      <c r="F531" s="112"/>
    </row>
    <row r="532" spans="1:6">
      <c r="A532" s="109"/>
      <c r="B532" s="107"/>
      <c r="C532" s="121"/>
      <c r="D532" s="110"/>
      <c r="E532" s="111"/>
      <c r="F532" s="112"/>
    </row>
    <row r="533" spans="1:6">
      <c r="A533" s="109"/>
      <c r="B533" s="107"/>
      <c r="C533" s="121"/>
      <c r="D533" s="110"/>
      <c r="E533" s="111"/>
      <c r="F533" s="112"/>
    </row>
    <row r="534" spans="1:6">
      <c r="A534" s="109"/>
      <c r="B534" s="107"/>
      <c r="C534" s="121"/>
      <c r="D534" s="110"/>
      <c r="E534" s="111"/>
      <c r="F534" s="112"/>
    </row>
    <row r="535" spans="1:6">
      <c r="A535" s="109"/>
      <c r="B535" s="107"/>
      <c r="C535" s="121"/>
      <c r="D535" s="110"/>
      <c r="E535" s="111"/>
      <c r="F535" s="112"/>
    </row>
    <row r="536" spans="1:6">
      <c r="A536" s="109"/>
      <c r="B536" s="107"/>
      <c r="C536" s="121"/>
      <c r="D536" s="110"/>
      <c r="E536" s="111"/>
      <c r="F536" s="112"/>
    </row>
    <row r="537" spans="1:6">
      <c r="A537" s="109"/>
      <c r="B537" s="107"/>
      <c r="C537" s="121"/>
      <c r="D537" s="110"/>
      <c r="E537" s="111"/>
      <c r="F537" s="112"/>
    </row>
    <row r="538" spans="1:6">
      <c r="A538" s="109"/>
      <c r="B538" s="107"/>
      <c r="C538" s="121"/>
      <c r="D538" s="110"/>
      <c r="E538" s="111"/>
      <c r="F538" s="112"/>
    </row>
    <row r="539" spans="1:6">
      <c r="A539" s="109"/>
      <c r="B539" s="107"/>
      <c r="C539" s="121"/>
      <c r="D539" s="110"/>
      <c r="E539" s="111"/>
      <c r="F539" s="112"/>
    </row>
    <row r="540" spans="1:6">
      <c r="A540" s="109"/>
      <c r="B540" s="107"/>
      <c r="C540" s="121"/>
      <c r="D540" s="110"/>
      <c r="E540" s="111"/>
      <c r="F540" s="112"/>
    </row>
    <row r="541" spans="1:6">
      <c r="A541" s="109"/>
      <c r="B541" s="107"/>
      <c r="C541" s="121"/>
      <c r="D541" s="110"/>
      <c r="E541" s="111"/>
      <c r="F541" s="112"/>
    </row>
    <row r="542" spans="1:6">
      <c r="A542" s="109"/>
      <c r="B542" s="107"/>
      <c r="C542" s="121"/>
      <c r="D542" s="110"/>
      <c r="E542" s="111"/>
      <c r="F542" s="112"/>
    </row>
    <row r="543" spans="1:6">
      <c r="A543" s="109"/>
      <c r="B543" s="107"/>
      <c r="C543" s="121"/>
      <c r="D543" s="110"/>
      <c r="E543" s="111"/>
      <c r="F543" s="112"/>
    </row>
    <row r="544" spans="1:6">
      <c r="A544" s="109"/>
      <c r="B544" s="107"/>
      <c r="C544" s="121"/>
      <c r="D544" s="110"/>
      <c r="E544" s="111"/>
      <c r="F544" s="112"/>
    </row>
    <row r="545" spans="1:6">
      <c r="A545" s="109"/>
      <c r="B545" s="107"/>
      <c r="C545" s="121"/>
      <c r="D545" s="110"/>
      <c r="E545" s="111"/>
      <c r="F545" s="112"/>
    </row>
    <row r="546" spans="1:6">
      <c r="A546" s="109"/>
      <c r="B546" s="107"/>
      <c r="C546" s="121"/>
      <c r="D546" s="110"/>
      <c r="E546" s="111"/>
      <c r="F546" s="112"/>
    </row>
    <row r="547" spans="1:6">
      <c r="A547" s="109"/>
      <c r="B547" s="107"/>
      <c r="C547" s="121"/>
      <c r="D547" s="110"/>
      <c r="E547" s="111"/>
      <c r="F547" s="112"/>
    </row>
    <row r="548" spans="1:6">
      <c r="A548" s="109"/>
      <c r="B548" s="107"/>
      <c r="C548" s="121"/>
      <c r="D548" s="110"/>
      <c r="E548" s="111"/>
      <c r="F548" s="112"/>
    </row>
    <row r="549" spans="1:6">
      <c r="A549" s="109"/>
      <c r="B549" s="107"/>
      <c r="C549" s="121"/>
      <c r="D549" s="110"/>
      <c r="E549" s="111"/>
      <c r="F549" s="112"/>
    </row>
    <row r="550" spans="1:6">
      <c r="A550" s="109"/>
      <c r="B550" s="107"/>
      <c r="C550" s="121"/>
      <c r="D550" s="110"/>
      <c r="E550" s="111"/>
      <c r="F550" s="112"/>
    </row>
    <row r="551" spans="1:6">
      <c r="A551" s="109"/>
      <c r="B551" s="107"/>
      <c r="C551" s="121"/>
      <c r="D551" s="110"/>
      <c r="E551" s="111"/>
      <c r="F551" s="112"/>
    </row>
    <row r="552" spans="1:6">
      <c r="A552" s="109"/>
      <c r="B552" s="107"/>
      <c r="C552" s="121"/>
      <c r="D552" s="110"/>
      <c r="E552" s="111"/>
      <c r="F552" s="112"/>
    </row>
    <row r="553" spans="1:6">
      <c r="A553" s="109"/>
      <c r="B553" s="107"/>
      <c r="C553" s="121"/>
      <c r="D553" s="110"/>
      <c r="E553" s="111"/>
      <c r="F553" s="112"/>
    </row>
    <row r="554" spans="1:6">
      <c r="A554" s="109"/>
      <c r="B554" s="107"/>
      <c r="C554" s="121"/>
      <c r="D554" s="110"/>
      <c r="E554" s="111"/>
      <c r="F554" s="112"/>
    </row>
    <row r="555" spans="1:6">
      <c r="A555" s="109"/>
      <c r="B555" s="107"/>
      <c r="C555" s="121"/>
      <c r="D555" s="110"/>
      <c r="E555" s="111"/>
      <c r="F555" s="112"/>
    </row>
    <row r="556" spans="1:6">
      <c r="A556" s="109"/>
      <c r="B556" s="107"/>
      <c r="C556" s="121"/>
      <c r="D556" s="110"/>
      <c r="E556" s="111"/>
      <c r="F556" s="112"/>
    </row>
    <row r="557" spans="1:6">
      <c r="A557" s="109"/>
      <c r="B557" s="107"/>
      <c r="C557" s="121"/>
      <c r="D557" s="110"/>
      <c r="E557" s="111"/>
      <c r="F557" s="112"/>
    </row>
    <row r="558" spans="1:6">
      <c r="A558" s="109"/>
      <c r="B558" s="107"/>
      <c r="C558" s="121"/>
      <c r="D558" s="110"/>
      <c r="E558" s="111"/>
      <c r="F558" s="112"/>
    </row>
    <row r="559" spans="1:6">
      <c r="A559" s="109"/>
      <c r="B559" s="107"/>
      <c r="C559" s="121"/>
      <c r="D559" s="110"/>
      <c r="E559" s="111"/>
      <c r="F559" s="112"/>
    </row>
    <row r="560" spans="1:6">
      <c r="A560" s="109"/>
      <c r="B560" s="107"/>
      <c r="C560" s="121"/>
      <c r="D560" s="110"/>
      <c r="E560" s="111"/>
      <c r="F560" s="112"/>
    </row>
    <row r="561" spans="1:6">
      <c r="A561" s="109"/>
      <c r="B561" s="107"/>
      <c r="C561" s="121"/>
      <c r="D561" s="110"/>
      <c r="E561" s="111"/>
      <c r="F561" s="112"/>
    </row>
    <row r="562" spans="1:6">
      <c r="A562" s="109"/>
      <c r="B562" s="107"/>
      <c r="C562" s="121"/>
      <c r="D562" s="110"/>
      <c r="E562" s="111"/>
      <c r="F562" s="112"/>
    </row>
    <row r="563" spans="1:6">
      <c r="A563" s="109"/>
      <c r="B563" s="107"/>
      <c r="C563" s="121"/>
      <c r="D563" s="110"/>
      <c r="E563" s="111"/>
      <c r="F563" s="112"/>
    </row>
    <row r="564" spans="1:6">
      <c r="A564" s="109"/>
      <c r="B564" s="107"/>
      <c r="C564" s="121"/>
      <c r="D564" s="110"/>
      <c r="E564" s="111"/>
      <c r="F564" s="112"/>
    </row>
    <row r="565" spans="1:6">
      <c r="A565" s="109"/>
      <c r="B565" s="107"/>
      <c r="C565" s="121"/>
      <c r="D565" s="110"/>
      <c r="E565" s="111"/>
      <c r="F565" s="112"/>
    </row>
    <row r="566" spans="1:6">
      <c r="A566" s="109"/>
      <c r="B566" s="107"/>
      <c r="C566" s="121"/>
      <c r="D566" s="110"/>
      <c r="E566" s="111"/>
      <c r="F566" s="112"/>
    </row>
    <row r="567" spans="1:6">
      <c r="A567" s="109"/>
      <c r="B567" s="107"/>
      <c r="C567" s="121"/>
      <c r="D567" s="110"/>
      <c r="E567" s="111"/>
      <c r="F567" s="112"/>
    </row>
    <row r="568" spans="1:6">
      <c r="A568" s="109"/>
      <c r="B568" s="107"/>
      <c r="C568" s="121"/>
      <c r="D568" s="110"/>
      <c r="E568" s="111"/>
      <c r="F568" s="112"/>
    </row>
    <row r="569" spans="1:6">
      <c r="A569" s="109"/>
      <c r="B569" s="107"/>
      <c r="C569" s="121"/>
      <c r="D569" s="110"/>
      <c r="E569" s="111"/>
      <c r="F569" s="112"/>
    </row>
    <row r="570" spans="1:6">
      <c r="A570" s="109"/>
      <c r="B570" s="107"/>
      <c r="C570" s="121"/>
      <c r="D570" s="110"/>
      <c r="E570" s="111"/>
      <c r="F570" s="112"/>
    </row>
    <row r="571" spans="1:6">
      <c r="A571" s="109"/>
      <c r="B571" s="107"/>
      <c r="C571" s="121"/>
      <c r="D571" s="110"/>
      <c r="E571" s="111"/>
      <c r="F571" s="112"/>
    </row>
    <row r="572" spans="1:6">
      <c r="A572" s="109"/>
      <c r="B572" s="107"/>
      <c r="C572" s="121"/>
      <c r="D572" s="110"/>
      <c r="E572" s="111"/>
      <c r="F572" s="112"/>
    </row>
    <row r="573" spans="1:6">
      <c r="A573" s="109"/>
      <c r="B573" s="107"/>
      <c r="C573" s="121"/>
      <c r="D573" s="110"/>
      <c r="E573" s="111"/>
      <c r="F573" s="112"/>
    </row>
    <row r="574" spans="1:6">
      <c r="A574" s="109"/>
      <c r="B574" s="107"/>
      <c r="C574" s="121"/>
      <c r="D574" s="110"/>
      <c r="E574" s="111"/>
      <c r="F574" s="112"/>
    </row>
    <row r="575" spans="1:6">
      <c r="A575" s="109"/>
      <c r="B575" s="107"/>
      <c r="C575" s="121"/>
      <c r="D575" s="110"/>
      <c r="E575" s="111"/>
      <c r="F575" s="112"/>
    </row>
    <row r="576" spans="1:6">
      <c r="A576" s="109"/>
      <c r="B576" s="107"/>
      <c r="C576" s="121"/>
      <c r="D576" s="110"/>
      <c r="E576" s="111"/>
      <c r="F576" s="112"/>
    </row>
    <row r="577" spans="1:6">
      <c r="A577" s="109"/>
      <c r="B577" s="107"/>
      <c r="C577" s="121"/>
      <c r="D577" s="110"/>
      <c r="E577" s="111"/>
      <c r="F577" s="112"/>
    </row>
    <row r="578" spans="1:6">
      <c r="A578" s="109"/>
      <c r="B578" s="107"/>
      <c r="C578" s="121"/>
      <c r="D578" s="110"/>
      <c r="E578" s="111"/>
      <c r="F578" s="112"/>
    </row>
    <row r="579" spans="1:6">
      <c r="A579" s="109"/>
      <c r="B579" s="107"/>
      <c r="C579" s="121"/>
      <c r="D579" s="110"/>
      <c r="E579" s="111"/>
      <c r="F579" s="112"/>
    </row>
    <row r="580" spans="1:6">
      <c r="A580" s="109"/>
      <c r="B580" s="107"/>
      <c r="C580" s="121"/>
      <c r="D580" s="110"/>
      <c r="E580" s="111"/>
      <c r="F580" s="112"/>
    </row>
    <row r="581" spans="1:6">
      <c r="A581" s="109"/>
      <c r="B581" s="107"/>
      <c r="C581" s="121"/>
      <c r="D581" s="110"/>
      <c r="E581" s="111"/>
      <c r="F581" s="112"/>
    </row>
    <row r="582" spans="1:6">
      <c r="A582" s="109"/>
      <c r="B582" s="107"/>
      <c r="C582" s="121"/>
      <c r="D582" s="110"/>
      <c r="E582" s="111"/>
      <c r="F582" s="112"/>
    </row>
    <row r="583" spans="1:6">
      <c r="A583" s="109"/>
      <c r="B583" s="107"/>
      <c r="C583" s="121"/>
      <c r="D583" s="110"/>
      <c r="E583" s="111"/>
      <c r="F583" s="112"/>
    </row>
    <row r="584" spans="1:6">
      <c r="A584" s="109"/>
      <c r="B584" s="107"/>
      <c r="C584" s="121"/>
      <c r="D584" s="110"/>
      <c r="E584" s="111"/>
      <c r="F584" s="112"/>
    </row>
    <row r="585" spans="1:6">
      <c r="A585" s="109"/>
      <c r="B585" s="107"/>
      <c r="C585" s="121"/>
      <c r="D585" s="110"/>
      <c r="E585" s="111"/>
      <c r="F585" s="112"/>
    </row>
    <row r="586" spans="1:6">
      <c r="A586" s="109"/>
      <c r="B586" s="107"/>
      <c r="C586" s="121"/>
      <c r="D586" s="110"/>
      <c r="E586" s="111"/>
      <c r="F586" s="112"/>
    </row>
    <row r="587" spans="1:6">
      <c r="A587" s="109"/>
      <c r="B587" s="107"/>
      <c r="C587" s="121"/>
      <c r="D587" s="110"/>
      <c r="E587" s="111"/>
      <c r="F587" s="112"/>
    </row>
    <row r="588" spans="1:6">
      <c r="A588" s="109"/>
      <c r="B588" s="107"/>
      <c r="C588" s="121"/>
      <c r="D588" s="110"/>
      <c r="E588" s="111"/>
      <c r="F588" s="112"/>
    </row>
    <row r="589" spans="1:6">
      <c r="A589" s="109"/>
      <c r="B589" s="107"/>
      <c r="C589" s="121"/>
      <c r="D589" s="110"/>
      <c r="E589" s="111"/>
      <c r="F589" s="112"/>
    </row>
    <row r="590" spans="1:6">
      <c r="A590" s="109"/>
      <c r="B590" s="107"/>
      <c r="C590" s="121"/>
      <c r="D590" s="110"/>
      <c r="E590" s="111"/>
      <c r="F590" s="112"/>
    </row>
    <row r="591" spans="1:6">
      <c r="A591" s="109"/>
      <c r="B591" s="107"/>
      <c r="C591" s="121"/>
      <c r="D591" s="110"/>
      <c r="E591" s="111"/>
      <c r="F591" s="112"/>
    </row>
    <row r="592" spans="1:6">
      <c r="A592" s="109"/>
      <c r="B592" s="107"/>
      <c r="C592" s="121"/>
      <c r="D592" s="110"/>
      <c r="E592" s="111"/>
      <c r="F592" s="112"/>
    </row>
    <row r="593" spans="1:6">
      <c r="A593" s="109"/>
      <c r="B593" s="107"/>
      <c r="C593" s="121"/>
      <c r="D593" s="110"/>
      <c r="E593" s="111"/>
      <c r="F593" s="112"/>
    </row>
    <row r="594" spans="1:6">
      <c r="A594" s="109"/>
      <c r="B594" s="107"/>
      <c r="C594" s="121"/>
      <c r="D594" s="110"/>
      <c r="E594" s="111"/>
      <c r="F594" s="112"/>
    </row>
    <row r="595" spans="1:6">
      <c r="A595" s="109"/>
      <c r="B595" s="107"/>
      <c r="C595" s="121"/>
      <c r="D595" s="110"/>
      <c r="E595" s="111"/>
      <c r="F595" s="112"/>
    </row>
    <row r="596" spans="1:6">
      <c r="A596" s="109"/>
      <c r="B596" s="107"/>
      <c r="C596" s="121"/>
      <c r="D596" s="110"/>
      <c r="E596" s="111"/>
      <c r="F596" s="112"/>
    </row>
    <row r="597" spans="1:6">
      <c r="A597" s="109"/>
      <c r="B597" s="107"/>
      <c r="C597" s="121"/>
      <c r="D597" s="110"/>
      <c r="E597" s="111"/>
      <c r="F597" s="112"/>
    </row>
    <row r="598" spans="1:6">
      <c r="A598" s="109"/>
      <c r="B598" s="107"/>
      <c r="C598" s="121"/>
      <c r="D598" s="110"/>
      <c r="E598" s="111"/>
      <c r="F598" s="112"/>
    </row>
    <row r="599" spans="1:6">
      <c r="A599" s="109"/>
      <c r="B599" s="107"/>
      <c r="C599" s="121"/>
      <c r="D599" s="110"/>
      <c r="E599" s="111"/>
      <c r="F599" s="112"/>
    </row>
    <row r="600" spans="1:6">
      <c r="A600" s="109"/>
      <c r="B600" s="107"/>
      <c r="C600" s="121"/>
      <c r="D600" s="110"/>
      <c r="E600" s="111"/>
      <c r="F600" s="112"/>
    </row>
    <row r="601" spans="1:6">
      <c r="A601" s="109"/>
      <c r="B601" s="107"/>
      <c r="C601" s="121"/>
      <c r="D601" s="110"/>
      <c r="E601" s="111"/>
      <c r="F601" s="112"/>
    </row>
    <row r="602" spans="1:6">
      <c r="A602" s="109"/>
      <c r="B602" s="107"/>
      <c r="C602" s="121"/>
      <c r="D602" s="110"/>
      <c r="E602" s="111"/>
      <c r="F602" s="112"/>
    </row>
    <row r="603" spans="1:6">
      <c r="A603" s="109"/>
      <c r="B603" s="107"/>
      <c r="C603" s="121"/>
      <c r="D603" s="110"/>
      <c r="E603" s="111"/>
      <c r="F603" s="112"/>
    </row>
    <row r="604" spans="1:6">
      <c r="A604" s="109"/>
      <c r="B604" s="107"/>
      <c r="C604" s="121"/>
      <c r="D604" s="110"/>
      <c r="E604" s="111"/>
      <c r="F604" s="112"/>
    </row>
    <row r="605" spans="1:6">
      <c r="A605" s="109"/>
      <c r="B605" s="107"/>
      <c r="C605" s="121"/>
      <c r="D605" s="110"/>
      <c r="E605" s="111"/>
      <c r="F605" s="112"/>
    </row>
    <row r="606" spans="1:6">
      <c r="A606" s="109"/>
      <c r="B606" s="107"/>
      <c r="C606" s="121"/>
      <c r="D606" s="110"/>
      <c r="E606" s="111"/>
      <c r="F606" s="112"/>
    </row>
    <row r="607" spans="1:6">
      <c r="A607" s="109"/>
      <c r="B607" s="107"/>
      <c r="C607" s="121"/>
      <c r="D607" s="110"/>
      <c r="E607" s="111"/>
      <c r="F607" s="112"/>
    </row>
    <row r="608" spans="1:6">
      <c r="A608" s="109"/>
      <c r="B608" s="107"/>
      <c r="C608" s="121"/>
      <c r="D608" s="110"/>
      <c r="E608" s="111"/>
      <c r="F608" s="112"/>
    </row>
    <row r="609" spans="1:6">
      <c r="A609" s="109"/>
      <c r="B609" s="107"/>
      <c r="C609" s="121"/>
      <c r="D609" s="110"/>
      <c r="E609" s="111"/>
      <c r="F609" s="112"/>
    </row>
    <row r="610" spans="1:6">
      <c r="A610" s="109"/>
      <c r="B610" s="107"/>
      <c r="C610" s="121"/>
      <c r="D610" s="110"/>
      <c r="E610" s="111"/>
      <c r="F610" s="112"/>
    </row>
    <row r="611" spans="1:6">
      <c r="A611" s="109"/>
      <c r="B611" s="107"/>
      <c r="C611" s="121"/>
      <c r="D611" s="110"/>
      <c r="E611" s="111"/>
      <c r="F611" s="112"/>
    </row>
    <row r="612" spans="1:6">
      <c r="A612" s="109"/>
      <c r="B612" s="107"/>
      <c r="C612" s="121"/>
      <c r="D612" s="110"/>
      <c r="E612" s="111"/>
      <c r="F612" s="112"/>
    </row>
    <row r="613" spans="1:6">
      <c r="A613" s="109"/>
      <c r="B613" s="107"/>
      <c r="C613" s="121"/>
      <c r="D613" s="110"/>
      <c r="E613" s="111"/>
      <c r="F613" s="112"/>
    </row>
    <row r="614" spans="1:6">
      <c r="A614" s="109"/>
      <c r="B614" s="107"/>
      <c r="C614" s="121"/>
      <c r="D614" s="110"/>
      <c r="E614" s="111"/>
      <c r="F614" s="112"/>
    </row>
    <row r="615" spans="1:6">
      <c r="A615" s="109"/>
      <c r="B615" s="107"/>
      <c r="C615" s="121"/>
      <c r="D615" s="110"/>
      <c r="E615" s="111"/>
      <c r="F615" s="112"/>
    </row>
    <row r="616" spans="1:6">
      <c r="A616" s="109"/>
      <c r="B616" s="107"/>
      <c r="C616" s="121"/>
      <c r="D616" s="110"/>
      <c r="E616" s="111"/>
      <c r="F616" s="112"/>
    </row>
    <row r="617" spans="1:6">
      <c r="A617" s="109"/>
      <c r="B617" s="107"/>
      <c r="C617" s="121"/>
      <c r="D617" s="110"/>
      <c r="E617" s="111"/>
      <c r="F617" s="112"/>
    </row>
    <row r="618" spans="1:6">
      <c r="A618" s="109"/>
      <c r="B618" s="107"/>
      <c r="C618" s="121"/>
      <c r="D618" s="110"/>
      <c r="E618" s="111"/>
      <c r="F618" s="112"/>
    </row>
    <row r="619" spans="1:6">
      <c r="A619" s="109"/>
      <c r="B619" s="107"/>
      <c r="C619" s="121"/>
      <c r="D619" s="110"/>
      <c r="E619" s="111"/>
      <c r="F619" s="112"/>
    </row>
    <row r="620" spans="1:6">
      <c r="A620" s="109"/>
      <c r="B620" s="107"/>
      <c r="C620" s="121"/>
      <c r="D620" s="110"/>
      <c r="E620" s="111"/>
      <c r="F620" s="112"/>
    </row>
    <row r="621" spans="1:6">
      <c r="A621" s="109"/>
      <c r="B621" s="107"/>
      <c r="C621" s="121"/>
      <c r="D621" s="110"/>
      <c r="E621" s="111"/>
      <c r="F621" s="112"/>
    </row>
    <row r="622" spans="1:6">
      <c r="A622" s="109"/>
      <c r="B622" s="107"/>
      <c r="C622" s="121"/>
      <c r="D622" s="110"/>
      <c r="E622" s="111"/>
      <c r="F622" s="112"/>
    </row>
    <row r="623" spans="1:6">
      <c r="A623" s="109"/>
      <c r="B623" s="107"/>
      <c r="C623" s="121"/>
      <c r="D623" s="110"/>
      <c r="E623" s="111"/>
      <c r="F623" s="112"/>
    </row>
    <row r="624" spans="1:6">
      <c r="A624" s="109"/>
      <c r="B624" s="107"/>
      <c r="C624" s="121"/>
      <c r="D624" s="110"/>
      <c r="E624" s="111"/>
      <c r="F624" s="112"/>
    </row>
    <row r="625" spans="1:6">
      <c r="A625" s="109"/>
      <c r="B625" s="107"/>
      <c r="C625" s="121"/>
      <c r="D625" s="110"/>
      <c r="E625" s="111"/>
      <c r="F625" s="112"/>
    </row>
    <row r="626" spans="1:6">
      <c r="A626" s="109"/>
      <c r="B626" s="107"/>
      <c r="C626" s="121"/>
      <c r="D626" s="110"/>
      <c r="E626" s="111"/>
      <c r="F626" s="112"/>
    </row>
    <row r="627" spans="1:6">
      <c r="A627" s="109"/>
      <c r="B627" s="107"/>
      <c r="C627" s="121"/>
      <c r="D627" s="110"/>
      <c r="E627" s="111"/>
      <c r="F627" s="112"/>
    </row>
    <row r="628" spans="1:6">
      <c r="A628" s="109"/>
      <c r="B628" s="107"/>
      <c r="C628" s="121"/>
      <c r="D628" s="110"/>
      <c r="E628" s="111"/>
      <c r="F628" s="112"/>
    </row>
    <row r="629" spans="1:6">
      <c r="A629" s="109"/>
      <c r="B629" s="107"/>
      <c r="C629" s="121"/>
      <c r="D629" s="110"/>
      <c r="E629" s="111"/>
      <c r="F629" s="112"/>
    </row>
    <row r="630" spans="1:6">
      <c r="A630" s="109"/>
      <c r="B630" s="107"/>
      <c r="C630" s="121"/>
      <c r="D630" s="110"/>
      <c r="E630" s="111"/>
      <c r="F630" s="112"/>
    </row>
    <row r="631" spans="1:6">
      <c r="A631" s="109"/>
      <c r="B631" s="107"/>
      <c r="C631" s="121"/>
      <c r="D631" s="110"/>
      <c r="E631" s="111"/>
      <c r="F631" s="112"/>
    </row>
    <row r="632" spans="1:6">
      <c r="A632" s="109"/>
      <c r="B632" s="107"/>
      <c r="C632" s="121"/>
      <c r="D632" s="110"/>
      <c r="E632" s="111"/>
      <c r="F632" s="112"/>
    </row>
    <row r="633" spans="1:6">
      <c r="A633" s="109"/>
      <c r="B633" s="107"/>
      <c r="C633" s="121"/>
      <c r="D633" s="110"/>
      <c r="E633" s="111"/>
      <c r="F633" s="112"/>
    </row>
    <row r="634" spans="1:6">
      <c r="A634" s="109"/>
      <c r="B634" s="107"/>
      <c r="C634" s="121"/>
      <c r="D634" s="110"/>
      <c r="E634" s="111"/>
      <c r="F634" s="112"/>
    </row>
    <row r="635" spans="1:6">
      <c r="A635" s="109"/>
      <c r="B635" s="107"/>
      <c r="C635" s="121"/>
      <c r="D635" s="110"/>
      <c r="E635" s="111"/>
      <c r="F635" s="112"/>
    </row>
    <row r="636" spans="1:6">
      <c r="A636" s="109"/>
      <c r="B636" s="107"/>
      <c r="C636" s="121"/>
      <c r="D636" s="110"/>
      <c r="E636" s="111"/>
      <c r="F636" s="112"/>
    </row>
    <row r="637" spans="1:6">
      <c r="A637" s="109"/>
      <c r="B637" s="107"/>
      <c r="C637" s="121"/>
      <c r="D637" s="110"/>
      <c r="E637" s="111"/>
      <c r="F637" s="112"/>
    </row>
    <row r="638" spans="1:6">
      <c r="A638" s="109"/>
      <c r="B638" s="107"/>
      <c r="C638" s="121"/>
      <c r="D638" s="110"/>
      <c r="E638" s="111"/>
      <c r="F638" s="112"/>
    </row>
    <row r="639" spans="1:6">
      <c r="A639" s="109"/>
      <c r="B639" s="107"/>
      <c r="C639" s="121"/>
      <c r="D639" s="110"/>
      <c r="E639" s="111"/>
      <c r="F639" s="112"/>
    </row>
    <row r="640" spans="1:6">
      <c r="A640" s="109"/>
      <c r="B640" s="107"/>
      <c r="C640" s="121"/>
      <c r="D640" s="110"/>
      <c r="E640" s="111"/>
      <c r="F640" s="112"/>
    </row>
    <row r="641" spans="1:6">
      <c r="A641" s="109"/>
      <c r="B641" s="107"/>
      <c r="C641" s="121"/>
      <c r="D641" s="110"/>
      <c r="E641" s="111"/>
      <c r="F641" s="112"/>
    </row>
    <row r="642" spans="1:6">
      <c r="A642" s="109"/>
      <c r="B642" s="107"/>
      <c r="C642" s="121"/>
      <c r="D642" s="110"/>
      <c r="E642" s="111"/>
      <c r="F642" s="112"/>
    </row>
    <row r="643" spans="1:6">
      <c r="A643" s="109"/>
      <c r="B643" s="107"/>
      <c r="C643" s="121"/>
      <c r="D643" s="110"/>
      <c r="E643" s="111"/>
      <c r="F643" s="112"/>
    </row>
    <row r="644" spans="1:6">
      <c r="A644" s="109"/>
      <c r="B644" s="107"/>
      <c r="C644" s="121"/>
      <c r="D644" s="110"/>
      <c r="E644" s="111"/>
      <c r="F644" s="112"/>
    </row>
    <row r="645" spans="1:6">
      <c r="A645" s="109"/>
      <c r="B645" s="107"/>
      <c r="C645" s="121"/>
      <c r="D645" s="110"/>
      <c r="E645" s="111"/>
      <c r="F645" s="112"/>
    </row>
    <row r="646" spans="1:6">
      <c r="A646" s="109"/>
      <c r="B646" s="107"/>
      <c r="C646" s="121"/>
      <c r="D646" s="110"/>
      <c r="E646" s="111"/>
      <c r="F646" s="112"/>
    </row>
    <row r="647" spans="1:6">
      <c r="A647" s="109"/>
      <c r="B647" s="107"/>
      <c r="C647" s="121"/>
      <c r="D647" s="110"/>
      <c r="E647" s="111"/>
      <c r="F647" s="112"/>
    </row>
    <row r="648" spans="1:6">
      <c r="A648" s="109"/>
      <c r="B648" s="107"/>
      <c r="C648" s="121"/>
      <c r="D648" s="110"/>
      <c r="E648" s="111"/>
      <c r="F648" s="112"/>
    </row>
    <row r="649" spans="1:6">
      <c r="A649" s="109"/>
      <c r="B649" s="107"/>
      <c r="C649" s="121"/>
      <c r="D649" s="110"/>
      <c r="E649" s="111"/>
      <c r="F649" s="112"/>
    </row>
    <row r="650" spans="1:6">
      <c r="A650" s="109"/>
      <c r="B650" s="107"/>
      <c r="C650" s="121"/>
      <c r="D650" s="110"/>
      <c r="E650" s="111"/>
      <c r="F650" s="112"/>
    </row>
    <row r="651" spans="1:6">
      <c r="A651" s="109"/>
      <c r="B651" s="107"/>
      <c r="C651" s="121"/>
      <c r="D651" s="110"/>
      <c r="E651" s="111"/>
      <c r="F651" s="112"/>
    </row>
    <row r="652" spans="1:6">
      <c r="A652" s="109"/>
      <c r="B652" s="107"/>
      <c r="C652" s="121"/>
      <c r="D652" s="110"/>
      <c r="E652" s="111"/>
      <c r="F652" s="112"/>
    </row>
    <row r="653" spans="1:6">
      <c r="A653" s="109"/>
      <c r="B653" s="107"/>
      <c r="C653" s="121"/>
      <c r="D653" s="110"/>
      <c r="E653" s="111"/>
      <c r="F653" s="112"/>
    </row>
    <row r="654" spans="1:6">
      <c r="A654" s="109"/>
      <c r="B654" s="107"/>
      <c r="C654" s="121"/>
      <c r="D654" s="110"/>
      <c r="E654" s="111"/>
      <c r="F654" s="112"/>
    </row>
    <row r="655" spans="1:6">
      <c r="A655" s="109"/>
      <c r="B655" s="107"/>
      <c r="C655" s="121"/>
      <c r="D655" s="110"/>
      <c r="E655" s="111"/>
      <c r="F655" s="112"/>
    </row>
    <row r="656" spans="1:6">
      <c r="A656" s="109"/>
      <c r="B656" s="107"/>
      <c r="C656" s="121"/>
      <c r="D656" s="110"/>
      <c r="E656" s="111"/>
      <c r="F656" s="112"/>
    </row>
    <row r="657" spans="1:6">
      <c r="A657" s="109"/>
      <c r="B657" s="107"/>
      <c r="C657" s="121"/>
      <c r="D657" s="110"/>
      <c r="E657" s="111"/>
      <c r="F657" s="112"/>
    </row>
    <row r="658" spans="1:6">
      <c r="A658" s="109"/>
      <c r="B658" s="107"/>
      <c r="C658" s="121"/>
      <c r="D658" s="110"/>
      <c r="E658" s="111"/>
      <c r="F658" s="112"/>
    </row>
    <row r="659" spans="1:6">
      <c r="A659" s="109"/>
      <c r="B659" s="107"/>
      <c r="C659" s="121"/>
      <c r="D659" s="110"/>
      <c r="E659" s="111"/>
      <c r="F659" s="112"/>
    </row>
    <row r="660" spans="1:6">
      <c r="A660" s="109"/>
      <c r="B660" s="107"/>
      <c r="C660" s="121"/>
      <c r="D660" s="110"/>
      <c r="E660" s="111"/>
      <c r="F660" s="112"/>
    </row>
    <row r="661" spans="1:6">
      <c r="A661" s="109"/>
      <c r="B661" s="107"/>
      <c r="C661" s="121"/>
      <c r="D661" s="110"/>
      <c r="E661" s="111"/>
      <c r="F661" s="112"/>
    </row>
    <row r="662" spans="1:6">
      <c r="A662" s="109"/>
      <c r="B662" s="107"/>
      <c r="C662" s="121"/>
      <c r="D662" s="110"/>
      <c r="E662" s="111"/>
      <c r="F662" s="112"/>
    </row>
    <row r="663" spans="1:6">
      <c r="A663" s="109"/>
      <c r="B663" s="107"/>
      <c r="C663" s="121"/>
      <c r="D663" s="110"/>
      <c r="E663" s="111"/>
      <c r="F663" s="112"/>
    </row>
    <row r="664" spans="1:6">
      <c r="A664" s="109"/>
      <c r="B664" s="107"/>
      <c r="C664" s="121"/>
      <c r="D664" s="110"/>
      <c r="E664" s="111"/>
      <c r="F664" s="112"/>
    </row>
    <row r="665" spans="1:6">
      <c r="A665" s="109"/>
      <c r="B665" s="107"/>
      <c r="C665" s="121"/>
      <c r="D665" s="110"/>
      <c r="E665" s="111"/>
      <c r="F665" s="112"/>
    </row>
    <row r="666" spans="1:6">
      <c r="A666" s="109"/>
      <c r="B666" s="107"/>
      <c r="C666" s="121"/>
      <c r="D666" s="110"/>
      <c r="E666" s="111"/>
      <c r="F666" s="112"/>
    </row>
    <row r="667" spans="1:6">
      <c r="A667" s="109"/>
      <c r="B667" s="107"/>
      <c r="C667" s="121"/>
      <c r="D667" s="110"/>
      <c r="E667" s="111"/>
      <c r="F667" s="112"/>
    </row>
    <row r="668" spans="1:6">
      <c r="A668" s="109"/>
      <c r="B668" s="107"/>
      <c r="C668" s="121"/>
      <c r="D668" s="110"/>
      <c r="E668" s="111"/>
      <c r="F668" s="112"/>
    </row>
    <row r="669" spans="1:6">
      <c r="A669" s="109"/>
      <c r="B669" s="107"/>
      <c r="C669" s="121"/>
      <c r="D669" s="110"/>
      <c r="E669" s="111"/>
      <c r="F669" s="112"/>
    </row>
    <row r="670" spans="1:6">
      <c r="A670" s="109"/>
      <c r="B670" s="107"/>
      <c r="C670" s="121"/>
      <c r="D670" s="110"/>
      <c r="E670" s="111"/>
      <c r="F670" s="112"/>
    </row>
    <row r="671" spans="1:6">
      <c r="A671" s="109"/>
      <c r="B671" s="107"/>
      <c r="C671" s="121"/>
      <c r="D671" s="110"/>
      <c r="E671" s="111"/>
      <c r="F671" s="112"/>
    </row>
    <row r="672" spans="1:6">
      <c r="A672" s="109"/>
      <c r="B672" s="107"/>
      <c r="C672" s="121"/>
      <c r="D672" s="110"/>
      <c r="E672" s="111"/>
      <c r="F672" s="112"/>
    </row>
    <row r="673" spans="1:6">
      <c r="A673" s="109"/>
      <c r="B673" s="107"/>
      <c r="C673" s="121"/>
      <c r="D673" s="110"/>
      <c r="E673" s="111"/>
      <c r="F673" s="112"/>
    </row>
    <row r="674" spans="1:6">
      <c r="A674" s="109"/>
      <c r="B674" s="107"/>
      <c r="C674" s="121"/>
      <c r="D674" s="110"/>
      <c r="E674" s="111"/>
      <c r="F674" s="112"/>
    </row>
    <row r="675" spans="1:6">
      <c r="A675" s="109"/>
      <c r="B675" s="107"/>
      <c r="C675" s="121"/>
      <c r="D675" s="110"/>
      <c r="E675" s="111"/>
      <c r="F675" s="112"/>
    </row>
    <row r="676" spans="1:6">
      <c r="A676" s="109"/>
      <c r="B676" s="107"/>
      <c r="C676" s="121"/>
      <c r="D676" s="110"/>
      <c r="E676" s="111"/>
      <c r="F676" s="112"/>
    </row>
    <row r="677" spans="1:6">
      <c r="A677" s="109"/>
      <c r="B677" s="107"/>
      <c r="C677" s="121"/>
      <c r="D677" s="110"/>
      <c r="E677" s="111"/>
      <c r="F677" s="112"/>
    </row>
    <row r="678" spans="1:6">
      <c r="A678" s="109"/>
      <c r="B678" s="107"/>
      <c r="C678" s="121"/>
      <c r="D678" s="110"/>
      <c r="E678" s="111"/>
      <c r="F678" s="112"/>
    </row>
    <row r="679" spans="1:6">
      <c r="A679" s="109"/>
      <c r="B679" s="107"/>
      <c r="C679" s="121"/>
      <c r="D679" s="110"/>
      <c r="E679" s="111"/>
      <c r="F679" s="112"/>
    </row>
    <row r="680" spans="1:6">
      <c r="A680" s="109"/>
      <c r="B680" s="107"/>
      <c r="C680" s="121"/>
      <c r="D680" s="110"/>
      <c r="E680" s="111"/>
      <c r="F680" s="112"/>
    </row>
    <row r="681" spans="1:6">
      <c r="A681" s="109"/>
      <c r="B681" s="107"/>
      <c r="C681" s="121"/>
      <c r="D681" s="110"/>
      <c r="E681" s="111"/>
      <c r="F681" s="112"/>
    </row>
    <row r="682" spans="1:6">
      <c r="A682" s="109"/>
      <c r="B682" s="107"/>
      <c r="C682" s="121"/>
      <c r="D682" s="110"/>
      <c r="E682" s="111"/>
      <c r="F682" s="112"/>
    </row>
    <row r="683" spans="1:6">
      <c r="A683" s="109"/>
      <c r="B683" s="107"/>
      <c r="C683" s="121"/>
      <c r="D683" s="110"/>
      <c r="E683" s="111"/>
      <c r="F683" s="112"/>
    </row>
    <row r="684" spans="1:6">
      <c r="A684" s="109"/>
      <c r="B684" s="107"/>
      <c r="C684" s="121"/>
      <c r="D684" s="110"/>
      <c r="E684" s="111"/>
      <c r="F684" s="112"/>
    </row>
    <row r="685" spans="1:6">
      <c r="A685" s="109"/>
      <c r="B685" s="107"/>
      <c r="C685" s="121"/>
      <c r="D685" s="110"/>
      <c r="E685" s="111"/>
      <c r="F685" s="112"/>
    </row>
    <row r="686" spans="1:6">
      <c r="A686" s="109"/>
      <c r="B686" s="107"/>
      <c r="C686" s="121"/>
      <c r="D686" s="110"/>
      <c r="E686" s="111"/>
      <c r="F686" s="112"/>
    </row>
    <row r="687" spans="1:6">
      <c r="A687" s="109"/>
      <c r="B687" s="107"/>
      <c r="C687" s="121"/>
      <c r="D687" s="110"/>
      <c r="E687" s="111"/>
      <c r="F687" s="112"/>
    </row>
    <row r="688" spans="1:6">
      <c r="A688" s="109"/>
      <c r="B688" s="107"/>
      <c r="C688" s="121"/>
      <c r="D688" s="110"/>
      <c r="E688" s="111"/>
      <c r="F688" s="112"/>
    </row>
    <row r="689" spans="1:6">
      <c r="A689" s="109"/>
      <c r="B689" s="107"/>
      <c r="C689" s="121"/>
      <c r="D689" s="110"/>
      <c r="E689" s="111"/>
      <c r="F689" s="112"/>
    </row>
    <row r="690" spans="1:6">
      <c r="A690" s="109"/>
      <c r="B690" s="107"/>
      <c r="C690" s="121"/>
      <c r="D690" s="110"/>
      <c r="E690" s="111"/>
      <c r="F690" s="112"/>
    </row>
    <row r="691" spans="1:6">
      <c r="A691" s="109"/>
      <c r="B691" s="107"/>
      <c r="C691" s="121"/>
      <c r="D691" s="110"/>
      <c r="E691" s="111"/>
      <c r="F691" s="112"/>
    </row>
    <row r="692" spans="1:6">
      <c r="A692" s="109"/>
      <c r="B692" s="107"/>
      <c r="C692" s="121"/>
      <c r="D692" s="110"/>
      <c r="E692" s="111"/>
      <c r="F692" s="112"/>
    </row>
    <row r="693" spans="1:6">
      <c r="A693" s="109"/>
      <c r="B693" s="107"/>
      <c r="C693" s="121"/>
      <c r="D693" s="110"/>
      <c r="E693" s="111"/>
      <c r="F693" s="112"/>
    </row>
    <row r="694" spans="1:6">
      <c r="A694" s="109"/>
      <c r="B694" s="107"/>
      <c r="C694" s="121"/>
      <c r="D694" s="110"/>
      <c r="E694" s="111"/>
      <c r="F694" s="112"/>
    </row>
    <row r="695" spans="1:6">
      <c r="A695" s="109"/>
      <c r="B695" s="107"/>
      <c r="C695" s="121"/>
      <c r="D695" s="110"/>
      <c r="E695" s="111"/>
      <c r="F695" s="112"/>
    </row>
    <row r="696" spans="1:6">
      <c r="A696" s="109"/>
      <c r="B696" s="107"/>
      <c r="C696" s="121"/>
      <c r="D696" s="110"/>
      <c r="E696" s="111"/>
      <c r="F696" s="112"/>
    </row>
    <row r="697" spans="1:6">
      <c r="A697" s="109"/>
      <c r="B697" s="107"/>
      <c r="C697" s="121"/>
      <c r="D697" s="110"/>
      <c r="E697" s="111"/>
      <c r="F697" s="112"/>
    </row>
    <row r="698" spans="1:6">
      <c r="A698" s="109"/>
      <c r="B698" s="107"/>
      <c r="C698" s="121"/>
      <c r="D698" s="110"/>
      <c r="E698" s="111"/>
      <c r="F698" s="112"/>
    </row>
    <row r="699" spans="1:6">
      <c r="A699" s="109"/>
      <c r="B699" s="107"/>
      <c r="C699" s="121"/>
      <c r="D699" s="110"/>
      <c r="E699" s="111"/>
      <c r="F699" s="112"/>
    </row>
    <row r="700" spans="1:6">
      <c r="A700" s="109"/>
      <c r="B700" s="107"/>
      <c r="C700" s="121"/>
      <c r="D700" s="110"/>
      <c r="E700" s="111"/>
      <c r="F700" s="112"/>
    </row>
    <row r="701" spans="1:6">
      <c r="A701" s="109"/>
      <c r="B701" s="107"/>
      <c r="C701" s="121"/>
      <c r="D701" s="110"/>
      <c r="E701" s="111"/>
      <c r="F701" s="112"/>
    </row>
    <row r="702" spans="1:6">
      <c r="A702" s="109"/>
      <c r="B702" s="107"/>
      <c r="C702" s="121"/>
      <c r="D702" s="110"/>
      <c r="E702" s="111"/>
      <c r="F702" s="112"/>
    </row>
    <row r="703" spans="1:6">
      <c r="A703" s="109"/>
      <c r="B703" s="107"/>
      <c r="C703" s="121"/>
      <c r="D703" s="110"/>
      <c r="E703" s="111"/>
      <c r="F703" s="112"/>
    </row>
    <row r="704" spans="1:6">
      <c r="A704" s="109"/>
      <c r="B704" s="107"/>
      <c r="C704" s="121"/>
      <c r="D704" s="110"/>
      <c r="E704" s="111"/>
      <c r="F704" s="112"/>
    </row>
    <row r="705" spans="1:6">
      <c r="A705" s="109"/>
      <c r="B705" s="107"/>
      <c r="C705" s="121"/>
      <c r="D705" s="110"/>
      <c r="E705" s="111"/>
      <c r="F705" s="112"/>
    </row>
    <row r="706" spans="1:6">
      <c r="A706" s="109"/>
      <c r="B706" s="107"/>
      <c r="C706" s="121"/>
      <c r="D706" s="110"/>
      <c r="E706" s="111"/>
      <c r="F706" s="112"/>
    </row>
    <row r="707" spans="1:6">
      <c r="A707" s="109"/>
      <c r="B707" s="107"/>
      <c r="C707" s="121"/>
      <c r="D707" s="110"/>
      <c r="E707" s="111"/>
      <c r="F707" s="112"/>
    </row>
    <row r="708" spans="1:6">
      <c r="A708" s="109"/>
      <c r="B708" s="107"/>
      <c r="C708" s="121"/>
      <c r="D708" s="110"/>
      <c r="E708" s="111"/>
      <c r="F708" s="112"/>
    </row>
    <row r="709" spans="1:6">
      <c r="A709" s="109"/>
      <c r="B709" s="107"/>
      <c r="C709" s="121"/>
      <c r="D709" s="110"/>
      <c r="E709" s="111"/>
      <c r="F709" s="112"/>
    </row>
    <row r="710" spans="1:6">
      <c r="A710" s="109"/>
      <c r="B710" s="107"/>
      <c r="C710" s="121"/>
      <c r="D710" s="110"/>
      <c r="E710" s="111"/>
      <c r="F710" s="112"/>
    </row>
    <row r="711" spans="1:6">
      <c r="A711" s="109"/>
      <c r="B711" s="107"/>
      <c r="C711" s="121"/>
      <c r="D711" s="110"/>
      <c r="E711" s="111"/>
      <c r="F711" s="112"/>
    </row>
    <row r="712" spans="1:6">
      <c r="A712" s="109"/>
      <c r="B712" s="107"/>
      <c r="C712" s="121"/>
      <c r="D712" s="110"/>
      <c r="E712" s="111"/>
      <c r="F712" s="112"/>
    </row>
    <row r="713" spans="1:6">
      <c r="A713" s="109"/>
      <c r="B713" s="107"/>
      <c r="C713" s="121"/>
      <c r="D713" s="110"/>
      <c r="E713" s="111"/>
      <c r="F713" s="112"/>
    </row>
    <row r="714" spans="1:6">
      <c r="A714" s="109"/>
      <c r="B714" s="107"/>
      <c r="C714" s="121"/>
      <c r="D714" s="110"/>
      <c r="E714" s="111"/>
      <c r="F714" s="112"/>
    </row>
    <row r="715" spans="1:6">
      <c r="A715" s="109"/>
      <c r="B715" s="107"/>
      <c r="C715" s="121"/>
      <c r="D715" s="110"/>
      <c r="E715" s="111"/>
      <c r="F715" s="112"/>
    </row>
    <row r="716" spans="1:6">
      <c r="A716" s="109"/>
      <c r="B716" s="107"/>
      <c r="C716" s="121"/>
      <c r="D716" s="110"/>
      <c r="E716" s="111"/>
      <c r="F716" s="112"/>
    </row>
    <row r="717" spans="1:6">
      <c r="A717" s="109"/>
      <c r="B717" s="107"/>
      <c r="C717" s="121"/>
      <c r="D717" s="110"/>
      <c r="E717" s="111"/>
      <c r="F717" s="112"/>
    </row>
    <row r="718" spans="1:6">
      <c r="A718" s="109"/>
      <c r="B718" s="107"/>
      <c r="C718" s="121"/>
      <c r="D718" s="110"/>
      <c r="E718" s="111"/>
      <c r="F718" s="112"/>
    </row>
    <row r="719" spans="1:6">
      <c r="A719" s="109"/>
      <c r="B719" s="107"/>
      <c r="C719" s="121"/>
      <c r="D719" s="110"/>
      <c r="E719" s="111"/>
      <c r="F719" s="112"/>
    </row>
    <row r="720" spans="1:6">
      <c r="A720" s="109"/>
      <c r="B720" s="107"/>
      <c r="C720" s="121"/>
      <c r="D720" s="110"/>
      <c r="E720" s="111"/>
      <c r="F720" s="112"/>
    </row>
    <row r="721" spans="1:6">
      <c r="A721" s="109"/>
      <c r="B721" s="107"/>
      <c r="C721" s="121"/>
      <c r="D721" s="110"/>
      <c r="E721" s="111"/>
      <c r="F721" s="112"/>
    </row>
    <row r="722" spans="1:6">
      <c r="A722" s="109"/>
      <c r="B722" s="107"/>
      <c r="C722" s="121"/>
      <c r="D722" s="110"/>
      <c r="E722" s="111"/>
      <c r="F722" s="112"/>
    </row>
    <row r="723" spans="1:6">
      <c r="A723" s="109"/>
      <c r="B723" s="107"/>
      <c r="C723" s="121"/>
      <c r="D723" s="110"/>
      <c r="E723" s="111"/>
      <c r="F723" s="112"/>
    </row>
    <row r="724" spans="1:6">
      <c r="A724" s="109"/>
      <c r="B724" s="107"/>
      <c r="C724" s="121"/>
      <c r="D724" s="110"/>
      <c r="E724" s="111"/>
      <c r="F724" s="112"/>
    </row>
    <row r="725" spans="1:6">
      <c r="A725" s="109"/>
      <c r="B725" s="107"/>
      <c r="C725" s="121"/>
      <c r="D725" s="110"/>
      <c r="E725" s="111"/>
      <c r="F725" s="112"/>
    </row>
    <row r="726" spans="1:6">
      <c r="A726" s="109"/>
      <c r="B726" s="107"/>
      <c r="C726" s="121"/>
      <c r="D726" s="110"/>
      <c r="E726" s="111"/>
      <c r="F726" s="112"/>
    </row>
    <row r="727" spans="1:6">
      <c r="A727" s="109"/>
      <c r="B727" s="107"/>
      <c r="C727" s="121"/>
      <c r="D727" s="110"/>
      <c r="E727" s="111"/>
      <c r="F727" s="112"/>
    </row>
    <row r="728" spans="1:6">
      <c r="A728" s="109"/>
      <c r="B728" s="107"/>
      <c r="C728" s="121"/>
      <c r="D728" s="110"/>
      <c r="E728" s="111"/>
      <c r="F728" s="112"/>
    </row>
    <row r="729" spans="1:6">
      <c r="A729" s="109"/>
      <c r="B729" s="107"/>
      <c r="C729" s="121"/>
      <c r="D729" s="110"/>
      <c r="E729" s="111"/>
      <c r="F729" s="112"/>
    </row>
    <row r="730" spans="1:6">
      <c r="A730" s="109"/>
      <c r="B730" s="107"/>
      <c r="C730" s="121"/>
      <c r="D730" s="110"/>
      <c r="E730" s="111"/>
      <c r="F730" s="112"/>
    </row>
    <row r="731" spans="1:6">
      <c r="A731" s="109"/>
      <c r="B731" s="107"/>
      <c r="C731" s="121"/>
      <c r="D731" s="110"/>
      <c r="E731" s="111"/>
      <c r="F731" s="112"/>
    </row>
    <row r="732" spans="1:6">
      <c r="A732" s="109"/>
      <c r="B732" s="107"/>
      <c r="C732" s="121"/>
      <c r="D732" s="110"/>
      <c r="E732" s="111"/>
      <c r="F732" s="112"/>
    </row>
    <row r="733" spans="1:6">
      <c r="A733" s="109"/>
      <c r="B733" s="107"/>
      <c r="C733" s="121"/>
      <c r="D733" s="110"/>
      <c r="E733" s="111"/>
      <c r="F733" s="112"/>
    </row>
    <row r="734" spans="1:6">
      <c r="A734" s="109"/>
      <c r="B734" s="107"/>
      <c r="C734" s="121"/>
      <c r="D734" s="110"/>
      <c r="E734" s="111"/>
      <c r="F734" s="112"/>
    </row>
    <row r="735" spans="1:6">
      <c r="A735" s="109"/>
      <c r="B735" s="107"/>
      <c r="C735" s="121"/>
      <c r="D735" s="110"/>
      <c r="E735" s="111"/>
      <c r="F735" s="112"/>
    </row>
    <row r="736" spans="1:6">
      <c r="A736" s="109"/>
      <c r="B736" s="107"/>
      <c r="C736" s="121"/>
      <c r="D736" s="110"/>
      <c r="E736" s="111"/>
      <c r="F736" s="112"/>
    </row>
    <row r="737" spans="1:6">
      <c r="A737" s="109"/>
      <c r="B737" s="107"/>
      <c r="C737" s="121"/>
      <c r="D737" s="110"/>
      <c r="E737" s="111"/>
      <c r="F737" s="112"/>
    </row>
    <row r="738" spans="1:6">
      <c r="A738" s="109"/>
      <c r="B738" s="107"/>
      <c r="C738" s="121"/>
      <c r="D738" s="110"/>
      <c r="E738" s="111"/>
      <c r="F738" s="112"/>
    </row>
    <row r="739" spans="1:6">
      <c r="A739" s="109"/>
      <c r="B739" s="107"/>
      <c r="C739" s="121"/>
      <c r="D739" s="110"/>
      <c r="E739" s="111"/>
      <c r="F739" s="112"/>
    </row>
    <row r="740" spans="1:6">
      <c r="A740" s="109"/>
      <c r="B740" s="107"/>
      <c r="C740" s="121"/>
      <c r="D740" s="110"/>
      <c r="E740" s="111"/>
      <c r="F740" s="112"/>
    </row>
    <row r="741" spans="1:6">
      <c r="A741" s="109"/>
      <c r="B741" s="107"/>
      <c r="C741" s="121"/>
      <c r="D741" s="110"/>
      <c r="E741" s="111"/>
      <c r="F741" s="112"/>
    </row>
    <row r="742" spans="1:6">
      <c r="A742" s="109"/>
      <c r="B742" s="107"/>
      <c r="C742" s="121"/>
      <c r="D742" s="110"/>
      <c r="E742" s="111"/>
      <c r="F742" s="112"/>
    </row>
    <row r="743" spans="1:6">
      <c r="A743" s="109"/>
      <c r="B743" s="107"/>
      <c r="C743" s="121"/>
      <c r="D743" s="110"/>
      <c r="E743" s="111"/>
      <c r="F743" s="112"/>
    </row>
    <row r="744" spans="1:6">
      <c r="A744" s="109"/>
      <c r="B744" s="107"/>
      <c r="C744" s="121"/>
      <c r="D744" s="110"/>
      <c r="E744" s="111"/>
      <c r="F744" s="112"/>
    </row>
    <row r="745" spans="1:6">
      <c r="A745" s="109"/>
      <c r="B745" s="107"/>
      <c r="C745" s="121"/>
      <c r="D745" s="110"/>
      <c r="E745" s="111"/>
      <c r="F745" s="112"/>
    </row>
    <row r="746" spans="1:6">
      <c r="A746" s="109"/>
      <c r="B746" s="107"/>
      <c r="C746" s="121"/>
      <c r="D746" s="110"/>
      <c r="E746" s="111"/>
      <c r="F746" s="112"/>
    </row>
    <row r="747" spans="1:6">
      <c r="A747" s="109"/>
      <c r="B747" s="107"/>
      <c r="C747" s="121"/>
      <c r="D747" s="110"/>
      <c r="E747" s="111"/>
      <c r="F747" s="112"/>
    </row>
    <row r="748" spans="1:6">
      <c r="A748" s="109"/>
      <c r="B748" s="107"/>
      <c r="C748" s="121"/>
      <c r="D748" s="110"/>
      <c r="E748" s="111"/>
      <c r="F748" s="112"/>
    </row>
    <row r="749" spans="1:6">
      <c r="A749" s="109"/>
      <c r="B749" s="107"/>
      <c r="C749" s="121"/>
      <c r="D749" s="110"/>
      <c r="E749" s="111"/>
      <c r="F749" s="112"/>
    </row>
    <row r="750" spans="1:6">
      <c r="A750" s="109"/>
      <c r="B750" s="107"/>
      <c r="C750" s="121"/>
      <c r="D750" s="110"/>
      <c r="E750" s="111"/>
      <c r="F750" s="112"/>
    </row>
    <row r="751" spans="1:6">
      <c r="A751" s="109"/>
      <c r="B751" s="107"/>
      <c r="C751" s="121"/>
      <c r="D751" s="110"/>
      <c r="E751" s="111"/>
      <c r="F751" s="112"/>
    </row>
    <row r="752" spans="1:6">
      <c r="A752" s="109"/>
      <c r="B752" s="107"/>
      <c r="C752" s="121"/>
      <c r="D752" s="110"/>
      <c r="E752" s="111"/>
      <c r="F752" s="112"/>
    </row>
    <row r="753" spans="1:6">
      <c r="A753" s="109"/>
      <c r="B753" s="107"/>
      <c r="C753" s="121"/>
      <c r="D753" s="110"/>
      <c r="E753" s="111"/>
      <c r="F753" s="112"/>
    </row>
    <row r="754" spans="1:6">
      <c r="A754" s="109"/>
      <c r="B754" s="107"/>
      <c r="C754" s="121"/>
      <c r="D754" s="110"/>
      <c r="E754" s="111"/>
      <c r="F754" s="112"/>
    </row>
    <row r="755" spans="1:6">
      <c r="A755" s="109"/>
      <c r="B755" s="107"/>
      <c r="C755" s="121"/>
      <c r="D755" s="110"/>
      <c r="E755" s="111"/>
      <c r="F755" s="112"/>
    </row>
    <row r="756" spans="1:6">
      <c r="A756" s="109"/>
      <c r="B756" s="107"/>
      <c r="C756" s="121"/>
      <c r="D756" s="110"/>
      <c r="E756" s="111"/>
      <c r="F756" s="112"/>
    </row>
    <row r="757" spans="1:6">
      <c r="A757" s="109"/>
      <c r="B757" s="107"/>
      <c r="C757" s="121"/>
      <c r="D757" s="110"/>
      <c r="E757" s="111"/>
      <c r="F757" s="112"/>
    </row>
    <row r="758" spans="1:6">
      <c r="A758" s="109"/>
      <c r="B758" s="107"/>
      <c r="C758" s="121"/>
      <c r="D758" s="110"/>
      <c r="E758" s="111"/>
      <c r="F758" s="112"/>
    </row>
    <row r="759" spans="1:6">
      <c r="A759" s="109"/>
      <c r="B759" s="107"/>
      <c r="C759" s="121"/>
      <c r="D759" s="110"/>
      <c r="E759" s="111"/>
      <c r="F759" s="112"/>
    </row>
    <row r="760" spans="1:6">
      <c r="A760" s="109"/>
      <c r="B760" s="107"/>
      <c r="C760" s="121"/>
      <c r="D760" s="110"/>
      <c r="E760" s="111"/>
      <c r="F760" s="112"/>
    </row>
    <row r="761" spans="1:6">
      <c r="A761" s="109"/>
      <c r="B761" s="107"/>
      <c r="C761" s="121"/>
      <c r="D761" s="110"/>
      <c r="E761" s="111"/>
      <c r="F761" s="112"/>
    </row>
    <row r="762" spans="1:6">
      <c r="A762" s="109"/>
      <c r="B762" s="107"/>
      <c r="C762" s="121"/>
      <c r="D762" s="110"/>
      <c r="E762" s="111"/>
      <c r="F762" s="112"/>
    </row>
    <row r="763" spans="1:6">
      <c r="A763" s="109"/>
      <c r="B763" s="107"/>
      <c r="C763" s="121"/>
      <c r="D763" s="110"/>
      <c r="E763" s="111"/>
      <c r="F763" s="112"/>
    </row>
    <row r="764" spans="1:6">
      <c r="A764" s="109"/>
      <c r="B764" s="107"/>
      <c r="C764" s="121"/>
      <c r="D764" s="110"/>
      <c r="E764" s="111"/>
      <c r="F764" s="112"/>
    </row>
    <row r="765" spans="1:6">
      <c r="A765" s="109"/>
      <c r="B765" s="107"/>
      <c r="C765" s="121"/>
      <c r="D765" s="110"/>
      <c r="E765" s="111"/>
      <c r="F765" s="112"/>
    </row>
    <row r="766" spans="1:6">
      <c r="A766" s="109"/>
      <c r="B766" s="107"/>
      <c r="C766" s="121"/>
      <c r="D766" s="110"/>
      <c r="E766" s="111"/>
      <c r="F766" s="112"/>
    </row>
    <row r="767" spans="1:6">
      <c r="A767" s="109"/>
      <c r="B767" s="107"/>
      <c r="C767" s="121"/>
      <c r="D767" s="110"/>
      <c r="E767" s="111"/>
      <c r="F767" s="112"/>
    </row>
    <row r="768" spans="1:6">
      <c r="A768" s="109"/>
      <c r="B768" s="107"/>
      <c r="C768" s="121"/>
      <c r="D768" s="110"/>
      <c r="E768" s="111"/>
      <c r="F768" s="112"/>
    </row>
    <row r="769" spans="1:6">
      <c r="A769" s="109"/>
      <c r="B769" s="107"/>
      <c r="C769" s="121"/>
      <c r="D769" s="110"/>
      <c r="E769" s="111"/>
      <c r="F769" s="112"/>
    </row>
    <row r="770" spans="1:6">
      <c r="A770" s="109"/>
      <c r="B770" s="107"/>
      <c r="C770" s="121"/>
      <c r="D770" s="110"/>
      <c r="E770" s="111"/>
      <c r="F770" s="112"/>
    </row>
    <row r="771" spans="1:6">
      <c r="A771" s="109"/>
      <c r="B771" s="107"/>
      <c r="C771" s="121"/>
      <c r="D771" s="110"/>
      <c r="E771" s="111"/>
      <c r="F771" s="112"/>
    </row>
    <row r="772" spans="1:6">
      <c r="A772" s="109"/>
      <c r="B772" s="107"/>
      <c r="C772" s="121"/>
      <c r="D772" s="110"/>
      <c r="E772" s="111"/>
      <c r="F772" s="112"/>
    </row>
    <row r="773" spans="1:6">
      <c r="A773" s="109"/>
      <c r="B773" s="107"/>
      <c r="C773" s="121"/>
      <c r="D773" s="110"/>
      <c r="E773" s="111"/>
      <c r="F773" s="112"/>
    </row>
    <row r="774" spans="1:6">
      <c r="A774" s="109"/>
      <c r="B774" s="107"/>
      <c r="C774" s="121"/>
      <c r="D774" s="110"/>
      <c r="E774" s="111"/>
      <c r="F774" s="112"/>
    </row>
    <row r="775" spans="1:6">
      <c r="A775" s="109"/>
      <c r="B775" s="107"/>
      <c r="C775" s="121"/>
      <c r="D775" s="110"/>
      <c r="E775" s="111"/>
      <c r="F775" s="112"/>
    </row>
    <row r="776" spans="1:6">
      <c r="A776" s="109"/>
      <c r="B776" s="107"/>
      <c r="C776" s="121"/>
      <c r="D776" s="110"/>
      <c r="E776" s="111"/>
      <c r="F776" s="112"/>
    </row>
    <row r="777" spans="1:6">
      <c r="A777" s="109"/>
      <c r="B777" s="107"/>
      <c r="C777" s="121"/>
      <c r="D777" s="110"/>
      <c r="E777" s="111"/>
      <c r="F777" s="112"/>
    </row>
    <row r="778" spans="1:6">
      <c r="A778" s="109"/>
      <c r="B778" s="107"/>
      <c r="C778" s="121"/>
      <c r="D778" s="110"/>
      <c r="E778" s="111"/>
      <c r="F778" s="112"/>
    </row>
    <row r="779" spans="1:6">
      <c r="A779" s="109"/>
      <c r="B779" s="107"/>
      <c r="C779" s="121"/>
      <c r="D779" s="110"/>
      <c r="E779" s="111"/>
      <c r="F779" s="112"/>
    </row>
    <row r="780" spans="1:6">
      <c r="A780" s="109"/>
      <c r="B780" s="107"/>
      <c r="C780" s="121"/>
      <c r="D780" s="110"/>
      <c r="E780" s="111"/>
      <c r="F780" s="112"/>
    </row>
    <row r="781" spans="1:6">
      <c r="A781" s="109"/>
      <c r="B781" s="107"/>
      <c r="C781" s="121"/>
      <c r="D781" s="110"/>
      <c r="E781" s="111"/>
      <c r="F781" s="112"/>
    </row>
    <row r="782" spans="1:6">
      <c r="A782" s="109"/>
      <c r="B782" s="107"/>
      <c r="C782" s="121"/>
      <c r="D782" s="110"/>
      <c r="E782" s="111"/>
      <c r="F782" s="112"/>
    </row>
    <row r="783" spans="1:6">
      <c r="A783" s="109"/>
      <c r="B783" s="107"/>
      <c r="C783" s="121"/>
      <c r="D783" s="110"/>
      <c r="E783" s="111"/>
      <c r="F783" s="112"/>
    </row>
    <row r="784" spans="1:6">
      <c r="A784" s="109"/>
      <c r="B784" s="107"/>
      <c r="C784" s="121"/>
      <c r="D784" s="110"/>
      <c r="E784" s="111"/>
      <c r="F784" s="112"/>
    </row>
    <row r="785" spans="1:6">
      <c r="A785" s="109"/>
      <c r="B785" s="107"/>
      <c r="C785" s="121"/>
      <c r="D785" s="110"/>
      <c r="E785" s="111"/>
      <c r="F785" s="112"/>
    </row>
    <row r="786" spans="1:6">
      <c r="A786" s="109"/>
      <c r="B786" s="107"/>
      <c r="C786" s="121"/>
      <c r="D786" s="110"/>
      <c r="E786" s="111"/>
      <c r="F786" s="112"/>
    </row>
    <row r="787" spans="1:6">
      <c r="A787" s="109"/>
      <c r="B787" s="107"/>
      <c r="C787" s="121"/>
      <c r="D787" s="110"/>
      <c r="E787" s="111"/>
      <c r="F787" s="112"/>
    </row>
    <row r="788" spans="1:6">
      <c r="A788" s="109"/>
      <c r="B788" s="107"/>
      <c r="C788" s="121"/>
      <c r="D788" s="110"/>
      <c r="E788" s="111"/>
      <c r="F788" s="112"/>
    </row>
    <row r="789" spans="1:6">
      <c r="A789" s="109"/>
      <c r="B789" s="107"/>
      <c r="C789" s="121"/>
      <c r="D789" s="110"/>
      <c r="E789" s="111"/>
      <c r="F789" s="112"/>
    </row>
    <row r="790" spans="1:6">
      <c r="A790" s="109"/>
      <c r="B790" s="107"/>
      <c r="C790" s="121"/>
      <c r="D790" s="110"/>
      <c r="E790" s="111"/>
      <c r="F790" s="112"/>
    </row>
    <row r="791" spans="1:6">
      <c r="A791" s="109"/>
      <c r="B791" s="107"/>
      <c r="C791" s="121"/>
      <c r="D791" s="110"/>
      <c r="E791" s="111"/>
      <c r="F791" s="112"/>
    </row>
    <row r="792" spans="1:6">
      <c r="A792" s="109"/>
      <c r="B792" s="107"/>
      <c r="C792" s="121"/>
      <c r="D792" s="110"/>
      <c r="E792" s="111"/>
      <c r="F792" s="112"/>
    </row>
    <row r="793" spans="1:6">
      <c r="A793" s="109"/>
      <c r="B793" s="107"/>
      <c r="C793" s="121"/>
      <c r="D793" s="110"/>
      <c r="E793" s="111"/>
      <c r="F793" s="112"/>
    </row>
    <row r="794" spans="1:6">
      <c r="A794" s="109"/>
      <c r="B794" s="107"/>
      <c r="C794" s="121"/>
      <c r="D794" s="110"/>
      <c r="E794" s="111"/>
      <c r="F794" s="112"/>
    </row>
    <row r="795" spans="1:6">
      <c r="A795" s="109"/>
      <c r="B795" s="107"/>
      <c r="C795" s="121"/>
      <c r="D795" s="110"/>
      <c r="E795" s="111"/>
      <c r="F795" s="112"/>
    </row>
    <row r="796" spans="1:6">
      <c r="A796" s="109"/>
      <c r="B796" s="107"/>
      <c r="C796" s="121"/>
      <c r="D796" s="110"/>
      <c r="E796" s="111"/>
      <c r="F796" s="112"/>
    </row>
    <row r="797" spans="1:6">
      <c r="A797" s="109"/>
      <c r="B797" s="107"/>
      <c r="C797" s="121"/>
      <c r="D797" s="110"/>
      <c r="E797" s="111"/>
      <c r="F797" s="112"/>
    </row>
    <row r="798" spans="1:6">
      <c r="A798" s="109"/>
      <c r="B798" s="107"/>
      <c r="C798" s="121"/>
      <c r="D798" s="110"/>
      <c r="E798" s="111"/>
      <c r="F798" s="112"/>
    </row>
    <row r="799" spans="1:6">
      <c r="A799" s="109"/>
      <c r="B799" s="107"/>
      <c r="C799" s="121"/>
      <c r="D799" s="110"/>
      <c r="E799" s="111"/>
      <c r="F799" s="112"/>
    </row>
    <row r="800" spans="1:6">
      <c r="A800" s="109"/>
      <c r="B800" s="107"/>
      <c r="C800" s="121"/>
      <c r="D800" s="110"/>
      <c r="E800" s="111"/>
      <c r="F800" s="112"/>
    </row>
    <row r="801" spans="1:6">
      <c r="A801" s="109"/>
      <c r="B801" s="107"/>
      <c r="C801" s="121"/>
      <c r="D801" s="110"/>
      <c r="E801" s="111"/>
      <c r="F801" s="112"/>
    </row>
    <row r="802" spans="1:6">
      <c r="A802" s="109"/>
      <c r="B802" s="107"/>
      <c r="C802" s="121"/>
      <c r="D802" s="110"/>
      <c r="E802" s="111"/>
      <c r="F802" s="112"/>
    </row>
    <row r="803" spans="1:6">
      <c r="A803" s="109"/>
      <c r="B803" s="107"/>
      <c r="C803" s="121"/>
      <c r="D803" s="110"/>
      <c r="E803" s="111"/>
      <c r="F803" s="112"/>
    </row>
    <row r="804" spans="1:6">
      <c r="A804" s="109"/>
      <c r="B804" s="107"/>
      <c r="C804" s="121"/>
      <c r="D804" s="110"/>
      <c r="E804" s="111"/>
      <c r="F804" s="112"/>
    </row>
    <row r="805" spans="1:6">
      <c r="A805" s="109"/>
      <c r="B805" s="107"/>
      <c r="C805" s="121"/>
      <c r="D805" s="110"/>
      <c r="E805" s="111"/>
      <c r="F805" s="112"/>
    </row>
    <row r="806" spans="1:6">
      <c r="A806" s="109"/>
      <c r="B806" s="107"/>
      <c r="C806" s="121"/>
      <c r="D806" s="110"/>
      <c r="E806" s="111"/>
      <c r="F806" s="112"/>
    </row>
    <row r="807" spans="1:6">
      <c r="A807" s="109"/>
      <c r="B807" s="107"/>
      <c r="C807" s="121"/>
      <c r="D807" s="110"/>
      <c r="E807" s="111"/>
      <c r="F807" s="112"/>
    </row>
    <row r="808" spans="1:6">
      <c r="A808" s="109"/>
      <c r="B808" s="107"/>
      <c r="C808" s="121"/>
      <c r="D808" s="110"/>
      <c r="E808" s="111"/>
      <c r="F808" s="112"/>
    </row>
    <row r="809" spans="1:6">
      <c r="A809" s="109"/>
      <c r="B809" s="107"/>
      <c r="C809" s="121"/>
      <c r="D809" s="110"/>
      <c r="E809" s="111"/>
      <c r="F809" s="112"/>
    </row>
    <row r="810" spans="1:6">
      <c r="A810" s="109"/>
      <c r="B810" s="107"/>
      <c r="C810" s="121"/>
      <c r="D810" s="110"/>
      <c r="E810" s="111"/>
      <c r="F810" s="112"/>
    </row>
    <row r="811" spans="1:6">
      <c r="A811" s="109"/>
      <c r="B811" s="107"/>
      <c r="C811" s="121"/>
      <c r="D811" s="110"/>
      <c r="E811" s="111"/>
      <c r="F811" s="112"/>
    </row>
    <row r="812" spans="1:6">
      <c r="A812" s="109"/>
      <c r="B812" s="107"/>
      <c r="C812" s="121"/>
      <c r="D812" s="110"/>
      <c r="E812" s="111"/>
      <c r="F812" s="112"/>
    </row>
    <row r="813" spans="1:6">
      <c r="A813" s="109"/>
      <c r="B813" s="107"/>
      <c r="C813" s="121"/>
      <c r="D813" s="110"/>
      <c r="E813" s="111"/>
      <c r="F813" s="112"/>
    </row>
    <row r="814" spans="1:6">
      <c r="A814" s="109"/>
      <c r="B814" s="107"/>
      <c r="C814" s="121"/>
      <c r="D814" s="110"/>
      <c r="E814" s="111"/>
      <c r="F814" s="112"/>
    </row>
    <row r="815" spans="1:6">
      <c r="A815" s="109"/>
      <c r="B815" s="107"/>
      <c r="C815" s="121"/>
      <c r="D815" s="110"/>
      <c r="E815" s="111"/>
      <c r="F815" s="112"/>
    </row>
    <row r="816" spans="1:6">
      <c r="A816" s="109"/>
      <c r="B816" s="107"/>
      <c r="C816" s="121"/>
      <c r="D816" s="110"/>
      <c r="E816" s="111"/>
      <c r="F816" s="112"/>
    </row>
    <row r="817" spans="1:6">
      <c r="A817" s="109"/>
      <c r="B817" s="107"/>
      <c r="C817" s="121"/>
      <c r="D817" s="110"/>
      <c r="E817" s="111"/>
      <c r="F817" s="112"/>
    </row>
    <row r="818" spans="1:6">
      <c r="A818" s="109"/>
      <c r="B818" s="107"/>
      <c r="C818" s="121"/>
      <c r="D818" s="110"/>
      <c r="E818" s="111"/>
      <c r="F818" s="112"/>
    </row>
    <row r="819" spans="1:6">
      <c r="A819" s="109"/>
      <c r="B819" s="107"/>
      <c r="C819" s="121"/>
      <c r="D819" s="110"/>
      <c r="E819" s="111"/>
      <c r="F819" s="112"/>
    </row>
    <row r="820" spans="1:6">
      <c r="A820" s="109"/>
      <c r="B820" s="107"/>
      <c r="C820" s="121"/>
      <c r="D820" s="110"/>
      <c r="E820" s="111"/>
      <c r="F820" s="112"/>
    </row>
    <row r="821" spans="1:6">
      <c r="A821" s="109"/>
      <c r="B821" s="107"/>
      <c r="C821" s="121"/>
      <c r="D821" s="110"/>
      <c r="E821" s="111"/>
      <c r="F821" s="112"/>
    </row>
    <row r="822" spans="1:6">
      <c r="A822" s="109"/>
      <c r="B822" s="107"/>
      <c r="C822" s="121"/>
      <c r="D822" s="110"/>
      <c r="E822" s="111"/>
      <c r="F822" s="112"/>
    </row>
    <row r="823" spans="1:6">
      <c r="A823" s="109"/>
      <c r="B823" s="107"/>
      <c r="C823" s="121"/>
      <c r="D823" s="110"/>
      <c r="E823" s="111"/>
      <c r="F823" s="112"/>
    </row>
    <row r="824" spans="1:6">
      <c r="A824" s="109"/>
      <c r="B824" s="107"/>
      <c r="C824" s="121"/>
      <c r="D824" s="110"/>
      <c r="E824" s="111"/>
      <c r="F824" s="112"/>
    </row>
    <row r="825" spans="1:6">
      <c r="A825" s="109"/>
      <c r="B825" s="107"/>
      <c r="C825" s="121"/>
      <c r="D825" s="110"/>
      <c r="E825" s="111"/>
      <c r="F825" s="112"/>
    </row>
    <row r="826" spans="1:6">
      <c r="A826" s="109"/>
      <c r="B826" s="107"/>
      <c r="C826" s="121"/>
      <c r="D826" s="110"/>
      <c r="E826" s="111"/>
      <c r="F826" s="112"/>
    </row>
    <row r="827" spans="1:6">
      <c r="A827" s="109"/>
      <c r="B827" s="107"/>
      <c r="C827" s="121"/>
      <c r="D827" s="110"/>
      <c r="E827" s="111"/>
      <c r="F827" s="112"/>
    </row>
    <row r="828" spans="1:6">
      <c r="A828" s="109"/>
      <c r="B828" s="107"/>
      <c r="C828" s="121"/>
      <c r="D828" s="110"/>
      <c r="E828" s="111"/>
      <c r="F828" s="112"/>
    </row>
    <row r="829" spans="1:6">
      <c r="A829" s="109"/>
      <c r="B829" s="107"/>
      <c r="C829" s="121"/>
      <c r="D829" s="110"/>
      <c r="E829" s="111"/>
      <c r="F829" s="112"/>
    </row>
    <row r="830" spans="1:6">
      <c r="A830" s="109"/>
      <c r="B830" s="107"/>
      <c r="C830" s="121"/>
      <c r="D830" s="110"/>
      <c r="E830" s="111"/>
      <c r="F830" s="112"/>
    </row>
    <row r="831" spans="1:6">
      <c r="A831" s="109"/>
      <c r="B831" s="107"/>
      <c r="C831" s="121"/>
      <c r="D831" s="110"/>
      <c r="E831" s="111"/>
      <c r="F831" s="112"/>
    </row>
    <row r="832" spans="1:6">
      <c r="A832" s="109"/>
      <c r="B832" s="107"/>
      <c r="C832" s="121"/>
      <c r="D832" s="110"/>
      <c r="E832" s="111"/>
      <c r="F832" s="112"/>
    </row>
    <row r="833" spans="1:6">
      <c r="A833" s="109"/>
      <c r="B833" s="107"/>
      <c r="C833" s="121"/>
      <c r="D833" s="110"/>
      <c r="E833" s="111"/>
      <c r="F833" s="112"/>
    </row>
    <row r="834" spans="1:6">
      <c r="A834" s="109"/>
      <c r="B834" s="107"/>
      <c r="C834" s="121"/>
      <c r="D834" s="110"/>
      <c r="E834" s="111"/>
      <c r="F834" s="112"/>
    </row>
    <row r="835" spans="1:6">
      <c r="A835" s="109"/>
      <c r="B835" s="107"/>
      <c r="C835" s="121"/>
      <c r="D835" s="110"/>
      <c r="E835" s="111"/>
      <c r="F835" s="112"/>
    </row>
    <row r="836" spans="1:6">
      <c r="A836" s="109"/>
      <c r="B836" s="107"/>
      <c r="C836" s="121"/>
      <c r="D836" s="110"/>
      <c r="E836" s="111"/>
      <c r="F836" s="112"/>
    </row>
    <row r="837" spans="1:6">
      <c r="A837" s="109"/>
      <c r="B837" s="107"/>
      <c r="C837" s="121"/>
      <c r="D837" s="110"/>
      <c r="E837" s="111"/>
      <c r="F837" s="112"/>
    </row>
    <row r="838" spans="1:6">
      <c r="A838" s="109"/>
      <c r="B838" s="107"/>
      <c r="C838" s="121"/>
      <c r="D838" s="110"/>
      <c r="E838" s="111"/>
      <c r="F838" s="112"/>
    </row>
    <row r="839" spans="1:6">
      <c r="A839" s="109"/>
      <c r="B839" s="107"/>
      <c r="C839" s="121"/>
      <c r="D839" s="110"/>
      <c r="E839" s="111"/>
      <c r="F839" s="112"/>
    </row>
    <row r="840" spans="1:6">
      <c r="A840" s="109"/>
      <c r="B840" s="107"/>
      <c r="C840" s="121"/>
      <c r="D840" s="110"/>
      <c r="E840" s="111"/>
      <c r="F840" s="112"/>
    </row>
    <row r="841" spans="1:6">
      <c r="A841" s="109"/>
      <c r="B841" s="107"/>
      <c r="C841" s="121"/>
      <c r="D841" s="110"/>
      <c r="E841" s="111"/>
      <c r="F841" s="112"/>
    </row>
    <row r="842" spans="1:6">
      <c r="A842" s="109"/>
      <c r="B842" s="107"/>
      <c r="C842" s="121"/>
      <c r="D842" s="110"/>
      <c r="E842" s="111"/>
      <c r="F842" s="112"/>
    </row>
    <row r="843" spans="1:6">
      <c r="A843" s="109"/>
      <c r="B843" s="107"/>
      <c r="C843" s="121"/>
      <c r="D843" s="110"/>
      <c r="E843" s="111"/>
      <c r="F843" s="112"/>
    </row>
    <row r="844" spans="1:6">
      <c r="A844" s="109"/>
      <c r="B844" s="107"/>
      <c r="C844" s="121"/>
      <c r="D844" s="110"/>
      <c r="E844" s="111"/>
      <c r="F844" s="112"/>
    </row>
    <row r="845" spans="1:6">
      <c r="A845" s="109"/>
      <c r="B845" s="107"/>
      <c r="C845" s="121"/>
      <c r="D845" s="110"/>
      <c r="E845" s="111"/>
      <c r="F845" s="112"/>
    </row>
    <row r="846" spans="1:6">
      <c r="A846" s="109"/>
      <c r="B846" s="107"/>
      <c r="C846" s="121"/>
      <c r="D846" s="110"/>
      <c r="E846" s="111"/>
      <c r="F846" s="112"/>
    </row>
    <row r="847" spans="1:6">
      <c r="A847" s="109"/>
      <c r="B847" s="107"/>
      <c r="C847" s="121"/>
      <c r="D847" s="110"/>
      <c r="E847" s="111"/>
      <c r="F847" s="112"/>
    </row>
    <row r="848" spans="1:6">
      <c r="A848" s="109"/>
      <c r="B848" s="107"/>
      <c r="C848" s="121"/>
      <c r="D848" s="110"/>
      <c r="E848" s="111"/>
      <c r="F848" s="112"/>
    </row>
    <row r="849" spans="1:6">
      <c r="A849" s="109"/>
      <c r="B849" s="107"/>
      <c r="C849" s="121"/>
      <c r="D849" s="110"/>
      <c r="E849" s="111"/>
      <c r="F849" s="112"/>
    </row>
    <row r="850" spans="1:6">
      <c r="A850" s="109"/>
      <c r="B850" s="107"/>
      <c r="C850" s="121"/>
      <c r="D850" s="110"/>
      <c r="E850" s="111"/>
      <c r="F850" s="112"/>
    </row>
    <row r="851" spans="1:6">
      <c r="A851" s="109"/>
      <c r="B851" s="107"/>
      <c r="C851" s="121"/>
      <c r="D851" s="110"/>
      <c r="E851" s="111"/>
      <c r="F851" s="112"/>
    </row>
    <row r="852" spans="1:6">
      <c r="A852" s="109"/>
      <c r="B852" s="107"/>
      <c r="C852" s="121"/>
      <c r="D852" s="110"/>
      <c r="E852" s="111"/>
      <c r="F852" s="112"/>
    </row>
    <row r="853" spans="1:6">
      <c r="A853" s="109"/>
      <c r="B853" s="107"/>
      <c r="C853" s="121"/>
      <c r="D853" s="110"/>
      <c r="E853" s="111"/>
      <c r="F853" s="112"/>
    </row>
    <row r="854" spans="1:6">
      <c r="A854" s="109"/>
      <c r="B854" s="107"/>
      <c r="C854" s="121"/>
      <c r="D854" s="110"/>
      <c r="E854" s="111"/>
      <c r="F854" s="112"/>
    </row>
    <row r="855" spans="1:6">
      <c r="A855" s="109"/>
      <c r="B855" s="107"/>
      <c r="C855" s="121"/>
      <c r="D855" s="110"/>
      <c r="E855" s="111"/>
      <c r="F855" s="112"/>
    </row>
    <row r="856" spans="1:6">
      <c r="A856" s="109"/>
      <c r="B856" s="107"/>
      <c r="C856" s="121"/>
      <c r="D856" s="110"/>
      <c r="E856" s="111"/>
      <c r="F856" s="112"/>
    </row>
    <row r="857" spans="1:6">
      <c r="A857" s="109"/>
      <c r="B857" s="107"/>
      <c r="C857" s="121"/>
      <c r="D857" s="110"/>
      <c r="E857" s="111"/>
      <c r="F857" s="112"/>
    </row>
    <row r="858" spans="1:6">
      <c r="A858" s="109"/>
      <c r="B858" s="107"/>
      <c r="C858" s="121"/>
      <c r="D858" s="110"/>
      <c r="E858" s="111"/>
      <c r="F858" s="112"/>
    </row>
    <row r="859" spans="1:6">
      <c r="A859" s="109"/>
      <c r="B859" s="107"/>
      <c r="C859" s="121"/>
      <c r="D859" s="110"/>
      <c r="E859" s="111"/>
      <c r="F859" s="112"/>
    </row>
    <row r="860" spans="1:6">
      <c r="A860" s="109"/>
      <c r="B860" s="107"/>
      <c r="C860" s="121"/>
      <c r="D860" s="110"/>
      <c r="E860" s="111"/>
      <c r="F860" s="112"/>
    </row>
    <row r="861" spans="1:6">
      <c r="A861" s="109"/>
      <c r="B861" s="107"/>
      <c r="C861" s="121"/>
      <c r="D861" s="110"/>
      <c r="E861" s="111"/>
      <c r="F861" s="112"/>
    </row>
    <row r="862" spans="1:6">
      <c r="A862" s="109"/>
      <c r="B862" s="107"/>
      <c r="C862" s="121"/>
      <c r="D862" s="110"/>
      <c r="E862" s="111"/>
      <c r="F862" s="112"/>
    </row>
    <row r="863" spans="1:6">
      <c r="A863" s="109"/>
      <c r="B863" s="107"/>
      <c r="C863" s="121"/>
      <c r="D863" s="110"/>
      <c r="E863" s="111"/>
      <c r="F863" s="112"/>
    </row>
    <row r="864" spans="1:6">
      <c r="A864" s="109"/>
      <c r="B864" s="107"/>
      <c r="C864" s="121"/>
      <c r="D864" s="110"/>
      <c r="E864" s="111"/>
      <c r="F864" s="112"/>
    </row>
    <row r="865" spans="1:6">
      <c r="A865" s="109"/>
      <c r="B865" s="107"/>
      <c r="C865" s="121"/>
      <c r="D865" s="110"/>
      <c r="E865" s="111"/>
      <c r="F865" s="112"/>
    </row>
    <row r="866" spans="1:6">
      <c r="A866" s="109"/>
      <c r="B866" s="107"/>
      <c r="C866" s="121"/>
      <c r="D866" s="110"/>
      <c r="E866" s="111"/>
      <c r="F866" s="112"/>
    </row>
    <row r="867" spans="1:6">
      <c r="A867" s="109"/>
      <c r="B867" s="107"/>
      <c r="C867" s="121"/>
      <c r="D867" s="110"/>
      <c r="E867" s="111"/>
      <c r="F867" s="112"/>
    </row>
    <row r="868" spans="1:6">
      <c r="A868" s="109"/>
      <c r="B868" s="107"/>
      <c r="C868" s="121"/>
      <c r="D868" s="110"/>
      <c r="E868" s="111"/>
      <c r="F868" s="112"/>
    </row>
    <row r="869" spans="1:6">
      <c r="A869" s="109"/>
      <c r="B869" s="107"/>
      <c r="C869" s="121"/>
      <c r="D869" s="110"/>
      <c r="E869" s="111"/>
      <c r="F869" s="112"/>
    </row>
    <row r="870" spans="1:6">
      <c r="A870" s="109"/>
      <c r="B870" s="107"/>
      <c r="C870" s="121"/>
      <c r="D870" s="110"/>
      <c r="E870" s="111"/>
      <c r="F870" s="112"/>
    </row>
    <row r="871" spans="1:6">
      <c r="A871" s="109"/>
      <c r="B871" s="107"/>
      <c r="C871" s="121"/>
      <c r="D871" s="110"/>
      <c r="E871" s="111"/>
      <c r="F871" s="112"/>
    </row>
    <row r="872" spans="1:6">
      <c r="A872" s="109"/>
      <c r="B872" s="107"/>
      <c r="C872" s="121"/>
      <c r="D872" s="110"/>
      <c r="E872" s="111"/>
      <c r="F872" s="112"/>
    </row>
    <row r="873" spans="1:6">
      <c r="A873" s="109"/>
      <c r="B873" s="107"/>
      <c r="C873" s="121"/>
      <c r="D873" s="110"/>
      <c r="E873" s="111"/>
      <c r="F873" s="112"/>
    </row>
    <row r="874" spans="1:6">
      <c r="A874" s="109"/>
      <c r="B874" s="107"/>
      <c r="C874" s="121"/>
      <c r="D874" s="110"/>
      <c r="E874" s="111"/>
      <c r="F874" s="112"/>
    </row>
    <row r="875" spans="1:6">
      <c r="A875" s="109"/>
      <c r="B875" s="107"/>
      <c r="C875" s="121"/>
      <c r="D875" s="110"/>
      <c r="E875" s="111"/>
      <c r="F875" s="112"/>
    </row>
    <row r="876" spans="1:6">
      <c r="A876" s="109"/>
      <c r="B876" s="107"/>
      <c r="C876" s="121"/>
      <c r="D876" s="110"/>
      <c r="E876" s="111"/>
      <c r="F876" s="112"/>
    </row>
    <row r="877" spans="1:6">
      <c r="A877" s="109"/>
      <c r="B877" s="107"/>
      <c r="C877" s="121"/>
      <c r="D877" s="110"/>
      <c r="E877" s="111"/>
      <c r="F877" s="112"/>
    </row>
    <row r="878" spans="1:6">
      <c r="A878" s="109"/>
      <c r="B878" s="107"/>
      <c r="C878" s="121"/>
      <c r="D878" s="110"/>
      <c r="E878" s="111"/>
      <c r="F878" s="112"/>
    </row>
    <row r="879" spans="1:6">
      <c r="A879" s="109"/>
      <c r="B879" s="107"/>
      <c r="C879" s="121"/>
      <c r="D879" s="110"/>
      <c r="E879" s="111"/>
      <c r="F879" s="112"/>
    </row>
    <row r="880" spans="1:6">
      <c r="A880" s="109"/>
      <c r="B880" s="107"/>
      <c r="C880" s="121"/>
      <c r="D880" s="110"/>
      <c r="E880" s="111"/>
      <c r="F880" s="112"/>
    </row>
    <row r="881" spans="1:6">
      <c r="A881" s="109"/>
      <c r="B881" s="107"/>
      <c r="C881" s="121"/>
      <c r="D881" s="110"/>
      <c r="E881" s="111"/>
      <c r="F881" s="112"/>
    </row>
    <row r="882" spans="1:6">
      <c r="A882" s="109"/>
      <c r="B882" s="107"/>
      <c r="C882" s="121"/>
      <c r="D882" s="110"/>
      <c r="E882" s="111"/>
      <c r="F882" s="112"/>
    </row>
    <row r="883" spans="1:6">
      <c r="A883" s="109"/>
      <c r="B883" s="107"/>
      <c r="C883" s="121"/>
      <c r="D883" s="110"/>
      <c r="E883" s="111"/>
      <c r="F883" s="112"/>
    </row>
    <row r="884" spans="1:6">
      <c r="A884" s="109"/>
      <c r="B884" s="107"/>
      <c r="C884" s="121"/>
      <c r="D884" s="110"/>
      <c r="E884" s="111"/>
      <c r="F884" s="112"/>
    </row>
    <row r="885" spans="1:6">
      <c r="A885" s="109"/>
      <c r="B885" s="107"/>
      <c r="C885" s="121"/>
      <c r="D885" s="110"/>
      <c r="E885" s="111"/>
      <c r="F885" s="112"/>
    </row>
    <row r="886" spans="1:6">
      <c r="A886" s="109"/>
      <c r="B886" s="107"/>
      <c r="C886" s="121"/>
      <c r="D886" s="110"/>
      <c r="E886" s="111"/>
      <c r="F886" s="112"/>
    </row>
    <row r="887" spans="1:6">
      <c r="A887" s="109"/>
      <c r="B887" s="107"/>
      <c r="C887" s="121"/>
      <c r="D887" s="110"/>
      <c r="E887" s="111"/>
      <c r="F887" s="112"/>
    </row>
    <row r="888" spans="1:6">
      <c r="A888" s="109"/>
      <c r="B888" s="107"/>
      <c r="C888" s="121"/>
      <c r="D888" s="110"/>
      <c r="E888" s="111"/>
      <c r="F888" s="112"/>
    </row>
    <row r="889" spans="1:6">
      <c r="A889" s="109"/>
      <c r="B889" s="107"/>
      <c r="C889" s="121"/>
      <c r="D889" s="110"/>
      <c r="E889" s="111"/>
      <c r="F889" s="112"/>
    </row>
    <row r="890" spans="1:6">
      <c r="A890" s="109"/>
      <c r="B890" s="107"/>
      <c r="C890" s="121"/>
      <c r="D890" s="110"/>
      <c r="E890" s="111"/>
      <c r="F890" s="112"/>
    </row>
    <row r="891" spans="1:6">
      <c r="A891" s="109"/>
      <c r="B891" s="107"/>
      <c r="C891" s="121"/>
      <c r="D891" s="110"/>
      <c r="E891" s="111"/>
      <c r="F891" s="112"/>
    </row>
    <row r="892" spans="1:6">
      <c r="A892" s="109"/>
      <c r="B892" s="107"/>
      <c r="C892" s="121"/>
      <c r="D892" s="110"/>
      <c r="E892" s="111"/>
      <c r="F892" s="112"/>
    </row>
    <row r="893" spans="1:6">
      <c r="A893" s="109"/>
      <c r="B893" s="107"/>
      <c r="C893" s="121"/>
      <c r="D893" s="110"/>
      <c r="E893" s="111"/>
      <c r="F893" s="112"/>
    </row>
    <row r="894" spans="1:6">
      <c r="A894" s="109"/>
      <c r="B894" s="107"/>
      <c r="C894" s="121"/>
      <c r="D894" s="110"/>
      <c r="E894" s="111"/>
      <c r="F894" s="112"/>
    </row>
    <row r="895" spans="1:6">
      <c r="A895" s="109"/>
      <c r="B895" s="107"/>
      <c r="C895" s="121"/>
      <c r="D895" s="110"/>
      <c r="E895" s="111"/>
      <c r="F895" s="112"/>
    </row>
    <row r="896" spans="1:6">
      <c r="A896" s="109"/>
      <c r="B896" s="107"/>
      <c r="C896" s="121"/>
      <c r="D896" s="110"/>
      <c r="E896" s="111"/>
      <c r="F896" s="112"/>
    </row>
    <row r="897" spans="1:6">
      <c r="A897" s="109"/>
      <c r="B897" s="107"/>
      <c r="C897" s="121"/>
      <c r="D897" s="110"/>
      <c r="E897" s="111"/>
      <c r="F897" s="112"/>
    </row>
    <row r="898" spans="1:6">
      <c r="A898" s="109"/>
      <c r="B898" s="107"/>
      <c r="C898" s="121"/>
      <c r="D898" s="110"/>
      <c r="E898" s="111"/>
      <c r="F898" s="112"/>
    </row>
    <row r="899" spans="1:6">
      <c r="A899" s="109"/>
      <c r="B899" s="107"/>
      <c r="C899" s="121"/>
      <c r="D899" s="110"/>
      <c r="E899" s="111"/>
      <c r="F899" s="112"/>
    </row>
    <row r="900" spans="1:6">
      <c r="A900" s="109"/>
      <c r="B900" s="107"/>
      <c r="C900" s="121"/>
      <c r="D900" s="110"/>
      <c r="E900" s="111"/>
      <c r="F900" s="112"/>
    </row>
    <row r="901" spans="1:6">
      <c r="A901" s="109"/>
      <c r="B901" s="107"/>
      <c r="C901" s="121"/>
      <c r="D901" s="110"/>
      <c r="E901" s="111"/>
      <c r="F901" s="112"/>
    </row>
    <row r="902" spans="1:6">
      <c r="A902" s="109"/>
      <c r="B902" s="107"/>
      <c r="C902" s="121"/>
      <c r="D902" s="110"/>
      <c r="E902" s="111"/>
      <c r="F902" s="112"/>
    </row>
    <row r="903" spans="1:6">
      <c r="A903" s="109"/>
      <c r="B903" s="107"/>
      <c r="C903" s="121"/>
      <c r="D903" s="110"/>
      <c r="E903" s="111"/>
      <c r="F903" s="112"/>
    </row>
    <row r="904" spans="1:6">
      <c r="A904" s="109"/>
      <c r="B904" s="107"/>
      <c r="C904" s="121"/>
      <c r="D904" s="110"/>
      <c r="E904" s="111"/>
      <c r="F904" s="112"/>
    </row>
    <row r="905" spans="1:6">
      <c r="A905" s="109"/>
      <c r="B905" s="107"/>
      <c r="C905" s="121"/>
      <c r="D905" s="110"/>
      <c r="E905" s="111"/>
      <c r="F905" s="112"/>
    </row>
    <row r="906" spans="1:6">
      <c r="A906" s="109"/>
      <c r="B906" s="107"/>
      <c r="C906" s="121"/>
      <c r="D906" s="110"/>
      <c r="E906" s="111"/>
      <c r="F906" s="112"/>
    </row>
    <row r="907" spans="1:6">
      <c r="A907" s="109"/>
      <c r="B907" s="107"/>
      <c r="C907" s="121"/>
      <c r="D907" s="110"/>
      <c r="E907" s="111"/>
      <c r="F907" s="112"/>
    </row>
    <row r="908" spans="1:6">
      <c r="A908" s="109"/>
      <c r="B908" s="107"/>
      <c r="C908" s="121"/>
      <c r="D908" s="110"/>
      <c r="E908" s="111"/>
      <c r="F908" s="112"/>
    </row>
    <row r="909" spans="1:6">
      <c r="A909" s="109"/>
      <c r="B909" s="107"/>
      <c r="C909" s="121"/>
      <c r="D909" s="110"/>
      <c r="E909" s="111"/>
      <c r="F909" s="112"/>
    </row>
    <row r="910" spans="1:6">
      <c r="A910" s="109"/>
      <c r="B910" s="107"/>
      <c r="C910" s="121"/>
      <c r="D910" s="110"/>
      <c r="E910" s="111"/>
      <c r="F910" s="112"/>
    </row>
    <row r="911" spans="1:6">
      <c r="A911" s="109"/>
      <c r="B911" s="107"/>
      <c r="C911" s="121"/>
      <c r="D911" s="110"/>
      <c r="E911" s="111"/>
      <c r="F911" s="112"/>
    </row>
    <row r="912" spans="1:6">
      <c r="A912" s="109"/>
      <c r="B912" s="107"/>
      <c r="C912" s="121"/>
      <c r="D912" s="110"/>
      <c r="E912" s="111"/>
      <c r="F912" s="112"/>
    </row>
    <row r="913" spans="1:6">
      <c r="A913" s="109"/>
      <c r="B913" s="107"/>
      <c r="C913" s="121"/>
      <c r="D913" s="110"/>
      <c r="E913" s="111"/>
      <c r="F913" s="112"/>
    </row>
    <row r="914" spans="1:6">
      <c r="A914" s="109"/>
      <c r="B914" s="107"/>
      <c r="C914" s="121"/>
      <c r="D914" s="110"/>
      <c r="E914" s="111"/>
      <c r="F914" s="112"/>
    </row>
    <row r="915" spans="1:6">
      <c r="A915" s="109"/>
      <c r="B915" s="107"/>
      <c r="C915" s="121"/>
      <c r="D915" s="110"/>
      <c r="E915" s="111"/>
      <c r="F915" s="112"/>
    </row>
    <row r="916" spans="1:6">
      <c r="A916" s="109"/>
      <c r="B916" s="107"/>
      <c r="C916" s="121"/>
      <c r="D916" s="110"/>
      <c r="E916" s="111"/>
      <c r="F916" s="112"/>
    </row>
    <row r="917" spans="1:6">
      <c r="A917" s="109"/>
      <c r="B917" s="107"/>
      <c r="C917" s="121"/>
      <c r="D917" s="110"/>
      <c r="E917" s="111"/>
      <c r="F917" s="112"/>
    </row>
    <row r="918" spans="1:6">
      <c r="A918" s="109"/>
      <c r="B918" s="107"/>
      <c r="C918" s="121"/>
      <c r="D918" s="110"/>
      <c r="E918" s="111"/>
      <c r="F918" s="112"/>
    </row>
    <row r="919" spans="1:6">
      <c r="A919" s="109"/>
      <c r="B919" s="107"/>
      <c r="C919" s="121"/>
      <c r="D919" s="110"/>
      <c r="E919" s="111"/>
      <c r="F919" s="112"/>
    </row>
    <row r="920" spans="1:6">
      <c r="A920" s="109"/>
      <c r="B920" s="107"/>
      <c r="C920" s="121"/>
      <c r="D920" s="110"/>
      <c r="E920" s="111"/>
      <c r="F920" s="112"/>
    </row>
    <row r="921" spans="1:6">
      <c r="A921" s="109"/>
      <c r="B921" s="107"/>
      <c r="C921" s="121"/>
      <c r="D921" s="110"/>
      <c r="E921" s="111"/>
      <c r="F921" s="112"/>
    </row>
    <row r="922" spans="1:6">
      <c r="A922" s="109"/>
      <c r="B922" s="107"/>
      <c r="C922" s="121"/>
      <c r="D922" s="110"/>
      <c r="E922" s="111"/>
      <c r="F922" s="112"/>
    </row>
    <row r="923" spans="1:6">
      <c r="A923" s="109"/>
      <c r="B923" s="107"/>
      <c r="C923" s="121"/>
      <c r="D923" s="110"/>
      <c r="E923" s="111"/>
      <c r="F923" s="112"/>
    </row>
    <row r="924" spans="1:6">
      <c r="A924" s="109"/>
      <c r="B924" s="107"/>
      <c r="C924" s="121"/>
      <c r="D924" s="110"/>
      <c r="E924" s="111"/>
      <c r="F924" s="112"/>
    </row>
    <row r="925" spans="1:6">
      <c r="A925" s="109"/>
      <c r="B925" s="107"/>
      <c r="C925" s="121"/>
      <c r="D925" s="110"/>
      <c r="E925" s="111"/>
      <c r="F925" s="112"/>
    </row>
    <row r="926" spans="1:6">
      <c r="A926" s="109"/>
      <c r="B926" s="107"/>
      <c r="C926" s="121"/>
      <c r="D926" s="110"/>
      <c r="E926" s="111"/>
      <c r="F926" s="112"/>
    </row>
    <row r="927" spans="1:6">
      <c r="A927" s="109"/>
      <c r="B927" s="107"/>
      <c r="C927" s="121"/>
      <c r="D927" s="110"/>
      <c r="E927" s="111"/>
      <c r="F927" s="112"/>
    </row>
    <row r="928" spans="1:6">
      <c r="A928" s="109"/>
      <c r="B928" s="107"/>
      <c r="C928" s="121"/>
      <c r="D928" s="110"/>
      <c r="E928" s="111"/>
      <c r="F928" s="112"/>
    </row>
    <row r="929" spans="1:6">
      <c r="A929" s="109"/>
      <c r="B929" s="107"/>
      <c r="C929" s="121"/>
      <c r="D929" s="110"/>
      <c r="E929" s="111"/>
      <c r="F929" s="112"/>
    </row>
    <row r="930" spans="1:6">
      <c r="A930" s="109"/>
      <c r="B930" s="107"/>
      <c r="C930" s="121"/>
      <c r="D930" s="110"/>
      <c r="E930" s="111"/>
      <c r="F930" s="112"/>
    </row>
    <row r="931" spans="1:6">
      <c r="A931" s="109"/>
      <c r="B931" s="107"/>
      <c r="C931" s="121"/>
      <c r="D931" s="110"/>
      <c r="E931" s="111"/>
      <c r="F931" s="112"/>
    </row>
    <row r="932" spans="1:6">
      <c r="A932" s="109"/>
      <c r="B932" s="107"/>
      <c r="C932" s="121"/>
      <c r="D932" s="110"/>
      <c r="E932" s="111"/>
      <c r="F932" s="112"/>
    </row>
    <row r="933" spans="1:6">
      <c r="A933" s="109"/>
      <c r="B933" s="107"/>
      <c r="C933" s="121"/>
      <c r="D933" s="110"/>
      <c r="E933" s="111"/>
      <c r="F933" s="112"/>
    </row>
    <row r="934" spans="1:6">
      <c r="A934" s="109"/>
      <c r="B934" s="107"/>
      <c r="C934" s="121"/>
      <c r="D934" s="110"/>
      <c r="E934" s="111"/>
      <c r="F934" s="112"/>
    </row>
    <row r="935" spans="1:6">
      <c r="A935" s="109"/>
      <c r="B935" s="107"/>
      <c r="C935" s="121"/>
      <c r="D935" s="110"/>
      <c r="E935" s="111"/>
      <c r="F935" s="112"/>
    </row>
    <row r="936" spans="1:6">
      <c r="A936" s="109"/>
      <c r="B936" s="107"/>
      <c r="C936" s="121"/>
      <c r="D936" s="110"/>
      <c r="E936" s="111"/>
      <c r="F936" s="112"/>
    </row>
    <row r="937" spans="1:6">
      <c r="A937" s="109"/>
      <c r="B937" s="107"/>
      <c r="C937" s="121"/>
      <c r="D937" s="110"/>
      <c r="E937" s="111"/>
      <c r="F937" s="112"/>
    </row>
    <row r="938" spans="1:6">
      <c r="A938" s="109"/>
      <c r="B938" s="107"/>
      <c r="C938" s="121"/>
      <c r="D938" s="110"/>
      <c r="E938" s="111"/>
      <c r="F938" s="112"/>
    </row>
    <row r="939" spans="1:6">
      <c r="A939" s="109"/>
      <c r="B939" s="107"/>
      <c r="C939" s="121"/>
      <c r="D939" s="110"/>
      <c r="E939" s="111"/>
      <c r="F939" s="112"/>
    </row>
    <row r="940" spans="1:6">
      <c r="A940" s="109"/>
      <c r="B940" s="107"/>
      <c r="C940" s="121"/>
      <c r="D940" s="110"/>
      <c r="E940" s="111"/>
      <c r="F940" s="112"/>
    </row>
    <row r="941" spans="1:6">
      <c r="A941" s="109"/>
      <c r="B941" s="107"/>
      <c r="C941" s="121"/>
      <c r="D941" s="110"/>
      <c r="E941" s="111"/>
      <c r="F941" s="112"/>
    </row>
    <row r="942" spans="1:6">
      <c r="A942" s="109"/>
      <c r="B942" s="107"/>
      <c r="C942" s="121"/>
      <c r="D942" s="110"/>
      <c r="E942" s="111"/>
      <c r="F942" s="112"/>
    </row>
    <row r="943" spans="1:6">
      <c r="A943" s="109"/>
      <c r="B943" s="107"/>
      <c r="C943" s="121"/>
      <c r="D943" s="110"/>
      <c r="E943" s="111"/>
      <c r="F943" s="112"/>
    </row>
    <row r="944" spans="1:6">
      <c r="A944" s="109"/>
      <c r="B944" s="107"/>
      <c r="C944" s="121"/>
      <c r="D944" s="110"/>
      <c r="E944" s="111"/>
      <c r="F944" s="112"/>
    </row>
    <row r="945" spans="1:6">
      <c r="A945" s="109"/>
      <c r="B945" s="107"/>
      <c r="C945" s="121"/>
      <c r="D945" s="110"/>
      <c r="E945" s="111"/>
      <c r="F945" s="112"/>
    </row>
    <row r="946" spans="1:6">
      <c r="A946" s="109"/>
      <c r="B946" s="107"/>
      <c r="C946" s="121"/>
      <c r="D946" s="110"/>
      <c r="E946" s="111"/>
      <c r="F946" s="112"/>
    </row>
    <row r="947" spans="1:6">
      <c r="A947" s="109"/>
      <c r="B947" s="107"/>
      <c r="C947" s="121"/>
      <c r="D947" s="110"/>
      <c r="E947" s="111"/>
      <c r="F947" s="112"/>
    </row>
    <row r="948" spans="1:6">
      <c r="A948" s="109"/>
      <c r="B948" s="107"/>
      <c r="C948" s="121"/>
      <c r="D948" s="110"/>
      <c r="E948" s="111"/>
      <c r="F948" s="112"/>
    </row>
    <row r="949" spans="1:6">
      <c r="A949" s="109"/>
      <c r="B949" s="107"/>
      <c r="C949" s="121"/>
      <c r="D949" s="110"/>
      <c r="E949" s="111"/>
      <c r="F949" s="112"/>
    </row>
    <row r="950" spans="1:6">
      <c r="A950" s="109"/>
      <c r="B950" s="107"/>
      <c r="C950" s="121"/>
      <c r="D950" s="110"/>
      <c r="E950" s="111"/>
      <c r="F950" s="112"/>
    </row>
    <row r="951" spans="1:6">
      <c r="A951" s="109"/>
      <c r="B951" s="107"/>
      <c r="C951" s="121"/>
      <c r="D951" s="110"/>
      <c r="E951" s="111"/>
      <c r="F951" s="112"/>
    </row>
    <row r="952" spans="1:6">
      <c r="A952" s="109"/>
      <c r="B952" s="107"/>
      <c r="C952" s="121"/>
      <c r="D952" s="110"/>
      <c r="E952" s="111"/>
      <c r="F952" s="112"/>
    </row>
    <row r="953" spans="1:6">
      <c r="A953" s="109"/>
      <c r="B953" s="107"/>
      <c r="C953" s="121"/>
      <c r="D953" s="110"/>
      <c r="E953" s="111"/>
      <c r="F953" s="112"/>
    </row>
    <row r="954" spans="1:6">
      <c r="A954" s="109"/>
      <c r="B954" s="107"/>
      <c r="C954" s="121"/>
      <c r="D954" s="110"/>
      <c r="E954" s="111"/>
      <c r="F954" s="112"/>
    </row>
    <row r="955" spans="1:6">
      <c r="A955" s="109"/>
      <c r="B955" s="107"/>
      <c r="C955" s="121"/>
      <c r="D955" s="110"/>
      <c r="E955" s="111"/>
      <c r="F955" s="112"/>
    </row>
    <row r="956" spans="1:6">
      <c r="A956" s="109"/>
      <c r="B956" s="107"/>
      <c r="C956" s="121"/>
      <c r="D956" s="110"/>
      <c r="E956" s="111"/>
      <c r="F956" s="112"/>
    </row>
    <row r="957" spans="1:6">
      <c r="A957" s="109"/>
      <c r="B957" s="107"/>
      <c r="C957" s="121"/>
      <c r="D957" s="110"/>
      <c r="E957" s="111"/>
      <c r="F957" s="112"/>
    </row>
    <row r="958" spans="1:6">
      <c r="A958" s="109"/>
      <c r="B958" s="107"/>
      <c r="C958" s="121"/>
      <c r="D958" s="110"/>
      <c r="E958" s="111"/>
      <c r="F958" s="112"/>
    </row>
    <row r="959" spans="1:6">
      <c r="A959" s="109"/>
      <c r="B959" s="107"/>
      <c r="C959" s="121"/>
      <c r="D959" s="110"/>
      <c r="E959" s="111"/>
      <c r="F959" s="112"/>
    </row>
    <row r="960" spans="1:6">
      <c r="A960" s="109"/>
      <c r="B960" s="107"/>
      <c r="C960" s="121"/>
      <c r="D960" s="110"/>
      <c r="E960" s="111"/>
      <c r="F960" s="112"/>
    </row>
    <row r="961" spans="1:6">
      <c r="A961" s="109"/>
      <c r="B961" s="107"/>
      <c r="C961" s="121"/>
      <c r="D961" s="110"/>
      <c r="E961" s="111"/>
      <c r="F961" s="112"/>
    </row>
    <row r="962" spans="1:6">
      <c r="A962" s="109"/>
      <c r="B962" s="107"/>
      <c r="C962" s="121"/>
      <c r="D962" s="110"/>
      <c r="E962" s="111"/>
      <c r="F962" s="112"/>
    </row>
    <row r="963" spans="1:6">
      <c r="A963" s="109"/>
      <c r="B963" s="107"/>
      <c r="C963" s="121"/>
      <c r="D963" s="110"/>
      <c r="E963" s="111"/>
      <c r="F963" s="112"/>
    </row>
    <row r="964" spans="1:6">
      <c r="A964" s="109"/>
      <c r="B964" s="107"/>
      <c r="C964" s="121"/>
      <c r="D964" s="110"/>
      <c r="E964" s="111"/>
      <c r="F964" s="112"/>
    </row>
    <row r="965" spans="1:6">
      <c r="A965" s="109"/>
      <c r="B965" s="107"/>
      <c r="C965" s="121"/>
      <c r="D965" s="110"/>
      <c r="E965" s="111"/>
      <c r="F965" s="112"/>
    </row>
    <row r="966" spans="1:6">
      <c r="A966" s="109"/>
      <c r="B966" s="107"/>
      <c r="C966" s="121"/>
      <c r="D966" s="110"/>
      <c r="E966" s="111"/>
      <c r="F966" s="112"/>
    </row>
    <row r="967" spans="1:6">
      <c r="A967" s="109"/>
      <c r="B967" s="107"/>
      <c r="C967" s="121"/>
      <c r="D967" s="110"/>
      <c r="E967" s="111"/>
      <c r="F967" s="112"/>
    </row>
    <row r="968" spans="1:6">
      <c r="A968" s="109"/>
      <c r="B968" s="107"/>
      <c r="C968" s="121"/>
      <c r="D968" s="110"/>
      <c r="E968" s="111"/>
      <c r="F968" s="112"/>
    </row>
    <row r="969" spans="1:6">
      <c r="A969" s="109"/>
      <c r="B969" s="107"/>
      <c r="C969" s="121"/>
      <c r="D969" s="110"/>
      <c r="E969" s="111"/>
      <c r="F969" s="112"/>
    </row>
    <row r="970" spans="1:6">
      <c r="A970" s="109"/>
      <c r="B970" s="107"/>
      <c r="C970" s="121"/>
      <c r="D970" s="110"/>
      <c r="E970" s="111"/>
      <c r="F970" s="112"/>
    </row>
    <row r="971" spans="1:6">
      <c r="A971" s="109"/>
      <c r="B971" s="107"/>
      <c r="C971" s="121"/>
      <c r="D971" s="110"/>
      <c r="E971" s="111"/>
      <c r="F971" s="112"/>
    </row>
    <row r="972" spans="1:6">
      <c r="A972" s="109"/>
      <c r="B972" s="107"/>
      <c r="C972" s="121"/>
      <c r="D972" s="110"/>
      <c r="E972" s="111"/>
      <c r="F972" s="112"/>
    </row>
    <row r="973" spans="1:6">
      <c r="A973" s="109"/>
      <c r="B973" s="107"/>
      <c r="C973" s="121"/>
      <c r="D973" s="110"/>
      <c r="E973" s="111"/>
      <c r="F973" s="112"/>
    </row>
    <row r="974" spans="1:6">
      <c r="A974" s="109"/>
      <c r="B974" s="107"/>
      <c r="C974" s="121"/>
      <c r="D974" s="110"/>
      <c r="E974" s="111"/>
      <c r="F974" s="112"/>
    </row>
    <row r="975" spans="1:6">
      <c r="A975" s="109"/>
      <c r="B975" s="107"/>
      <c r="C975" s="121"/>
      <c r="D975" s="110"/>
      <c r="E975" s="111"/>
      <c r="F975" s="112"/>
    </row>
    <row r="976" spans="1:6">
      <c r="A976" s="109"/>
      <c r="B976" s="107"/>
      <c r="C976" s="121"/>
      <c r="D976" s="110"/>
      <c r="E976" s="111"/>
      <c r="F976" s="112"/>
    </row>
    <row r="977" spans="1:6">
      <c r="A977" s="109"/>
      <c r="B977" s="107"/>
      <c r="C977" s="121"/>
      <c r="D977" s="110"/>
      <c r="E977" s="111"/>
      <c r="F977" s="112"/>
    </row>
    <row r="978" spans="1:6">
      <c r="A978" s="109"/>
      <c r="B978" s="107"/>
      <c r="C978" s="121"/>
      <c r="D978" s="110"/>
      <c r="E978" s="111"/>
      <c r="F978" s="112"/>
    </row>
    <row r="979" spans="1:6">
      <c r="A979" s="109"/>
      <c r="B979" s="107"/>
      <c r="C979" s="121"/>
      <c r="D979" s="110"/>
      <c r="E979" s="111"/>
      <c r="F979" s="112"/>
    </row>
    <row r="980" spans="1:6">
      <c r="A980" s="109"/>
      <c r="B980" s="107"/>
      <c r="C980" s="121"/>
      <c r="D980" s="110"/>
      <c r="E980" s="111"/>
      <c r="F980" s="112"/>
    </row>
    <row r="981" spans="1:6">
      <c r="A981" s="109"/>
      <c r="B981" s="107"/>
      <c r="C981" s="121"/>
      <c r="D981" s="110"/>
      <c r="E981" s="111"/>
      <c r="F981" s="112"/>
    </row>
    <row r="982" spans="1:6">
      <c r="A982" s="109"/>
      <c r="B982" s="107"/>
      <c r="C982" s="121"/>
      <c r="D982" s="110"/>
      <c r="E982" s="111"/>
      <c r="F982" s="112"/>
    </row>
    <row r="983" spans="1:6">
      <c r="A983" s="109"/>
      <c r="B983" s="107"/>
      <c r="C983" s="121"/>
      <c r="D983" s="110"/>
      <c r="E983" s="111"/>
      <c r="F983" s="112"/>
    </row>
    <row r="984" spans="1:6">
      <c r="A984" s="109"/>
      <c r="B984" s="107"/>
      <c r="C984" s="121"/>
      <c r="D984" s="110"/>
      <c r="E984" s="111"/>
      <c r="F984" s="112"/>
    </row>
    <row r="985" spans="1:6">
      <c r="A985" s="109"/>
      <c r="B985" s="107"/>
      <c r="C985" s="121"/>
      <c r="D985" s="110"/>
      <c r="E985" s="111"/>
      <c r="F985" s="112"/>
    </row>
    <row r="986" spans="1:6">
      <c r="A986" s="109"/>
      <c r="B986" s="107"/>
      <c r="C986" s="121"/>
      <c r="D986" s="110"/>
      <c r="E986" s="111"/>
      <c r="F986" s="112"/>
    </row>
    <row r="987" spans="1:6">
      <c r="A987" s="109"/>
      <c r="B987" s="107"/>
      <c r="C987" s="121"/>
      <c r="D987" s="110"/>
      <c r="E987" s="111"/>
      <c r="F987" s="112"/>
    </row>
    <row r="988" spans="1:6">
      <c r="A988" s="109"/>
      <c r="B988" s="107"/>
      <c r="C988" s="121"/>
      <c r="D988" s="110"/>
      <c r="E988" s="111"/>
      <c r="F988" s="112"/>
    </row>
    <row r="989" spans="1:6">
      <c r="A989" s="109"/>
      <c r="B989" s="107"/>
      <c r="C989" s="121"/>
      <c r="D989" s="110"/>
      <c r="E989" s="111"/>
      <c r="F989" s="112"/>
    </row>
    <row r="990" spans="1:6">
      <c r="A990" s="109"/>
      <c r="B990" s="107"/>
      <c r="C990" s="121"/>
      <c r="D990" s="110"/>
      <c r="E990" s="111"/>
      <c r="F990" s="112"/>
    </row>
    <row r="991" spans="1:6">
      <c r="A991" s="109"/>
      <c r="B991" s="107"/>
      <c r="C991" s="121"/>
      <c r="D991" s="110"/>
      <c r="E991" s="111"/>
      <c r="F991" s="112"/>
    </row>
    <row r="992" spans="1:6">
      <c r="A992" s="109"/>
      <c r="B992" s="107"/>
      <c r="C992" s="121"/>
      <c r="D992" s="110"/>
      <c r="E992" s="111"/>
      <c r="F992" s="112"/>
    </row>
    <row r="993" spans="1:6">
      <c r="A993" s="109"/>
      <c r="B993" s="107"/>
      <c r="C993" s="121"/>
      <c r="D993" s="110"/>
      <c r="E993" s="111"/>
      <c r="F993" s="112"/>
    </row>
    <row r="994" spans="1:6">
      <c r="A994" s="109"/>
      <c r="B994" s="107"/>
      <c r="C994" s="121"/>
      <c r="D994" s="110"/>
      <c r="E994" s="111"/>
      <c r="F994" s="112"/>
    </row>
    <row r="995" spans="1:6">
      <c r="A995" s="109"/>
      <c r="B995" s="107"/>
      <c r="C995" s="121"/>
      <c r="D995" s="110"/>
      <c r="E995" s="111"/>
      <c r="F995" s="112"/>
    </row>
    <row r="996" spans="1:6">
      <c r="A996" s="109"/>
      <c r="B996" s="107"/>
      <c r="C996" s="121"/>
      <c r="D996" s="110"/>
      <c r="E996" s="111"/>
      <c r="F996" s="112"/>
    </row>
    <row r="997" spans="1:6">
      <c r="A997" s="109"/>
      <c r="B997" s="107"/>
      <c r="C997" s="121"/>
      <c r="D997" s="110"/>
      <c r="E997" s="111"/>
      <c r="F997" s="112"/>
    </row>
    <row r="998" spans="1:6">
      <c r="A998" s="109"/>
      <c r="B998" s="107"/>
      <c r="C998" s="121"/>
      <c r="D998" s="110"/>
      <c r="E998" s="111"/>
      <c r="F998" s="112"/>
    </row>
    <row r="999" spans="1:6">
      <c r="A999" s="109"/>
      <c r="B999" s="107"/>
      <c r="C999" s="121"/>
      <c r="D999" s="110"/>
      <c r="E999" s="111"/>
      <c r="F999" s="112"/>
    </row>
    <row r="1000" spans="1:6">
      <c r="A1000" s="109"/>
      <c r="B1000" s="107"/>
      <c r="C1000" s="121"/>
      <c r="D1000" s="110"/>
      <c r="E1000" s="111"/>
      <c r="F1000" s="112"/>
    </row>
    <row r="1001" spans="1:6">
      <c r="A1001" s="109"/>
      <c r="B1001" s="107"/>
      <c r="C1001" s="121"/>
      <c r="D1001" s="110"/>
      <c r="E1001" s="111"/>
      <c r="F1001" s="112"/>
    </row>
    <row r="1002" spans="1:6">
      <c r="A1002" s="109"/>
      <c r="B1002" s="107"/>
      <c r="C1002" s="121"/>
      <c r="D1002" s="110"/>
      <c r="E1002" s="111"/>
      <c r="F1002" s="112"/>
    </row>
    <row r="1003" spans="1:6">
      <c r="A1003" s="109"/>
      <c r="B1003" s="107"/>
      <c r="C1003" s="121"/>
      <c r="D1003" s="110"/>
      <c r="E1003" s="111"/>
      <c r="F1003" s="112"/>
    </row>
    <row r="1004" spans="1:6">
      <c r="A1004" s="109"/>
      <c r="B1004" s="107"/>
      <c r="C1004" s="121"/>
      <c r="D1004" s="110"/>
      <c r="E1004" s="111"/>
      <c r="F1004" s="112"/>
    </row>
    <row r="1005" spans="1:6">
      <c r="A1005" s="109"/>
      <c r="B1005" s="107"/>
      <c r="C1005" s="121"/>
      <c r="D1005" s="110"/>
      <c r="E1005" s="111"/>
      <c r="F1005" s="112"/>
    </row>
    <row r="1006" spans="1:6">
      <c r="A1006" s="109"/>
      <c r="B1006" s="107"/>
      <c r="C1006" s="121"/>
      <c r="D1006" s="110"/>
      <c r="E1006" s="111"/>
      <c r="F1006" s="112"/>
    </row>
    <row r="1007" spans="1:6">
      <c r="A1007" s="109"/>
      <c r="B1007" s="107"/>
      <c r="C1007" s="121"/>
      <c r="D1007" s="110"/>
      <c r="E1007" s="111"/>
      <c r="F1007" s="112"/>
    </row>
    <row r="1008" spans="1:6">
      <c r="A1008" s="109"/>
      <c r="B1008" s="107"/>
      <c r="C1008" s="121"/>
      <c r="D1008" s="110"/>
      <c r="E1008" s="111"/>
      <c r="F1008" s="112"/>
    </row>
    <row r="1009" spans="1:6">
      <c r="A1009" s="109"/>
      <c r="B1009" s="107"/>
      <c r="C1009" s="121"/>
      <c r="D1009" s="110"/>
      <c r="E1009" s="111"/>
      <c r="F1009" s="112"/>
    </row>
    <row r="1010" spans="1:6">
      <c r="A1010" s="109"/>
      <c r="B1010" s="107"/>
      <c r="C1010" s="121"/>
      <c r="D1010" s="110"/>
      <c r="E1010" s="111"/>
      <c r="F1010" s="112"/>
    </row>
    <row r="1011" spans="1:6">
      <c r="A1011" s="109"/>
      <c r="B1011" s="107"/>
      <c r="C1011" s="121"/>
      <c r="D1011" s="110"/>
      <c r="E1011" s="111"/>
      <c r="F1011" s="112"/>
    </row>
    <row r="1012" spans="1:6">
      <c r="A1012" s="109"/>
      <c r="B1012" s="107"/>
      <c r="C1012" s="121"/>
      <c r="D1012" s="110"/>
      <c r="E1012" s="111"/>
      <c r="F1012" s="112"/>
    </row>
    <row r="1013" spans="1:6">
      <c r="A1013" s="109"/>
      <c r="B1013" s="107"/>
      <c r="C1013" s="121"/>
      <c r="D1013" s="110"/>
      <c r="E1013" s="111"/>
      <c r="F1013" s="112"/>
    </row>
    <row r="1014" spans="1:6">
      <c r="A1014" s="109"/>
      <c r="B1014" s="107"/>
      <c r="C1014" s="121"/>
      <c r="D1014" s="110"/>
      <c r="E1014" s="111"/>
      <c r="F1014" s="112"/>
    </row>
    <row r="1015" spans="1:6">
      <c r="A1015" s="109"/>
      <c r="B1015" s="107"/>
      <c r="C1015" s="121"/>
      <c r="D1015" s="110"/>
      <c r="E1015" s="111"/>
      <c r="F1015" s="112"/>
    </row>
    <row r="1016" spans="1:6">
      <c r="A1016" s="109"/>
      <c r="B1016" s="107"/>
      <c r="C1016" s="121"/>
      <c r="D1016" s="110"/>
      <c r="E1016" s="111"/>
      <c r="F1016" s="112"/>
    </row>
    <row r="1017" spans="1:6">
      <c r="A1017" s="109"/>
      <c r="B1017" s="107"/>
      <c r="C1017" s="121"/>
      <c r="D1017" s="110"/>
      <c r="E1017" s="111"/>
      <c r="F1017" s="112"/>
    </row>
    <row r="1018" spans="1:6">
      <c r="A1018" s="109"/>
      <c r="B1018" s="107"/>
      <c r="C1018" s="121"/>
      <c r="D1018" s="110"/>
      <c r="E1018" s="111"/>
      <c r="F1018" s="112"/>
    </row>
    <row r="1019" spans="1:6">
      <c r="A1019" s="109"/>
      <c r="B1019" s="107"/>
      <c r="C1019" s="121"/>
      <c r="D1019" s="110"/>
      <c r="E1019" s="111"/>
      <c r="F1019" s="112"/>
    </row>
    <row r="1020" spans="1:6">
      <c r="A1020" s="109"/>
      <c r="B1020" s="107"/>
      <c r="C1020" s="121"/>
      <c r="D1020" s="110"/>
      <c r="E1020" s="111"/>
      <c r="F1020" s="112"/>
    </row>
    <row r="1021" spans="1:6">
      <c r="A1021" s="109"/>
      <c r="B1021" s="107"/>
      <c r="C1021" s="121"/>
      <c r="D1021" s="110"/>
      <c r="E1021" s="111"/>
      <c r="F1021" s="112"/>
    </row>
    <row r="1022" spans="1:6">
      <c r="A1022" s="109"/>
      <c r="B1022" s="107"/>
      <c r="C1022" s="121"/>
      <c r="D1022" s="110"/>
      <c r="E1022" s="111"/>
      <c r="F1022" s="112"/>
    </row>
    <row r="1023" spans="1:6">
      <c r="A1023" s="109"/>
      <c r="B1023" s="107"/>
      <c r="C1023" s="121"/>
      <c r="D1023" s="110"/>
      <c r="E1023" s="111"/>
      <c r="F1023" s="112"/>
    </row>
    <row r="1024" spans="1:6">
      <c r="A1024" s="109"/>
      <c r="B1024" s="107"/>
      <c r="C1024" s="121"/>
      <c r="D1024" s="110"/>
      <c r="E1024" s="111"/>
      <c r="F1024" s="112"/>
    </row>
    <row r="1025" spans="1:6">
      <c r="A1025" s="109"/>
      <c r="B1025" s="107"/>
      <c r="C1025" s="121"/>
      <c r="D1025" s="110"/>
      <c r="E1025" s="111"/>
      <c r="F1025" s="112"/>
    </row>
    <row r="1026" spans="1:6">
      <c r="A1026" s="109"/>
      <c r="B1026" s="107"/>
      <c r="C1026" s="121"/>
      <c r="D1026" s="110"/>
      <c r="E1026" s="111"/>
      <c r="F1026" s="112"/>
    </row>
    <row r="1027" spans="1:6">
      <c r="A1027" s="109"/>
      <c r="B1027" s="107"/>
      <c r="C1027" s="121"/>
      <c r="D1027" s="110"/>
      <c r="E1027" s="111"/>
      <c r="F1027" s="112"/>
    </row>
    <row r="1028" spans="1:6">
      <c r="A1028" s="109"/>
      <c r="B1028" s="107"/>
      <c r="C1028" s="121"/>
      <c r="D1028" s="110"/>
      <c r="E1028" s="111"/>
      <c r="F1028" s="112"/>
    </row>
    <row r="1029" spans="1:6">
      <c r="A1029" s="109"/>
      <c r="B1029" s="107"/>
      <c r="C1029" s="121"/>
      <c r="D1029" s="110"/>
      <c r="E1029" s="111"/>
      <c r="F1029" s="112"/>
    </row>
    <row r="1030" spans="1:6">
      <c r="A1030" s="109"/>
      <c r="B1030" s="107"/>
      <c r="C1030" s="121"/>
      <c r="D1030" s="110"/>
      <c r="E1030" s="111"/>
      <c r="F1030" s="112"/>
    </row>
    <row r="1031" spans="1:6">
      <c r="A1031" s="109"/>
      <c r="B1031" s="107"/>
      <c r="C1031" s="121"/>
      <c r="D1031" s="110"/>
      <c r="E1031" s="111"/>
      <c r="F1031" s="112"/>
    </row>
    <row r="1032" spans="1:6">
      <c r="A1032" s="109"/>
      <c r="B1032" s="107"/>
      <c r="C1032" s="121"/>
      <c r="D1032" s="110"/>
      <c r="E1032" s="111"/>
      <c r="F1032" s="112"/>
    </row>
    <row r="1033" spans="1:6">
      <c r="A1033" s="109"/>
      <c r="B1033" s="107"/>
      <c r="C1033" s="121"/>
      <c r="D1033" s="110"/>
      <c r="E1033" s="111"/>
      <c r="F1033" s="112"/>
    </row>
    <row r="1034" spans="1:6">
      <c r="A1034" s="109"/>
      <c r="B1034" s="107"/>
      <c r="C1034" s="121"/>
      <c r="D1034" s="110"/>
      <c r="E1034" s="111"/>
      <c r="F1034" s="112"/>
    </row>
    <row r="1035" spans="1:6">
      <c r="A1035" s="109"/>
      <c r="B1035" s="107"/>
      <c r="C1035" s="121"/>
      <c r="D1035" s="110"/>
      <c r="E1035" s="111"/>
      <c r="F1035" s="112"/>
    </row>
    <row r="1036" spans="1:6">
      <c r="A1036" s="109"/>
      <c r="B1036" s="107"/>
      <c r="C1036" s="121"/>
      <c r="D1036" s="110"/>
      <c r="E1036" s="111"/>
      <c r="F1036" s="112"/>
    </row>
    <row r="1037" spans="1:6">
      <c r="A1037" s="109"/>
      <c r="B1037" s="107"/>
      <c r="C1037" s="121"/>
      <c r="D1037" s="110"/>
      <c r="E1037" s="111"/>
      <c r="F1037" s="112"/>
    </row>
    <row r="1038" spans="1:6">
      <c r="A1038" s="109"/>
      <c r="B1038" s="107"/>
      <c r="C1038" s="121"/>
      <c r="D1038" s="110"/>
      <c r="E1038" s="111"/>
      <c r="F1038" s="112"/>
    </row>
    <row r="1039" spans="1:6">
      <c r="A1039" s="109"/>
      <c r="B1039" s="107"/>
      <c r="C1039" s="121"/>
      <c r="D1039" s="110"/>
      <c r="E1039" s="111"/>
      <c r="F1039" s="112"/>
    </row>
    <row r="1040" spans="1:6">
      <c r="A1040" s="109"/>
      <c r="B1040" s="107"/>
      <c r="C1040" s="121"/>
      <c r="D1040" s="110"/>
      <c r="E1040" s="111"/>
      <c r="F1040" s="112"/>
    </row>
    <row r="1041" spans="1:6">
      <c r="A1041" s="109"/>
      <c r="B1041" s="107"/>
      <c r="C1041" s="121"/>
      <c r="D1041" s="110"/>
      <c r="E1041" s="111"/>
      <c r="F1041" s="112"/>
    </row>
    <row r="1042" spans="1:6">
      <c r="A1042" s="109"/>
      <c r="B1042" s="107"/>
      <c r="C1042" s="121"/>
      <c r="D1042" s="110"/>
      <c r="E1042" s="111"/>
      <c r="F1042" s="112"/>
    </row>
    <row r="1043" spans="1:6">
      <c r="A1043" s="109"/>
      <c r="B1043" s="107"/>
      <c r="C1043" s="121"/>
      <c r="D1043" s="110"/>
      <c r="E1043" s="111"/>
      <c r="F1043" s="112"/>
    </row>
    <row r="1044" spans="1:6">
      <c r="A1044" s="109"/>
      <c r="B1044" s="107"/>
      <c r="C1044" s="121"/>
      <c r="D1044" s="110"/>
      <c r="E1044" s="111"/>
      <c r="F1044" s="112"/>
    </row>
    <row r="1045" spans="1:6">
      <c r="A1045" s="109"/>
      <c r="B1045" s="107"/>
      <c r="C1045" s="121"/>
      <c r="D1045" s="110"/>
      <c r="E1045" s="111"/>
      <c r="F1045" s="112"/>
    </row>
    <row r="1046" spans="1:6">
      <c r="A1046" s="109"/>
      <c r="B1046" s="107"/>
      <c r="C1046" s="121"/>
      <c r="D1046" s="110"/>
      <c r="E1046" s="111"/>
      <c r="F1046" s="112"/>
    </row>
    <row r="1047" spans="1:6">
      <c r="A1047" s="109"/>
      <c r="B1047" s="107"/>
      <c r="C1047" s="121"/>
      <c r="D1047" s="110"/>
      <c r="E1047" s="111"/>
      <c r="F1047" s="112"/>
    </row>
    <row r="1048" spans="1:6">
      <c r="A1048" s="109"/>
      <c r="B1048" s="107"/>
      <c r="C1048" s="121"/>
      <c r="D1048" s="110"/>
      <c r="E1048" s="111"/>
      <c r="F1048" s="112"/>
    </row>
    <row r="1049" spans="1:6">
      <c r="A1049" s="109"/>
      <c r="B1049" s="107"/>
      <c r="C1049" s="121"/>
      <c r="D1049" s="110"/>
      <c r="E1049" s="111"/>
      <c r="F1049" s="112"/>
    </row>
    <row r="1050" spans="1:6">
      <c r="A1050" s="109"/>
      <c r="B1050" s="107"/>
      <c r="C1050" s="121"/>
      <c r="D1050" s="110"/>
      <c r="E1050" s="111"/>
      <c r="F1050" s="112"/>
    </row>
    <row r="1051" spans="1:6">
      <c r="A1051" s="109"/>
      <c r="B1051" s="107"/>
      <c r="C1051" s="121"/>
      <c r="D1051" s="110"/>
      <c r="E1051" s="111"/>
      <c r="F1051" s="112"/>
    </row>
    <row r="1052" spans="1:6">
      <c r="A1052" s="109"/>
      <c r="B1052" s="107"/>
      <c r="C1052" s="121"/>
      <c r="D1052" s="110"/>
      <c r="E1052" s="111"/>
      <c r="F1052" s="112"/>
    </row>
    <row r="1053" spans="1:6">
      <c r="A1053" s="109"/>
      <c r="B1053" s="107"/>
      <c r="C1053" s="121"/>
      <c r="D1053" s="110"/>
      <c r="E1053" s="111"/>
      <c r="F1053" s="112"/>
    </row>
    <row r="1054" spans="1:6">
      <c r="A1054" s="109"/>
      <c r="B1054" s="107"/>
      <c r="C1054" s="121"/>
      <c r="D1054" s="110"/>
      <c r="E1054" s="111"/>
      <c r="F1054" s="112"/>
    </row>
    <row r="1055" spans="1:6">
      <c r="A1055" s="109"/>
      <c r="B1055" s="107"/>
      <c r="C1055" s="121"/>
      <c r="D1055" s="110"/>
      <c r="E1055" s="111"/>
      <c r="F1055" s="112"/>
    </row>
    <row r="1056" spans="1:6">
      <c r="A1056" s="109"/>
      <c r="B1056" s="107"/>
      <c r="C1056" s="121"/>
      <c r="D1056" s="110"/>
      <c r="E1056" s="111"/>
      <c r="F1056" s="112"/>
    </row>
    <row r="1057" spans="1:6">
      <c r="A1057" s="109"/>
      <c r="B1057" s="107"/>
      <c r="C1057" s="121"/>
      <c r="D1057" s="110"/>
      <c r="E1057" s="111"/>
      <c r="F1057" s="112"/>
    </row>
    <row r="1058" spans="1:6">
      <c r="A1058" s="109"/>
      <c r="B1058" s="107"/>
      <c r="C1058" s="121"/>
      <c r="D1058" s="110"/>
      <c r="E1058" s="111"/>
      <c r="F1058" s="112"/>
    </row>
    <row r="1059" spans="1:6">
      <c r="A1059" s="109"/>
      <c r="B1059" s="107"/>
      <c r="C1059" s="121"/>
      <c r="D1059" s="110"/>
      <c r="E1059" s="111"/>
      <c r="F1059" s="112"/>
    </row>
    <row r="1060" spans="1:6">
      <c r="A1060" s="109"/>
      <c r="B1060" s="107"/>
      <c r="C1060" s="121"/>
      <c r="D1060" s="110"/>
      <c r="E1060" s="111"/>
      <c r="F1060" s="112"/>
    </row>
    <row r="1061" spans="1:6">
      <c r="A1061" s="109"/>
      <c r="B1061" s="107"/>
      <c r="C1061" s="121"/>
      <c r="D1061" s="110"/>
      <c r="E1061" s="111"/>
      <c r="F1061" s="112"/>
    </row>
    <row r="1062" spans="1:6">
      <c r="A1062" s="109"/>
      <c r="B1062" s="107"/>
      <c r="C1062" s="121"/>
      <c r="D1062" s="110"/>
      <c r="E1062" s="111"/>
      <c r="F1062" s="112"/>
    </row>
    <row r="1063" spans="1:6">
      <c r="A1063" s="109"/>
      <c r="B1063" s="107"/>
      <c r="C1063" s="121"/>
      <c r="D1063" s="110"/>
      <c r="E1063" s="111"/>
      <c r="F1063" s="112"/>
    </row>
    <row r="1064" spans="1:6">
      <c r="A1064" s="109"/>
      <c r="B1064" s="107"/>
      <c r="C1064" s="121"/>
      <c r="D1064" s="110"/>
      <c r="E1064" s="111"/>
      <c r="F1064" s="112"/>
    </row>
    <row r="1065" spans="1:6">
      <c r="A1065" s="109"/>
      <c r="B1065" s="107"/>
      <c r="C1065" s="121"/>
      <c r="D1065" s="110"/>
      <c r="E1065" s="111"/>
      <c r="F1065" s="112"/>
    </row>
    <row r="1066" spans="1:6">
      <c r="A1066" s="109"/>
      <c r="B1066" s="107"/>
      <c r="C1066" s="121"/>
      <c r="D1066" s="110"/>
      <c r="E1066" s="111"/>
      <c r="F1066" s="112"/>
    </row>
    <row r="1067" spans="1:6">
      <c r="A1067" s="109"/>
      <c r="B1067" s="107"/>
      <c r="C1067" s="121"/>
      <c r="D1067" s="110"/>
      <c r="E1067" s="111"/>
      <c r="F1067" s="112"/>
    </row>
    <row r="1068" spans="1:6">
      <c r="A1068" s="109"/>
      <c r="B1068" s="107"/>
      <c r="C1068" s="121"/>
      <c r="D1068" s="110"/>
      <c r="E1068" s="111"/>
      <c r="F1068" s="112"/>
    </row>
    <row r="1069" spans="1:6">
      <c r="A1069" s="109"/>
      <c r="B1069" s="107"/>
      <c r="C1069" s="121"/>
      <c r="D1069" s="110"/>
      <c r="E1069" s="111"/>
      <c r="F1069" s="112"/>
    </row>
    <row r="1070" spans="1:6">
      <c r="A1070" s="109"/>
      <c r="B1070" s="107"/>
      <c r="C1070" s="121"/>
      <c r="D1070" s="110"/>
      <c r="E1070" s="111"/>
      <c r="F1070" s="112"/>
    </row>
    <row r="1071" spans="1:6">
      <c r="A1071" s="109"/>
      <c r="B1071" s="107"/>
      <c r="C1071" s="121"/>
      <c r="D1071" s="110"/>
      <c r="E1071" s="111"/>
      <c r="F1071" s="112"/>
    </row>
    <row r="1072" spans="1:6">
      <c r="A1072" s="109"/>
      <c r="B1072" s="107"/>
      <c r="C1072" s="121"/>
      <c r="D1072" s="110"/>
      <c r="E1072" s="111"/>
      <c r="F1072" s="112"/>
    </row>
    <row r="1073" spans="1:6">
      <c r="A1073" s="109"/>
      <c r="B1073" s="107"/>
      <c r="C1073" s="121"/>
      <c r="D1073" s="110"/>
      <c r="E1073" s="111"/>
      <c r="F1073" s="112"/>
    </row>
    <row r="1074" spans="1:6">
      <c r="A1074" s="109"/>
      <c r="B1074" s="107"/>
      <c r="C1074" s="121"/>
      <c r="D1074" s="110"/>
      <c r="E1074" s="111"/>
      <c r="F1074" s="112"/>
    </row>
    <row r="1075" spans="1:6">
      <c r="A1075" s="109"/>
      <c r="B1075" s="107"/>
      <c r="C1075" s="121"/>
      <c r="D1075" s="110"/>
      <c r="E1075" s="111"/>
      <c r="F1075" s="112"/>
    </row>
    <row r="1076" spans="1:6">
      <c r="A1076" s="109"/>
      <c r="B1076" s="107"/>
      <c r="C1076" s="121"/>
      <c r="D1076" s="110"/>
      <c r="E1076" s="111"/>
      <c r="F1076" s="112"/>
    </row>
    <row r="1077" spans="1:6">
      <c r="A1077" s="109"/>
      <c r="B1077" s="107"/>
      <c r="C1077" s="121"/>
      <c r="D1077" s="110"/>
      <c r="E1077" s="111"/>
      <c r="F1077" s="112"/>
    </row>
    <row r="1078" spans="1:6">
      <c r="A1078" s="109"/>
      <c r="B1078" s="107"/>
      <c r="C1078" s="121"/>
      <c r="D1078" s="110"/>
      <c r="E1078" s="111"/>
      <c r="F1078" s="112"/>
    </row>
    <row r="1079" spans="1:6">
      <c r="A1079" s="109"/>
      <c r="B1079" s="107"/>
      <c r="C1079" s="121"/>
      <c r="D1079" s="110"/>
      <c r="E1079" s="111"/>
      <c r="F1079" s="112"/>
    </row>
    <row r="1080" spans="1:6">
      <c r="A1080" s="109"/>
      <c r="B1080" s="107"/>
      <c r="C1080" s="121"/>
      <c r="D1080" s="110"/>
      <c r="E1080" s="111"/>
      <c r="F1080" s="112"/>
    </row>
    <row r="1081" spans="1:6">
      <c r="A1081" s="109"/>
      <c r="B1081" s="107"/>
      <c r="C1081" s="121"/>
      <c r="D1081" s="110"/>
      <c r="E1081" s="111"/>
      <c r="F1081" s="112"/>
    </row>
    <row r="1082" spans="1:6">
      <c r="A1082" s="109"/>
      <c r="B1082" s="107"/>
      <c r="C1082" s="121"/>
      <c r="D1082" s="110"/>
      <c r="E1082" s="111"/>
      <c r="F1082" s="112"/>
    </row>
    <row r="1083" spans="1:6">
      <c r="A1083" s="109"/>
      <c r="B1083" s="107"/>
      <c r="C1083" s="121"/>
      <c r="D1083" s="110"/>
      <c r="E1083" s="111"/>
      <c r="F1083" s="112"/>
    </row>
    <row r="1084" spans="1:6">
      <c r="A1084" s="109"/>
      <c r="B1084" s="107"/>
      <c r="C1084" s="121"/>
      <c r="D1084" s="110"/>
      <c r="E1084" s="111"/>
      <c r="F1084" s="112"/>
    </row>
    <row r="1085" spans="1:6">
      <c r="A1085" s="109"/>
      <c r="B1085" s="107"/>
      <c r="C1085" s="121"/>
      <c r="D1085" s="110"/>
      <c r="E1085" s="111"/>
      <c r="F1085" s="112"/>
    </row>
    <row r="1086" spans="1:6">
      <c r="A1086" s="109"/>
      <c r="B1086" s="107"/>
      <c r="C1086" s="121"/>
      <c r="D1086" s="110"/>
      <c r="E1086" s="111"/>
      <c r="F1086" s="112"/>
    </row>
    <row r="1087" spans="1:6">
      <c r="A1087" s="109"/>
      <c r="B1087" s="107"/>
      <c r="C1087" s="121"/>
      <c r="D1087" s="110"/>
      <c r="E1087" s="111"/>
      <c r="F1087" s="112"/>
    </row>
    <row r="1088" spans="1:6">
      <c r="A1088" s="109"/>
      <c r="B1088" s="107"/>
      <c r="C1088" s="121"/>
      <c r="D1088" s="110"/>
      <c r="E1088" s="111"/>
      <c r="F1088" s="112"/>
    </row>
    <row r="1089" spans="1:6">
      <c r="A1089" s="109"/>
      <c r="B1089" s="107"/>
      <c r="C1089" s="121"/>
      <c r="D1089" s="110"/>
      <c r="E1089" s="111"/>
      <c r="F1089" s="112"/>
    </row>
    <row r="1090" spans="1:6">
      <c r="A1090" s="109"/>
      <c r="B1090" s="107"/>
      <c r="C1090" s="121"/>
      <c r="D1090" s="110"/>
      <c r="E1090" s="111"/>
      <c r="F1090" s="112"/>
    </row>
    <row r="1091" spans="1:6">
      <c r="A1091" s="109"/>
      <c r="B1091" s="107"/>
      <c r="C1091" s="121"/>
      <c r="D1091" s="110"/>
      <c r="E1091" s="111"/>
      <c r="F1091" s="112"/>
    </row>
    <row r="1092" spans="1:6">
      <c r="A1092" s="109"/>
      <c r="B1092" s="107"/>
      <c r="C1092" s="121"/>
      <c r="D1092" s="110"/>
      <c r="E1092" s="111"/>
      <c r="F1092" s="112"/>
    </row>
    <row r="1093" spans="1:6">
      <c r="A1093" s="109"/>
      <c r="B1093" s="107"/>
      <c r="C1093" s="121"/>
      <c r="D1093" s="110"/>
      <c r="E1093" s="111"/>
      <c r="F1093" s="112"/>
    </row>
    <row r="1094" spans="1:6">
      <c r="A1094" s="109"/>
      <c r="B1094" s="107"/>
      <c r="C1094" s="121"/>
      <c r="D1094" s="110"/>
      <c r="E1094" s="111"/>
      <c r="F1094" s="112"/>
    </row>
    <row r="1095" spans="1:6">
      <c r="A1095" s="109"/>
      <c r="B1095" s="107"/>
      <c r="C1095" s="121"/>
      <c r="D1095" s="110"/>
      <c r="E1095" s="111"/>
      <c r="F1095" s="112"/>
    </row>
    <row r="1096" spans="1:6">
      <c r="A1096" s="109"/>
      <c r="B1096" s="107"/>
      <c r="C1096" s="121"/>
      <c r="D1096" s="110"/>
      <c r="E1096" s="111"/>
      <c r="F1096" s="112"/>
    </row>
    <row r="1097" spans="1:6">
      <c r="A1097" s="109"/>
      <c r="B1097" s="107"/>
      <c r="C1097" s="121"/>
      <c r="D1097" s="110"/>
      <c r="E1097" s="111"/>
      <c r="F1097" s="112"/>
    </row>
    <row r="1098" spans="1:6">
      <c r="A1098" s="109"/>
      <c r="B1098" s="107"/>
      <c r="C1098" s="121"/>
      <c r="D1098" s="110"/>
      <c r="E1098" s="111"/>
      <c r="F1098" s="112"/>
    </row>
    <row r="1099" spans="1:6">
      <c r="A1099" s="109"/>
      <c r="B1099" s="107"/>
      <c r="C1099" s="121"/>
      <c r="D1099" s="110"/>
      <c r="E1099" s="111"/>
      <c r="F1099" s="112"/>
    </row>
    <row r="1100" spans="1:6">
      <c r="A1100" s="109"/>
      <c r="B1100" s="107"/>
      <c r="C1100" s="121"/>
      <c r="D1100" s="110"/>
      <c r="E1100" s="111"/>
      <c r="F1100" s="112"/>
    </row>
    <row r="1101" spans="1:6">
      <c r="A1101" s="109"/>
      <c r="B1101" s="107"/>
      <c r="C1101" s="121"/>
      <c r="D1101" s="110"/>
      <c r="E1101" s="111"/>
      <c r="F1101" s="112"/>
    </row>
    <row r="1102" spans="1:6">
      <c r="A1102" s="109"/>
      <c r="B1102" s="107"/>
      <c r="C1102" s="121"/>
      <c r="D1102" s="110"/>
      <c r="E1102" s="111"/>
      <c r="F1102" s="112"/>
    </row>
    <row r="1103" spans="1:6">
      <c r="A1103" s="109"/>
      <c r="B1103" s="107"/>
      <c r="C1103" s="121"/>
      <c r="D1103" s="110"/>
      <c r="E1103" s="111"/>
      <c r="F1103" s="112"/>
    </row>
    <row r="1104" spans="1:6">
      <c r="A1104" s="109"/>
      <c r="B1104" s="107"/>
      <c r="C1104" s="121"/>
      <c r="D1104" s="110"/>
      <c r="E1104" s="111"/>
      <c r="F1104" s="112"/>
    </row>
    <row r="1105" spans="1:6">
      <c r="A1105" s="109"/>
      <c r="B1105" s="107"/>
      <c r="C1105" s="121"/>
      <c r="D1105" s="110"/>
      <c r="E1105" s="111"/>
      <c r="F1105" s="112"/>
    </row>
    <row r="1106" spans="1:6">
      <c r="A1106" s="109"/>
      <c r="B1106" s="107"/>
      <c r="C1106" s="121"/>
      <c r="D1106" s="110"/>
      <c r="E1106" s="111"/>
      <c r="F1106" s="112"/>
    </row>
    <row r="1107" spans="1:6">
      <c r="A1107" s="109"/>
      <c r="B1107" s="107"/>
      <c r="C1107" s="121"/>
      <c r="D1107" s="110"/>
      <c r="E1107" s="111"/>
      <c r="F1107" s="112"/>
    </row>
    <row r="1108" spans="1:6">
      <c r="A1108" s="109"/>
      <c r="B1108" s="107"/>
      <c r="C1108" s="121"/>
      <c r="D1108" s="110"/>
      <c r="E1108" s="111"/>
      <c r="F1108" s="112"/>
    </row>
    <row r="1109" spans="1:6">
      <c r="A1109" s="109"/>
      <c r="B1109" s="107"/>
      <c r="C1109" s="121"/>
      <c r="D1109" s="110"/>
      <c r="E1109" s="111"/>
      <c r="F1109" s="112"/>
    </row>
    <row r="1110" spans="1:6">
      <c r="A1110" s="109"/>
      <c r="B1110" s="107"/>
      <c r="C1110" s="121"/>
      <c r="D1110" s="110"/>
      <c r="E1110" s="111"/>
      <c r="F1110" s="112"/>
    </row>
    <row r="1111" spans="1:6">
      <c r="A1111" s="109"/>
      <c r="B1111" s="107"/>
      <c r="C1111" s="121"/>
      <c r="D1111" s="110"/>
      <c r="E1111" s="111"/>
      <c r="F1111" s="112"/>
    </row>
    <row r="1112" spans="1:6">
      <c r="A1112" s="109"/>
      <c r="B1112" s="107"/>
      <c r="C1112" s="121"/>
      <c r="D1112" s="110"/>
      <c r="E1112" s="111"/>
      <c r="F1112" s="112"/>
    </row>
    <row r="1113" spans="1:6">
      <c r="A1113" s="109"/>
      <c r="B1113" s="107"/>
      <c r="C1113" s="121"/>
      <c r="D1113" s="110"/>
      <c r="E1113" s="111"/>
      <c r="F1113" s="112"/>
    </row>
    <row r="1114" spans="1:6">
      <c r="A1114" s="109"/>
      <c r="B1114" s="107"/>
      <c r="C1114" s="121"/>
      <c r="D1114" s="110"/>
      <c r="E1114" s="111"/>
      <c r="F1114" s="112"/>
    </row>
    <row r="1115" spans="1:6">
      <c r="A1115" s="109"/>
      <c r="B1115" s="107"/>
      <c r="C1115" s="121"/>
      <c r="D1115" s="110"/>
      <c r="E1115" s="111"/>
      <c r="F1115" s="112"/>
    </row>
    <row r="1116" spans="1:6">
      <c r="A1116" s="109"/>
      <c r="B1116" s="107"/>
      <c r="C1116" s="121"/>
      <c r="D1116" s="110"/>
      <c r="E1116" s="111"/>
      <c r="F1116" s="112"/>
    </row>
    <row r="1117" spans="1:6">
      <c r="A1117" s="109"/>
      <c r="B1117" s="107"/>
      <c r="C1117" s="121"/>
      <c r="D1117" s="110"/>
      <c r="E1117" s="111"/>
      <c r="F1117" s="112"/>
    </row>
    <row r="1118" spans="1:6">
      <c r="A1118" s="109"/>
      <c r="B1118" s="107"/>
      <c r="C1118" s="121"/>
      <c r="D1118" s="110"/>
      <c r="E1118" s="111"/>
      <c r="F1118" s="112"/>
    </row>
    <row r="1119" spans="1:6">
      <c r="A1119" s="109"/>
      <c r="B1119" s="107"/>
      <c r="C1119" s="121"/>
      <c r="D1119" s="110"/>
      <c r="E1119" s="111"/>
      <c r="F1119" s="112"/>
    </row>
    <row r="1120" spans="1:6">
      <c r="A1120" s="109"/>
      <c r="B1120" s="107"/>
      <c r="C1120" s="121"/>
      <c r="D1120" s="110"/>
      <c r="E1120" s="111"/>
      <c r="F1120" s="112"/>
    </row>
    <row r="1121" spans="1:6">
      <c r="A1121" s="109"/>
      <c r="B1121" s="107"/>
      <c r="C1121" s="121"/>
      <c r="D1121" s="110"/>
      <c r="E1121" s="111"/>
      <c r="F1121" s="112"/>
    </row>
    <row r="1122" spans="1:6">
      <c r="A1122" s="109"/>
      <c r="B1122" s="107"/>
      <c r="C1122" s="121"/>
      <c r="D1122" s="110"/>
      <c r="E1122" s="111"/>
      <c r="F1122" s="112"/>
    </row>
    <row r="1123" spans="1:6">
      <c r="A1123" s="109"/>
      <c r="B1123" s="107"/>
      <c r="C1123" s="121"/>
      <c r="D1123" s="110"/>
      <c r="E1123" s="111"/>
      <c r="F1123" s="112"/>
    </row>
    <row r="1124" spans="1:6">
      <c r="A1124" s="109"/>
      <c r="B1124" s="107"/>
      <c r="C1124" s="121"/>
      <c r="D1124" s="110"/>
      <c r="E1124" s="111"/>
      <c r="F1124" s="112"/>
    </row>
    <row r="1125" spans="1:6">
      <c r="A1125" s="109"/>
      <c r="B1125" s="107"/>
      <c r="C1125" s="121"/>
      <c r="D1125" s="110"/>
      <c r="E1125" s="111"/>
      <c r="F1125" s="112"/>
    </row>
    <row r="1126" spans="1:6">
      <c r="A1126" s="109"/>
      <c r="B1126" s="107"/>
      <c r="C1126" s="121"/>
      <c r="D1126" s="110"/>
      <c r="E1126" s="111"/>
      <c r="F1126" s="112"/>
    </row>
    <row r="1127" spans="1:6">
      <c r="A1127" s="109"/>
      <c r="B1127" s="107"/>
      <c r="C1127" s="121"/>
      <c r="D1127" s="110"/>
      <c r="E1127" s="111"/>
      <c r="F1127" s="112"/>
    </row>
    <row r="1128" spans="1:6">
      <c r="A1128" s="109"/>
      <c r="B1128" s="107"/>
      <c r="C1128" s="121"/>
      <c r="D1128" s="110"/>
      <c r="E1128" s="111"/>
      <c r="F1128" s="112"/>
    </row>
    <row r="1129" spans="1:6">
      <c r="A1129" s="109"/>
      <c r="B1129" s="107"/>
      <c r="C1129" s="121"/>
      <c r="D1129" s="110"/>
      <c r="E1129" s="111"/>
      <c r="F1129" s="112"/>
    </row>
    <row r="1130" spans="1:6">
      <c r="A1130" s="109"/>
      <c r="B1130" s="107"/>
      <c r="C1130" s="121"/>
      <c r="D1130" s="110"/>
      <c r="E1130" s="111"/>
      <c r="F1130" s="112"/>
    </row>
    <row r="1131" spans="1:6">
      <c r="A1131" s="109"/>
      <c r="B1131" s="107"/>
      <c r="C1131" s="121"/>
      <c r="D1131" s="110"/>
      <c r="E1131" s="111"/>
      <c r="F1131" s="112"/>
    </row>
    <row r="1132" spans="1:6">
      <c r="A1132" s="109"/>
      <c r="B1132" s="107"/>
      <c r="C1132" s="121"/>
      <c r="D1132" s="110"/>
      <c r="E1132" s="111"/>
      <c r="F1132" s="112"/>
    </row>
    <row r="1133" spans="1:6">
      <c r="A1133" s="109"/>
      <c r="B1133" s="107"/>
      <c r="C1133" s="121"/>
      <c r="D1133" s="110"/>
      <c r="E1133" s="111"/>
      <c r="F1133" s="112"/>
    </row>
    <row r="1134" spans="1:6">
      <c r="A1134" s="109"/>
      <c r="B1134" s="107"/>
      <c r="C1134" s="121"/>
      <c r="D1134" s="110"/>
      <c r="E1134" s="111"/>
      <c r="F1134" s="112"/>
    </row>
    <row r="1135" spans="1:6">
      <c r="A1135" s="109"/>
      <c r="B1135" s="107"/>
      <c r="C1135" s="121"/>
      <c r="D1135" s="110"/>
      <c r="E1135" s="111"/>
      <c r="F1135" s="112"/>
    </row>
    <row r="1136" spans="1:6">
      <c r="A1136" s="109"/>
      <c r="B1136" s="107"/>
      <c r="C1136" s="121"/>
      <c r="D1136" s="110"/>
      <c r="E1136" s="111"/>
      <c r="F1136" s="112"/>
    </row>
    <row r="1137" spans="1:6">
      <c r="A1137" s="109"/>
      <c r="B1137" s="107"/>
      <c r="C1137" s="121"/>
      <c r="D1137" s="110"/>
      <c r="E1137" s="111"/>
      <c r="F1137" s="112"/>
    </row>
    <row r="1138" spans="1:6">
      <c r="A1138" s="109"/>
      <c r="B1138" s="107"/>
      <c r="C1138" s="121"/>
      <c r="D1138" s="110"/>
      <c r="E1138" s="111"/>
      <c r="F1138" s="112"/>
    </row>
    <row r="1139" spans="1:6">
      <c r="A1139" s="109"/>
      <c r="B1139" s="107"/>
      <c r="C1139" s="121"/>
      <c r="D1139" s="110"/>
      <c r="E1139" s="111"/>
      <c r="F1139" s="112"/>
    </row>
    <row r="1140" spans="1:6">
      <c r="A1140" s="109"/>
      <c r="B1140" s="107"/>
      <c r="C1140" s="121"/>
      <c r="D1140" s="110"/>
      <c r="E1140" s="111"/>
      <c r="F1140" s="112"/>
    </row>
    <row r="1141" spans="1:6">
      <c r="A1141" s="109"/>
      <c r="B1141" s="107"/>
      <c r="C1141" s="121"/>
      <c r="D1141" s="110"/>
      <c r="E1141" s="111"/>
      <c r="F1141" s="112"/>
    </row>
    <row r="1142" spans="1:6">
      <c r="A1142" s="109"/>
      <c r="B1142" s="107"/>
      <c r="C1142" s="121"/>
      <c r="D1142" s="110"/>
      <c r="E1142" s="111"/>
      <c r="F1142" s="112"/>
    </row>
    <row r="1143" spans="1:6">
      <c r="A1143" s="109"/>
      <c r="B1143" s="107"/>
      <c r="C1143" s="121"/>
      <c r="D1143" s="110"/>
      <c r="E1143" s="111"/>
      <c r="F1143" s="112"/>
    </row>
    <row r="1144" spans="1:6">
      <c r="A1144" s="109"/>
      <c r="B1144" s="107"/>
      <c r="C1144" s="121"/>
      <c r="D1144" s="110"/>
      <c r="E1144" s="111"/>
      <c r="F1144" s="112"/>
    </row>
    <row r="1145" spans="1:6">
      <c r="A1145" s="109"/>
      <c r="B1145" s="107"/>
      <c r="C1145" s="121"/>
      <c r="D1145" s="110"/>
      <c r="E1145" s="111"/>
      <c r="F1145" s="112"/>
    </row>
    <row r="1146" spans="1:6">
      <c r="A1146" s="109"/>
      <c r="B1146" s="107"/>
      <c r="C1146" s="121"/>
      <c r="D1146" s="110"/>
      <c r="E1146" s="111"/>
      <c r="F1146" s="112"/>
    </row>
    <row r="1147" spans="1:6">
      <c r="A1147" s="109"/>
      <c r="B1147" s="107"/>
      <c r="C1147" s="121"/>
      <c r="D1147" s="110"/>
      <c r="E1147" s="111"/>
      <c r="F1147" s="112"/>
    </row>
    <row r="1148" spans="1:6">
      <c r="A1148" s="109"/>
      <c r="B1148" s="107"/>
      <c r="C1148" s="121"/>
      <c r="D1148" s="110"/>
      <c r="E1148" s="111"/>
      <c r="F1148" s="112"/>
    </row>
    <row r="1149" spans="1:6">
      <c r="A1149" s="109"/>
      <c r="B1149" s="107"/>
      <c r="C1149" s="121"/>
      <c r="D1149" s="110"/>
      <c r="E1149" s="111"/>
      <c r="F1149" s="112"/>
    </row>
    <row r="1150" spans="1:6">
      <c r="A1150" s="109"/>
      <c r="B1150" s="107"/>
      <c r="C1150" s="121"/>
      <c r="D1150" s="110"/>
      <c r="E1150" s="111"/>
      <c r="F1150" s="112"/>
    </row>
    <row r="1151" spans="1:6">
      <c r="A1151" s="109"/>
      <c r="B1151" s="107"/>
      <c r="C1151" s="121"/>
      <c r="D1151" s="110"/>
      <c r="E1151" s="111"/>
      <c r="F1151" s="112"/>
    </row>
    <row r="1152" spans="1:6">
      <c r="A1152" s="109"/>
      <c r="B1152" s="107"/>
      <c r="C1152" s="121"/>
      <c r="D1152" s="110"/>
      <c r="E1152" s="111"/>
      <c r="F1152" s="112"/>
    </row>
    <row r="1153" spans="1:6">
      <c r="A1153" s="109"/>
      <c r="B1153" s="107"/>
      <c r="C1153" s="121"/>
      <c r="D1153" s="110"/>
      <c r="E1153" s="111"/>
      <c r="F1153" s="112"/>
    </row>
    <row r="1154" spans="1:6">
      <c r="A1154" s="109"/>
      <c r="B1154" s="107"/>
      <c r="C1154" s="121"/>
      <c r="D1154" s="110"/>
      <c r="E1154" s="111"/>
      <c r="F1154" s="112"/>
    </row>
    <row r="1155" spans="1:6">
      <c r="A1155" s="109"/>
      <c r="B1155" s="107"/>
      <c r="C1155" s="121"/>
      <c r="D1155" s="110"/>
      <c r="E1155" s="111"/>
      <c r="F1155" s="112"/>
    </row>
    <row r="1156" spans="1:6">
      <c r="A1156" s="109"/>
      <c r="B1156" s="107"/>
      <c r="C1156" s="121"/>
      <c r="D1156" s="110"/>
      <c r="E1156" s="111"/>
      <c r="F1156" s="112"/>
    </row>
    <row r="1157" spans="1:6">
      <c r="A1157" s="109"/>
      <c r="B1157" s="107"/>
      <c r="C1157" s="121"/>
      <c r="D1157" s="110"/>
      <c r="E1157" s="111"/>
      <c r="F1157" s="112"/>
    </row>
    <row r="1158" spans="1:6">
      <c r="A1158" s="109"/>
      <c r="B1158" s="107"/>
      <c r="C1158" s="121"/>
      <c r="D1158" s="110"/>
      <c r="E1158" s="111"/>
      <c r="F1158" s="112"/>
    </row>
    <row r="1159" spans="1:6">
      <c r="A1159" s="109"/>
      <c r="B1159" s="107"/>
      <c r="C1159" s="121"/>
      <c r="D1159" s="110"/>
      <c r="E1159" s="111"/>
      <c r="F1159" s="112"/>
    </row>
    <row r="1160" spans="1:6">
      <c r="A1160" s="109"/>
      <c r="B1160" s="107"/>
      <c r="C1160" s="121"/>
      <c r="D1160" s="110"/>
      <c r="E1160" s="111"/>
      <c r="F1160" s="112"/>
    </row>
    <row r="1161" spans="1:6">
      <c r="A1161" s="109"/>
      <c r="B1161" s="107"/>
      <c r="C1161" s="121"/>
      <c r="D1161" s="110"/>
      <c r="E1161" s="111"/>
      <c r="F1161" s="112"/>
    </row>
    <row r="1162" spans="1:6">
      <c r="A1162" s="109"/>
      <c r="B1162" s="107"/>
      <c r="C1162" s="121"/>
      <c r="D1162" s="110"/>
      <c r="E1162" s="111"/>
      <c r="F1162" s="112"/>
    </row>
    <row r="1163" spans="1:6">
      <c r="A1163" s="109"/>
      <c r="B1163" s="107"/>
      <c r="C1163" s="121"/>
      <c r="D1163" s="110"/>
      <c r="E1163" s="111"/>
      <c r="F1163" s="112"/>
    </row>
    <row r="1164" spans="1:6">
      <c r="A1164" s="109"/>
      <c r="B1164" s="107"/>
      <c r="C1164" s="121"/>
      <c r="D1164" s="110"/>
      <c r="E1164" s="111"/>
      <c r="F1164" s="112"/>
    </row>
    <row r="1165" spans="1:6">
      <c r="A1165" s="109"/>
      <c r="B1165" s="107"/>
      <c r="C1165" s="121"/>
      <c r="D1165" s="110"/>
      <c r="E1165" s="111"/>
      <c r="F1165" s="112"/>
    </row>
    <row r="1166" spans="1:6">
      <c r="A1166" s="109"/>
      <c r="B1166" s="107"/>
      <c r="C1166" s="121"/>
      <c r="D1166" s="110"/>
      <c r="E1166" s="111"/>
      <c r="F1166" s="112"/>
    </row>
    <row r="1167" spans="1:6">
      <c r="A1167" s="109"/>
      <c r="B1167" s="107"/>
      <c r="C1167" s="121"/>
      <c r="D1167" s="110"/>
      <c r="E1167" s="111"/>
      <c r="F1167" s="112"/>
    </row>
    <row r="1168" spans="1:6">
      <c r="A1168" s="109"/>
      <c r="B1168" s="107"/>
      <c r="C1168" s="121"/>
      <c r="D1168" s="110"/>
      <c r="E1168" s="111"/>
      <c r="F1168" s="112"/>
    </row>
    <row r="1169" spans="1:6">
      <c r="A1169" s="109"/>
      <c r="B1169" s="107"/>
      <c r="C1169" s="121"/>
      <c r="D1169" s="110"/>
      <c r="E1169" s="111"/>
      <c r="F1169" s="112"/>
    </row>
    <row r="1170" spans="1:6">
      <c r="A1170" s="109"/>
      <c r="B1170" s="107"/>
      <c r="C1170" s="121"/>
      <c r="D1170" s="110"/>
      <c r="E1170" s="111"/>
      <c r="F1170" s="112"/>
    </row>
    <row r="1171" spans="1:6">
      <c r="A1171" s="109"/>
      <c r="B1171" s="107"/>
      <c r="C1171" s="121"/>
      <c r="D1171" s="110"/>
      <c r="E1171" s="111"/>
      <c r="F1171" s="112"/>
    </row>
    <row r="1172" spans="1:6">
      <c r="A1172" s="109"/>
      <c r="B1172" s="107"/>
      <c r="C1172" s="121"/>
      <c r="D1172" s="110"/>
      <c r="E1172" s="111"/>
      <c r="F1172" s="112"/>
    </row>
    <row r="1173" spans="1:6">
      <c r="A1173" s="109"/>
      <c r="B1173" s="107"/>
      <c r="C1173" s="121"/>
      <c r="D1173" s="110"/>
      <c r="E1173" s="111"/>
      <c r="F1173" s="112"/>
    </row>
    <row r="1174" spans="1:6">
      <c r="A1174" s="109"/>
      <c r="B1174" s="107"/>
      <c r="C1174" s="121"/>
      <c r="D1174" s="110"/>
      <c r="E1174" s="111"/>
      <c r="F1174" s="112"/>
    </row>
    <row r="1175" spans="1:6">
      <c r="A1175" s="109"/>
      <c r="B1175" s="107"/>
      <c r="C1175" s="121"/>
      <c r="D1175" s="110"/>
      <c r="E1175" s="111"/>
      <c r="F1175" s="112"/>
    </row>
    <row r="1176" spans="1:6">
      <c r="A1176" s="109"/>
      <c r="B1176" s="107"/>
      <c r="C1176" s="121"/>
      <c r="D1176" s="110"/>
      <c r="E1176" s="111"/>
      <c r="F1176" s="112"/>
    </row>
    <row r="1177" spans="1:6">
      <c r="A1177" s="109"/>
      <c r="B1177" s="107"/>
      <c r="C1177" s="121"/>
      <c r="D1177" s="110"/>
      <c r="E1177" s="111"/>
      <c r="F1177" s="112"/>
    </row>
    <row r="1178" spans="1:6">
      <c r="A1178" s="109"/>
      <c r="B1178" s="107"/>
      <c r="C1178" s="121"/>
      <c r="D1178" s="110"/>
      <c r="E1178" s="111"/>
      <c r="F1178" s="112"/>
    </row>
    <row r="1179" spans="1:6">
      <c r="A1179" s="109"/>
      <c r="B1179" s="107"/>
      <c r="C1179" s="121"/>
      <c r="D1179" s="110"/>
      <c r="E1179" s="111"/>
      <c r="F1179" s="112"/>
    </row>
    <row r="1180" spans="1:6">
      <c r="A1180" s="109"/>
      <c r="B1180" s="107"/>
      <c r="C1180" s="121"/>
      <c r="D1180" s="110"/>
      <c r="E1180" s="111"/>
      <c r="F1180" s="112"/>
    </row>
    <row r="1181" spans="1:6">
      <c r="A1181" s="109"/>
      <c r="B1181" s="107"/>
      <c r="C1181" s="121"/>
      <c r="D1181" s="110"/>
      <c r="E1181" s="111"/>
      <c r="F1181" s="112"/>
    </row>
    <row r="1182" spans="1:6">
      <c r="A1182" s="109"/>
      <c r="B1182" s="107"/>
      <c r="C1182" s="121"/>
      <c r="D1182" s="110"/>
      <c r="E1182" s="111"/>
      <c r="F1182" s="112"/>
    </row>
    <row r="1183" spans="1:6">
      <c r="A1183" s="109"/>
      <c r="B1183" s="107"/>
      <c r="C1183" s="121"/>
      <c r="D1183" s="110"/>
      <c r="E1183" s="111"/>
      <c r="F1183" s="112"/>
    </row>
    <row r="1184" spans="1:6">
      <c r="A1184" s="109"/>
      <c r="B1184" s="107"/>
      <c r="C1184" s="121"/>
      <c r="D1184" s="110"/>
      <c r="E1184" s="111"/>
      <c r="F1184" s="112"/>
    </row>
    <row r="1185" spans="1:6">
      <c r="A1185" s="109"/>
      <c r="B1185" s="107"/>
      <c r="C1185" s="121"/>
      <c r="D1185" s="110"/>
      <c r="E1185" s="111"/>
      <c r="F1185" s="112"/>
    </row>
    <row r="1186" spans="1:6">
      <c r="A1186" s="109"/>
      <c r="B1186" s="107"/>
      <c r="C1186" s="121"/>
      <c r="D1186" s="110"/>
      <c r="E1186" s="111"/>
      <c r="F1186" s="112"/>
    </row>
    <row r="1187" spans="1:6">
      <c r="A1187" s="109"/>
      <c r="B1187" s="107"/>
      <c r="C1187" s="121"/>
      <c r="D1187" s="110"/>
      <c r="E1187" s="111"/>
      <c r="F1187" s="112"/>
    </row>
    <row r="1188" spans="1:6">
      <c r="A1188" s="109"/>
      <c r="B1188" s="107"/>
      <c r="C1188" s="121"/>
      <c r="D1188" s="110"/>
      <c r="E1188" s="111"/>
      <c r="F1188" s="112"/>
    </row>
    <row r="1189" spans="1:6">
      <c r="A1189" s="109"/>
      <c r="B1189" s="107"/>
      <c r="C1189" s="121"/>
      <c r="D1189" s="110"/>
      <c r="E1189" s="111"/>
      <c r="F1189" s="112"/>
    </row>
    <row r="1190" spans="1:6">
      <c r="A1190" s="109"/>
      <c r="B1190" s="107"/>
      <c r="C1190" s="121"/>
      <c r="D1190" s="110"/>
      <c r="E1190" s="111"/>
      <c r="F1190" s="112"/>
    </row>
    <row r="1191" spans="1:6">
      <c r="A1191" s="109"/>
      <c r="B1191" s="107"/>
      <c r="C1191" s="121"/>
      <c r="D1191" s="110"/>
      <c r="E1191" s="111"/>
      <c r="F1191" s="112"/>
    </row>
    <row r="1192" spans="1:6">
      <c r="A1192" s="109"/>
      <c r="B1192" s="107"/>
      <c r="C1192" s="121"/>
      <c r="D1192" s="110"/>
      <c r="E1192" s="111"/>
      <c r="F1192" s="112"/>
    </row>
    <row r="1193" spans="1:6">
      <c r="A1193" s="109"/>
      <c r="B1193" s="107"/>
      <c r="C1193" s="121"/>
      <c r="D1193" s="110"/>
      <c r="E1193" s="111"/>
      <c r="F1193" s="112"/>
    </row>
    <row r="1194" spans="1:6">
      <c r="A1194" s="109"/>
      <c r="B1194" s="107"/>
      <c r="C1194" s="121"/>
      <c r="D1194" s="110"/>
      <c r="E1194" s="111"/>
      <c r="F1194" s="112"/>
    </row>
    <row r="1195" spans="1:6">
      <c r="A1195" s="109"/>
      <c r="B1195" s="107"/>
      <c r="C1195" s="121"/>
      <c r="D1195" s="110"/>
      <c r="E1195" s="111"/>
      <c r="F1195" s="112"/>
    </row>
    <row r="1196" spans="1:6">
      <c r="A1196" s="109"/>
      <c r="B1196" s="107"/>
      <c r="C1196" s="121"/>
      <c r="D1196" s="110"/>
      <c r="E1196" s="111"/>
      <c r="F1196" s="112"/>
    </row>
    <row r="1197" spans="1:6">
      <c r="A1197" s="109"/>
      <c r="B1197" s="107"/>
      <c r="C1197" s="121"/>
      <c r="D1197" s="110"/>
      <c r="E1197" s="111"/>
      <c r="F1197" s="112"/>
    </row>
    <row r="1198" spans="1:6">
      <c r="A1198" s="109"/>
      <c r="B1198" s="107"/>
      <c r="C1198" s="121"/>
      <c r="D1198" s="110"/>
      <c r="E1198" s="111"/>
      <c r="F1198" s="112"/>
    </row>
    <row r="1199" spans="1:6">
      <c r="A1199" s="109"/>
      <c r="B1199" s="107"/>
      <c r="C1199" s="121"/>
      <c r="D1199" s="110"/>
      <c r="E1199" s="111"/>
      <c r="F1199" s="112"/>
    </row>
    <row r="1200" spans="1:6">
      <c r="A1200" s="109"/>
      <c r="B1200" s="107"/>
      <c r="C1200" s="121"/>
      <c r="D1200" s="110"/>
      <c r="E1200" s="111"/>
      <c r="F1200" s="112"/>
    </row>
    <row r="1201" spans="1:6">
      <c r="A1201" s="109"/>
      <c r="B1201" s="107"/>
      <c r="C1201" s="121"/>
      <c r="D1201" s="110"/>
      <c r="E1201" s="111"/>
      <c r="F1201" s="112"/>
    </row>
    <row r="1202" spans="1:6">
      <c r="A1202" s="109"/>
      <c r="B1202" s="107"/>
      <c r="C1202" s="121"/>
      <c r="D1202" s="110"/>
      <c r="E1202" s="111"/>
      <c r="F1202" s="112"/>
    </row>
    <row r="1203" spans="1:6">
      <c r="A1203" s="109"/>
      <c r="B1203" s="107"/>
      <c r="C1203" s="121"/>
      <c r="D1203" s="110"/>
      <c r="E1203" s="111"/>
      <c r="F1203" s="112"/>
    </row>
    <row r="1204" spans="1:6">
      <c r="A1204" s="109"/>
      <c r="B1204" s="107"/>
      <c r="C1204" s="121"/>
      <c r="D1204" s="110"/>
      <c r="E1204" s="111"/>
      <c r="F1204" s="112"/>
    </row>
    <row r="1205" spans="1:6">
      <c r="A1205" s="109"/>
      <c r="B1205" s="107"/>
      <c r="C1205" s="121"/>
      <c r="D1205" s="110"/>
      <c r="E1205" s="111"/>
      <c r="F1205" s="112"/>
    </row>
    <row r="1206" spans="1:6">
      <c r="A1206" s="109"/>
      <c r="B1206" s="107"/>
      <c r="C1206" s="121"/>
      <c r="D1206" s="110"/>
      <c r="E1206" s="111"/>
      <c r="F1206" s="112"/>
    </row>
    <row r="1207" spans="1:6">
      <c r="A1207" s="109"/>
      <c r="B1207" s="107"/>
      <c r="C1207" s="121"/>
      <c r="D1207" s="110"/>
      <c r="E1207" s="111"/>
      <c r="F1207" s="112"/>
    </row>
    <row r="1208" spans="1:6">
      <c r="A1208" s="109"/>
      <c r="B1208" s="107"/>
      <c r="C1208" s="121"/>
      <c r="D1208" s="110"/>
      <c r="E1208" s="111"/>
      <c r="F1208" s="112"/>
    </row>
    <row r="1209" spans="1:6">
      <c r="A1209" s="109"/>
      <c r="B1209" s="107"/>
      <c r="C1209" s="121"/>
      <c r="D1209" s="110"/>
      <c r="E1209" s="111"/>
      <c r="F1209" s="112"/>
    </row>
    <row r="1210" spans="1:6">
      <c r="A1210" s="109"/>
      <c r="B1210" s="107"/>
      <c r="C1210" s="121"/>
      <c r="D1210" s="110"/>
      <c r="E1210" s="111"/>
      <c r="F1210" s="112"/>
    </row>
    <row r="1211" spans="1:6">
      <c r="A1211" s="109"/>
      <c r="B1211" s="107"/>
      <c r="C1211" s="121"/>
      <c r="D1211" s="110"/>
      <c r="E1211" s="111"/>
      <c r="F1211" s="112"/>
    </row>
    <row r="1212" spans="1:6">
      <c r="A1212" s="109"/>
      <c r="B1212" s="107"/>
      <c r="C1212" s="121"/>
      <c r="D1212" s="110"/>
      <c r="E1212" s="111"/>
      <c r="F1212" s="112"/>
    </row>
    <row r="1213" spans="1:6">
      <c r="A1213" s="109"/>
      <c r="B1213" s="107"/>
      <c r="C1213" s="121"/>
      <c r="D1213" s="110"/>
      <c r="E1213" s="111"/>
      <c r="F1213" s="112"/>
    </row>
    <row r="1214" spans="1:6">
      <c r="A1214" s="109"/>
      <c r="B1214" s="107"/>
      <c r="C1214" s="121"/>
      <c r="D1214" s="110"/>
      <c r="E1214" s="111"/>
      <c r="F1214" s="112"/>
    </row>
    <row r="1215" spans="1:6">
      <c r="A1215" s="109"/>
      <c r="B1215" s="107"/>
      <c r="C1215" s="121"/>
      <c r="D1215" s="110"/>
      <c r="E1215" s="111"/>
      <c r="F1215" s="112"/>
    </row>
    <row r="1216" spans="1:6">
      <c r="A1216" s="109"/>
      <c r="B1216" s="107"/>
      <c r="C1216" s="121"/>
      <c r="D1216" s="110"/>
      <c r="E1216" s="111"/>
      <c r="F1216" s="112"/>
    </row>
    <row r="1217" spans="1:6">
      <c r="A1217" s="109"/>
      <c r="B1217" s="107"/>
      <c r="C1217" s="121"/>
      <c r="D1217" s="110"/>
      <c r="E1217" s="111"/>
      <c r="F1217" s="112"/>
    </row>
    <row r="1218" spans="1:6">
      <c r="A1218" s="109"/>
      <c r="B1218" s="107"/>
      <c r="C1218" s="121"/>
      <c r="D1218" s="110"/>
      <c r="E1218" s="111"/>
      <c r="F1218" s="112"/>
    </row>
    <row r="1219" spans="1:6">
      <c r="A1219" s="109"/>
      <c r="B1219" s="107"/>
      <c r="C1219" s="121"/>
      <c r="D1219" s="110"/>
      <c r="E1219" s="111"/>
      <c r="F1219" s="112"/>
    </row>
    <row r="1220" spans="1:6">
      <c r="A1220" s="109"/>
      <c r="B1220" s="107"/>
      <c r="C1220" s="121"/>
      <c r="D1220" s="110"/>
      <c r="E1220" s="111"/>
      <c r="F1220" s="112"/>
    </row>
    <row r="1221" spans="1:6">
      <c r="A1221" s="109"/>
      <c r="B1221" s="107"/>
      <c r="C1221" s="121"/>
      <c r="D1221" s="110"/>
      <c r="E1221" s="111"/>
      <c r="F1221" s="112"/>
    </row>
    <row r="1222" spans="1:6">
      <c r="A1222" s="109"/>
      <c r="B1222" s="107"/>
      <c r="C1222" s="121"/>
      <c r="D1222" s="110"/>
      <c r="E1222" s="111"/>
      <c r="F1222" s="112"/>
    </row>
    <row r="1223" spans="1:6">
      <c r="A1223" s="109"/>
      <c r="B1223" s="107"/>
      <c r="C1223" s="121"/>
      <c r="D1223" s="110"/>
      <c r="E1223" s="111"/>
      <c r="F1223" s="112"/>
    </row>
    <row r="1224" spans="1:6">
      <c r="A1224" s="109"/>
      <c r="B1224" s="107"/>
      <c r="C1224" s="121"/>
      <c r="D1224" s="110"/>
      <c r="E1224" s="111"/>
      <c r="F1224" s="112"/>
    </row>
    <row r="1225" spans="1:6">
      <c r="A1225" s="109"/>
      <c r="B1225" s="107"/>
      <c r="C1225" s="121"/>
      <c r="D1225" s="110"/>
      <c r="E1225" s="111"/>
      <c r="F1225" s="112"/>
    </row>
    <row r="1226" spans="1:6">
      <c r="A1226" s="109"/>
      <c r="B1226" s="107"/>
      <c r="C1226" s="121"/>
      <c r="D1226" s="110"/>
      <c r="E1226" s="111"/>
      <c r="F1226" s="112"/>
    </row>
    <row r="1227" spans="1:6">
      <c r="A1227" s="109"/>
      <c r="B1227" s="107"/>
      <c r="C1227" s="121"/>
      <c r="D1227" s="110"/>
      <c r="E1227" s="111"/>
      <c r="F1227" s="112"/>
    </row>
    <row r="1228" spans="1:6">
      <c r="A1228" s="109"/>
      <c r="B1228" s="107"/>
      <c r="C1228" s="121"/>
      <c r="D1228" s="110"/>
      <c r="E1228" s="111"/>
      <c r="F1228" s="112"/>
    </row>
    <row r="1229" spans="1:6">
      <c r="A1229" s="109"/>
      <c r="B1229" s="107"/>
      <c r="C1229" s="121"/>
      <c r="D1229" s="110"/>
      <c r="E1229" s="111"/>
      <c r="F1229" s="112"/>
    </row>
    <row r="1230" spans="1:6">
      <c r="A1230" s="109"/>
      <c r="B1230" s="107"/>
      <c r="C1230" s="121"/>
      <c r="D1230" s="110"/>
      <c r="E1230" s="111"/>
      <c r="F1230" s="112"/>
    </row>
    <row r="1231" spans="1:6">
      <c r="A1231" s="109"/>
      <c r="B1231" s="107"/>
      <c r="C1231" s="121"/>
      <c r="D1231" s="110"/>
      <c r="E1231" s="111"/>
      <c r="F1231" s="112"/>
    </row>
    <row r="1232" spans="1:6">
      <c r="A1232" s="109"/>
      <c r="B1232" s="107"/>
      <c r="C1232" s="121"/>
      <c r="D1232" s="110"/>
      <c r="E1232" s="111"/>
      <c r="F1232" s="112"/>
    </row>
    <row r="1233" spans="1:6">
      <c r="A1233" s="109"/>
      <c r="B1233" s="107"/>
      <c r="C1233" s="121"/>
      <c r="D1233" s="110"/>
      <c r="E1233" s="111"/>
      <c r="F1233" s="112"/>
    </row>
    <row r="1234" spans="1:6">
      <c r="A1234" s="109"/>
      <c r="B1234" s="107"/>
      <c r="C1234" s="121"/>
      <c r="D1234" s="110"/>
      <c r="E1234" s="111"/>
      <c r="F1234" s="112"/>
    </row>
    <row r="1235" spans="1:6">
      <c r="A1235" s="109"/>
      <c r="B1235" s="107"/>
      <c r="C1235" s="121"/>
      <c r="D1235" s="110"/>
      <c r="E1235" s="111"/>
      <c r="F1235" s="112"/>
    </row>
    <row r="1236" spans="1:6">
      <c r="A1236" s="109"/>
      <c r="B1236" s="107"/>
      <c r="C1236" s="121"/>
      <c r="D1236" s="110"/>
      <c r="E1236" s="111"/>
      <c r="F1236" s="112"/>
    </row>
    <row r="1237" spans="1:6">
      <c r="A1237" s="109"/>
      <c r="B1237" s="107"/>
      <c r="C1237" s="121"/>
      <c r="D1237" s="110"/>
      <c r="E1237" s="111"/>
      <c r="F1237" s="112"/>
    </row>
    <row r="1238" spans="1:6">
      <c r="A1238" s="109"/>
      <c r="B1238" s="107"/>
      <c r="C1238" s="121"/>
      <c r="D1238" s="110"/>
      <c r="E1238" s="111"/>
      <c r="F1238" s="112"/>
    </row>
    <row r="1239" spans="1:6">
      <c r="A1239" s="109"/>
      <c r="B1239" s="107"/>
      <c r="C1239" s="121"/>
      <c r="D1239" s="110"/>
      <c r="E1239" s="111"/>
      <c r="F1239" s="112"/>
    </row>
    <row r="1240" spans="1:6">
      <c r="A1240" s="109"/>
      <c r="B1240" s="107"/>
      <c r="C1240" s="121"/>
      <c r="D1240" s="110"/>
      <c r="E1240" s="111"/>
      <c r="F1240" s="112"/>
    </row>
    <row r="1241" spans="1:6">
      <c r="A1241" s="109"/>
      <c r="B1241" s="107"/>
      <c r="C1241" s="121"/>
      <c r="D1241" s="110"/>
      <c r="E1241" s="111"/>
      <c r="F1241" s="112"/>
    </row>
    <row r="1242" spans="1:6">
      <c r="A1242" s="109"/>
      <c r="B1242" s="107"/>
      <c r="C1242" s="121"/>
      <c r="D1242" s="110"/>
      <c r="E1242" s="111"/>
      <c r="F1242" s="112"/>
    </row>
    <row r="1243" spans="1:6">
      <c r="A1243" s="109"/>
      <c r="B1243" s="107"/>
      <c r="C1243" s="121"/>
      <c r="D1243" s="110"/>
      <c r="E1243" s="111"/>
      <c r="F1243" s="112"/>
    </row>
    <row r="1244" spans="1:6">
      <c r="A1244" s="109"/>
      <c r="B1244" s="107"/>
      <c r="C1244" s="121"/>
      <c r="D1244" s="110"/>
      <c r="E1244" s="111"/>
      <c r="F1244" s="112"/>
    </row>
    <row r="1245" spans="1:6">
      <c r="A1245" s="109"/>
      <c r="B1245" s="107"/>
      <c r="C1245" s="121"/>
      <c r="D1245" s="110"/>
      <c r="E1245" s="111"/>
      <c r="F1245" s="112"/>
    </row>
    <row r="1246" spans="1:6">
      <c r="A1246" s="109"/>
      <c r="B1246" s="107"/>
      <c r="C1246" s="121"/>
      <c r="D1246" s="110"/>
      <c r="E1246" s="111"/>
      <c r="F1246" s="112"/>
    </row>
    <row r="1247" spans="1:6">
      <c r="A1247" s="109"/>
      <c r="B1247" s="107"/>
      <c r="C1247" s="121"/>
      <c r="D1247" s="110"/>
      <c r="E1247" s="111"/>
      <c r="F1247" s="112"/>
    </row>
    <row r="1248" spans="1:6">
      <c r="A1248" s="109"/>
      <c r="B1248" s="107"/>
      <c r="C1248" s="121"/>
      <c r="D1248" s="110"/>
      <c r="E1248" s="111"/>
      <c r="F1248" s="112"/>
    </row>
    <row r="1249" spans="1:6">
      <c r="A1249" s="109"/>
      <c r="B1249" s="107"/>
      <c r="C1249" s="121"/>
      <c r="D1249" s="110"/>
      <c r="E1249" s="111"/>
      <c r="F1249" s="112"/>
    </row>
    <row r="1250" spans="1:6">
      <c r="A1250" s="109"/>
      <c r="B1250" s="107"/>
      <c r="C1250" s="121"/>
      <c r="D1250" s="110"/>
      <c r="E1250" s="111"/>
      <c r="F1250" s="112"/>
    </row>
    <row r="1251" spans="1:6">
      <c r="A1251" s="109"/>
      <c r="B1251" s="107"/>
      <c r="C1251" s="121"/>
      <c r="D1251" s="110"/>
      <c r="E1251" s="111"/>
      <c r="F1251" s="112"/>
    </row>
    <row r="1252" spans="1:6">
      <c r="A1252" s="109"/>
      <c r="B1252" s="107"/>
      <c r="C1252" s="121"/>
      <c r="D1252" s="110"/>
      <c r="E1252" s="111"/>
      <c r="F1252" s="112"/>
    </row>
    <row r="1253" spans="1:6">
      <c r="A1253" s="109"/>
      <c r="B1253" s="107"/>
      <c r="C1253" s="121"/>
      <c r="D1253" s="110"/>
      <c r="E1253" s="111"/>
      <c r="F1253" s="112"/>
    </row>
    <row r="1254" spans="1:6">
      <c r="A1254" s="109"/>
      <c r="B1254" s="107"/>
      <c r="C1254" s="121"/>
      <c r="D1254" s="110"/>
      <c r="E1254" s="111"/>
      <c r="F1254" s="112"/>
    </row>
    <row r="1255" spans="1:6">
      <c r="A1255" s="109"/>
      <c r="B1255" s="107"/>
      <c r="C1255" s="121"/>
      <c r="D1255" s="110"/>
      <c r="E1255" s="111"/>
      <c r="F1255" s="112"/>
    </row>
    <row r="1256" spans="1:6">
      <c r="A1256" s="109"/>
      <c r="B1256" s="107"/>
      <c r="C1256" s="121"/>
      <c r="D1256" s="110"/>
      <c r="E1256" s="111"/>
      <c r="F1256" s="112"/>
    </row>
    <row r="1257" spans="1:6">
      <c r="A1257" s="109"/>
      <c r="B1257" s="107"/>
      <c r="C1257" s="121"/>
      <c r="D1257" s="110"/>
      <c r="E1257" s="111"/>
      <c r="F1257" s="112"/>
    </row>
    <row r="1258" spans="1:6">
      <c r="A1258" s="109"/>
      <c r="B1258" s="107"/>
      <c r="C1258" s="121"/>
      <c r="D1258" s="110"/>
      <c r="E1258" s="111"/>
      <c r="F1258" s="112"/>
    </row>
    <row r="1259" spans="1:6">
      <c r="A1259" s="109"/>
      <c r="B1259" s="107"/>
      <c r="C1259" s="121"/>
      <c r="D1259" s="110"/>
      <c r="E1259" s="111"/>
      <c r="F1259" s="112"/>
    </row>
    <row r="1260" spans="1:6">
      <c r="A1260" s="109"/>
      <c r="B1260" s="107"/>
      <c r="C1260" s="121"/>
      <c r="D1260" s="110"/>
      <c r="E1260" s="111"/>
      <c r="F1260" s="112"/>
    </row>
    <row r="1261" spans="1:6">
      <c r="A1261" s="109"/>
      <c r="B1261" s="107"/>
      <c r="C1261" s="121"/>
      <c r="D1261" s="110"/>
      <c r="E1261" s="111"/>
      <c r="F1261" s="112"/>
    </row>
    <row r="1262" spans="1:6">
      <c r="A1262" s="109"/>
      <c r="B1262" s="107"/>
      <c r="C1262" s="121"/>
      <c r="D1262" s="110"/>
      <c r="E1262" s="111"/>
      <c r="F1262" s="112"/>
    </row>
    <row r="1263" spans="1:6">
      <c r="A1263" s="109"/>
      <c r="B1263" s="107"/>
      <c r="C1263" s="121"/>
      <c r="D1263" s="110"/>
      <c r="E1263" s="111"/>
      <c r="F1263" s="112"/>
    </row>
    <row r="1264" spans="1:6">
      <c r="A1264" s="109"/>
      <c r="B1264" s="107"/>
      <c r="C1264" s="121"/>
      <c r="D1264" s="110"/>
      <c r="E1264" s="111"/>
      <c r="F1264" s="112"/>
    </row>
    <row r="1265" spans="1:6">
      <c r="A1265" s="109"/>
      <c r="B1265" s="107"/>
      <c r="C1265" s="121"/>
      <c r="D1265" s="110"/>
      <c r="E1265" s="111"/>
      <c r="F1265" s="112"/>
    </row>
    <row r="1266" spans="1:6">
      <c r="A1266" s="109"/>
      <c r="B1266" s="107"/>
      <c r="C1266" s="121"/>
      <c r="D1266" s="110"/>
      <c r="E1266" s="111"/>
      <c r="F1266" s="112"/>
    </row>
    <row r="1267" spans="1:6">
      <c r="A1267" s="109"/>
      <c r="B1267" s="107"/>
      <c r="C1267" s="121"/>
      <c r="D1267" s="110"/>
      <c r="E1267" s="111"/>
      <c r="F1267" s="112"/>
    </row>
    <row r="1268" spans="1:6">
      <c r="A1268" s="109"/>
      <c r="B1268" s="107"/>
      <c r="C1268" s="121"/>
      <c r="D1268" s="110"/>
      <c r="E1268" s="111"/>
      <c r="F1268" s="112"/>
    </row>
    <row r="1269" spans="1:6">
      <c r="A1269" s="109"/>
      <c r="B1269" s="107"/>
      <c r="C1269" s="121"/>
      <c r="D1269" s="110"/>
      <c r="E1269" s="111"/>
      <c r="F1269" s="112"/>
    </row>
    <row r="1270" spans="1:6">
      <c r="A1270" s="109"/>
      <c r="B1270" s="107"/>
      <c r="C1270" s="121"/>
      <c r="D1270" s="110"/>
      <c r="E1270" s="111"/>
      <c r="F1270" s="112"/>
    </row>
    <row r="1271" spans="1:6">
      <c r="A1271" s="109"/>
      <c r="B1271" s="107"/>
      <c r="C1271" s="121"/>
      <c r="D1271" s="110"/>
      <c r="E1271" s="111"/>
      <c r="F1271" s="112"/>
    </row>
    <row r="1272" spans="1:6">
      <c r="A1272" s="109"/>
      <c r="B1272" s="107"/>
      <c r="C1272" s="121"/>
      <c r="D1272" s="110"/>
      <c r="E1272" s="111"/>
      <c r="F1272" s="112"/>
    </row>
    <row r="1273" spans="1:6">
      <c r="A1273" s="109"/>
      <c r="B1273" s="107"/>
      <c r="C1273" s="121"/>
      <c r="D1273" s="110"/>
      <c r="E1273" s="111"/>
      <c r="F1273" s="112"/>
    </row>
    <row r="1274" spans="1:6">
      <c r="A1274" s="109"/>
      <c r="B1274" s="107"/>
      <c r="C1274" s="121"/>
      <c r="D1274" s="110"/>
      <c r="E1274" s="111"/>
      <c r="F1274" s="112"/>
    </row>
    <row r="1275" spans="1:6">
      <c r="A1275" s="109"/>
      <c r="B1275" s="107"/>
      <c r="C1275" s="121"/>
      <c r="D1275" s="110"/>
      <c r="E1275" s="111"/>
      <c r="F1275" s="112"/>
    </row>
    <row r="1276" spans="1:6">
      <c r="A1276" s="109"/>
      <c r="B1276" s="107"/>
      <c r="C1276" s="121"/>
      <c r="D1276" s="110"/>
      <c r="E1276" s="111"/>
      <c r="F1276" s="112"/>
    </row>
    <row r="1277" spans="1:6">
      <c r="A1277" s="109"/>
      <c r="B1277" s="107"/>
      <c r="C1277" s="121"/>
      <c r="D1277" s="110"/>
      <c r="E1277" s="111"/>
      <c r="F1277" s="112"/>
    </row>
    <row r="1278" spans="1:6">
      <c r="A1278" s="109"/>
      <c r="B1278" s="107"/>
      <c r="C1278" s="121"/>
      <c r="D1278" s="110"/>
      <c r="E1278" s="111"/>
      <c r="F1278" s="112"/>
    </row>
    <row r="1279" spans="1:6">
      <c r="A1279" s="109"/>
      <c r="B1279" s="107"/>
      <c r="C1279" s="121"/>
      <c r="D1279" s="110"/>
      <c r="E1279" s="111"/>
      <c r="F1279" s="112"/>
    </row>
    <row r="1280" spans="1:6">
      <c r="A1280" s="109"/>
      <c r="B1280" s="107"/>
      <c r="C1280" s="121"/>
      <c r="D1280" s="110"/>
      <c r="E1280" s="111"/>
      <c r="F1280" s="112"/>
    </row>
    <row r="1281" spans="1:6">
      <c r="A1281" s="109"/>
      <c r="B1281" s="107"/>
      <c r="C1281" s="121"/>
      <c r="D1281" s="110"/>
      <c r="E1281" s="111"/>
      <c r="F1281" s="112"/>
    </row>
    <row r="1282" spans="1:6">
      <c r="A1282" s="109"/>
      <c r="B1282" s="107"/>
      <c r="C1282" s="121"/>
      <c r="D1282" s="110"/>
      <c r="E1282" s="111"/>
      <c r="F1282" s="112"/>
    </row>
    <row r="1283" spans="1:6">
      <c r="A1283" s="109"/>
      <c r="B1283" s="107"/>
      <c r="C1283" s="121"/>
      <c r="D1283" s="110"/>
      <c r="E1283" s="111"/>
      <c r="F1283" s="112"/>
    </row>
    <row r="1284" spans="1:6">
      <c r="A1284" s="109"/>
      <c r="B1284" s="107"/>
      <c r="C1284" s="121"/>
      <c r="D1284" s="110"/>
      <c r="E1284" s="111"/>
      <c r="F1284" s="112"/>
    </row>
    <row r="1285" spans="1:6">
      <c r="A1285" s="109"/>
      <c r="B1285" s="107"/>
      <c r="C1285" s="121"/>
      <c r="D1285" s="110"/>
      <c r="E1285" s="111"/>
      <c r="F1285" s="112"/>
    </row>
    <row r="1286" spans="1:6">
      <c r="A1286" s="109"/>
      <c r="B1286" s="107"/>
      <c r="C1286" s="121"/>
      <c r="D1286" s="110"/>
      <c r="E1286" s="111"/>
      <c r="F1286" s="112"/>
    </row>
    <row r="1287" spans="1:6">
      <c r="A1287" s="109"/>
      <c r="B1287" s="107"/>
      <c r="C1287" s="121"/>
      <c r="D1287" s="110"/>
      <c r="E1287" s="111"/>
      <c r="F1287" s="112"/>
    </row>
    <row r="1288" spans="1:6">
      <c r="A1288" s="109"/>
      <c r="B1288" s="107"/>
      <c r="C1288" s="121"/>
      <c r="D1288" s="110"/>
      <c r="E1288" s="111"/>
      <c r="F1288" s="112"/>
    </row>
    <row r="1289" spans="1:6">
      <c r="A1289" s="109"/>
      <c r="B1289" s="107"/>
      <c r="C1289" s="121"/>
      <c r="D1289" s="110"/>
      <c r="E1289" s="111"/>
      <c r="F1289" s="112"/>
    </row>
    <row r="1290" spans="1:6">
      <c r="A1290" s="109"/>
      <c r="B1290" s="107"/>
      <c r="C1290" s="121"/>
      <c r="D1290" s="110"/>
      <c r="E1290" s="111"/>
      <c r="F1290" s="112"/>
    </row>
    <row r="1291" spans="1:6">
      <c r="A1291" s="109"/>
      <c r="B1291" s="107"/>
      <c r="C1291" s="121"/>
      <c r="D1291" s="110"/>
      <c r="E1291" s="111"/>
      <c r="F1291" s="112"/>
    </row>
    <row r="1292" spans="1:6">
      <c r="A1292" s="109"/>
      <c r="B1292" s="107"/>
      <c r="C1292" s="121"/>
      <c r="D1292" s="110"/>
      <c r="E1292" s="111"/>
      <c r="F1292" s="112"/>
    </row>
    <row r="1293" spans="1:6">
      <c r="A1293" s="109"/>
      <c r="B1293" s="107"/>
      <c r="C1293" s="121"/>
      <c r="D1293" s="110"/>
      <c r="E1293" s="111"/>
      <c r="F1293" s="112"/>
    </row>
    <row r="1294" spans="1:6">
      <c r="A1294" s="109"/>
      <c r="B1294" s="107"/>
      <c r="C1294" s="121"/>
      <c r="D1294" s="110"/>
      <c r="E1294" s="111"/>
      <c r="F1294" s="112"/>
    </row>
    <row r="1295" spans="1:6">
      <c r="A1295" s="109"/>
      <c r="B1295" s="107"/>
      <c r="C1295" s="121"/>
      <c r="D1295" s="110"/>
      <c r="E1295" s="111"/>
      <c r="F1295" s="112"/>
    </row>
    <row r="1296" spans="1:6">
      <c r="A1296" s="109"/>
      <c r="B1296" s="107"/>
      <c r="C1296" s="121"/>
      <c r="D1296" s="110"/>
      <c r="E1296" s="111"/>
      <c r="F1296" s="112"/>
    </row>
    <row r="1297" spans="1:6">
      <c r="A1297" s="109"/>
      <c r="B1297" s="107"/>
      <c r="C1297" s="121"/>
      <c r="D1297" s="110"/>
      <c r="E1297" s="111"/>
      <c r="F1297" s="112"/>
    </row>
    <row r="1298" spans="1:6">
      <c r="A1298" s="109"/>
      <c r="B1298" s="107"/>
      <c r="C1298" s="121"/>
      <c r="D1298" s="110"/>
      <c r="E1298" s="111"/>
      <c r="F1298" s="112"/>
    </row>
    <row r="1299" spans="1:6">
      <c r="A1299" s="109"/>
      <c r="B1299" s="107"/>
      <c r="C1299" s="121"/>
      <c r="D1299" s="110"/>
      <c r="E1299" s="111"/>
      <c r="F1299" s="112"/>
    </row>
    <row r="1300" spans="1:6">
      <c r="A1300" s="109"/>
      <c r="B1300" s="107"/>
      <c r="C1300" s="121"/>
      <c r="D1300" s="110"/>
      <c r="E1300" s="111"/>
      <c r="F1300" s="112"/>
    </row>
    <row r="1301" spans="1:6">
      <c r="A1301" s="109"/>
      <c r="B1301" s="107"/>
      <c r="C1301" s="121"/>
      <c r="D1301" s="110"/>
      <c r="E1301" s="111"/>
      <c r="F1301" s="112"/>
    </row>
    <row r="1302" spans="1:6">
      <c r="A1302" s="109"/>
      <c r="B1302" s="107"/>
      <c r="C1302" s="121"/>
      <c r="D1302" s="110"/>
      <c r="E1302" s="111"/>
      <c r="F1302" s="112"/>
    </row>
    <row r="1303" spans="1:6">
      <c r="A1303" s="109"/>
      <c r="B1303" s="107"/>
      <c r="C1303" s="121"/>
      <c r="D1303" s="110"/>
      <c r="E1303" s="111"/>
      <c r="F1303" s="112"/>
    </row>
    <row r="1304" spans="1:6">
      <c r="A1304" s="109"/>
      <c r="B1304" s="107"/>
      <c r="C1304" s="121"/>
      <c r="D1304" s="110"/>
      <c r="E1304" s="111"/>
      <c r="F1304" s="112"/>
    </row>
    <row r="1305" spans="1:6">
      <c r="A1305" s="109"/>
      <c r="B1305" s="107"/>
      <c r="C1305" s="121"/>
      <c r="D1305" s="110"/>
      <c r="E1305" s="111"/>
      <c r="F1305" s="112"/>
    </row>
    <row r="1306" spans="1:6">
      <c r="A1306" s="109"/>
      <c r="B1306" s="107"/>
      <c r="C1306" s="121"/>
      <c r="D1306" s="110"/>
      <c r="E1306" s="111"/>
      <c r="F1306" s="112"/>
    </row>
    <row r="1307" spans="1:6">
      <c r="A1307" s="109"/>
      <c r="B1307" s="107"/>
      <c r="C1307" s="121"/>
      <c r="D1307" s="110"/>
      <c r="E1307" s="111"/>
      <c r="F1307" s="112"/>
    </row>
    <row r="1308" spans="1:6">
      <c r="A1308" s="109"/>
      <c r="B1308" s="107"/>
      <c r="C1308" s="121"/>
      <c r="D1308" s="110"/>
      <c r="E1308" s="111"/>
      <c r="F1308" s="112"/>
    </row>
    <row r="1309" spans="1:6">
      <c r="A1309" s="109"/>
      <c r="B1309" s="107"/>
      <c r="C1309" s="121"/>
      <c r="D1309" s="110"/>
      <c r="E1309" s="111"/>
      <c r="F1309" s="112"/>
    </row>
    <row r="1310" spans="1:6">
      <c r="A1310" s="109"/>
      <c r="B1310" s="107"/>
      <c r="C1310" s="121"/>
      <c r="D1310" s="110"/>
      <c r="E1310" s="111"/>
      <c r="F1310" s="112"/>
    </row>
    <row r="1311" spans="1:6">
      <c r="A1311" s="109"/>
      <c r="B1311" s="107"/>
      <c r="C1311" s="121"/>
      <c r="D1311" s="110"/>
      <c r="E1311" s="111"/>
      <c r="F1311" s="112"/>
    </row>
    <row r="1312" spans="1:6">
      <c r="A1312" s="109"/>
      <c r="B1312" s="107"/>
      <c r="C1312" s="121"/>
      <c r="D1312" s="110"/>
      <c r="E1312" s="111"/>
      <c r="F1312" s="112"/>
    </row>
    <row r="1313" spans="1:6">
      <c r="A1313" s="109"/>
      <c r="B1313" s="107"/>
      <c r="C1313" s="121"/>
      <c r="D1313" s="110"/>
      <c r="E1313" s="111"/>
      <c r="F1313" s="112"/>
    </row>
    <row r="1314" spans="1:6">
      <c r="A1314" s="109"/>
      <c r="B1314" s="107"/>
      <c r="C1314" s="121"/>
      <c r="D1314" s="110"/>
      <c r="E1314" s="111"/>
      <c r="F1314" s="112"/>
    </row>
    <row r="1315" spans="1:6">
      <c r="A1315" s="109"/>
      <c r="B1315" s="107"/>
      <c r="C1315" s="121"/>
      <c r="D1315" s="110"/>
      <c r="E1315" s="111"/>
      <c r="F1315" s="112"/>
    </row>
    <row r="1316" spans="1:6">
      <c r="A1316" s="109"/>
      <c r="B1316" s="107"/>
      <c r="C1316" s="121"/>
      <c r="D1316" s="110"/>
      <c r="E1316" s="111"/>
      <c r="F1316" s="112"/>
    </row>
    <row r="1317" spans="1:6">
      <c r="A1317" s="109"/>
      <c r="B1317" s="107"/>
      <c r="C1317" s="121"/>
      <c r="D1317" s="110"/>
      <c r="E1317" s="111"/>
      <c r="F1317" s="112"/>
    </row>
    <row r="1318" spans="1:6">
      <c r="A1318" s="109"/>
      <c r="B1318" s="107"/>
      <c r="C1318" s="121"/>
      <c r="D1318" s="110"/>
      <c r="E1318" s="111"/>
      <c r="F1318" s="112"/>
    </row>
    <row r="1319" spans="1:6">
      <c r="A1319" s="109"/>
      <c r="B1319" s="107"/>
      <c r="C1319" s="121"/>
      <c r="D1319" s="110"/>
      <c r="E1319" s="111"/>
      <c r="F1319" s="112"/>
    </row>
    <row r="1320" spans="1:6">
      <c r="A1320" s="109"/>
      <c r="B1320" s="107"/>
      <c r="C1320" s="121"/>
      <c r="D1320" s="110"/>
      <c r="E1320" s="111"/>
      <c r="F1320" s="112"/>
    </row>
    <row r="1321" spans="1:6">
      <c r="A1321" s="109"/>
      <c r="B1321" s="107"/>
      <c r="C1321" s="121"/>
      <c r="D1321" s="110"/>
      <c r="E1321" s="111"/>
      <c r="F1321" s="112"/>
    </row>
    <row r="1322" spans="1:6">
      <c r="A1322" s="109"/>
      <c r="B1322" s="107"/>
      <c r="C1322" s="121"/>
      <c r="D1322" s="110"/>
      <c r="E1322" s="111"/>
      <c r="F1322" s="112"/>
    </row>
    <row r="1323" spans="1:6">
      <c r="A1323" s="109"/>
      <c r="B1323" s="107"/>
      <c r="C1323" s="121"/>
      <c r="D1323" s="110"/>
      <c r="E1323" s="111"/>
      <c r="F1323" s="112"/>
    </row>
    <row r="1324" spans="1:6">
      <c r="A1324" s="109"/>
      <c r="B1324" s="107"/>
      <c r="C1324" s="121"/>
      <c r="D1324" s="110"/>
      <c r="E1324" s="111"/>
      <c r="F1324" s="112"/>
    </row>
    <row r="1325" spans="1:6">
      <c r="A1325" s="109"/>
      <c r="B1325" s="107"/>
      <c r="C1325" s="121"/>
      <c r="D1325" s="110"/>
      <c r="E1325" s="111"/>
      <c r="F1325" s="112"/>
    </row>
    <row r="1326" spans="1:6">
      <c r="A1326" s="109"/>
      <c r="B1326" s="107"/>
      <c r="C1326" s="121"/>
      <c r="D1326" s="110"/>
      <c r="E1326" s="111"/>
      <c r="F1326" s="112"/>
    </row>
    <row r="1327" spans="1:6">
      <c r="A1327" s="109"/>
      <c r="B1327" s="107"/>
      <c r="C1327" s="121"/>
      <c r="D1327" s="110"/>
      <c r="E1327" s="111"/>
      <c r="F1327" s="112"/>
    </row>
    <row r="1328" spans="1:6">
      <c r="A1328" s="109"/>
      <c r="B1328" s="107"/>
      <c r="C1328" s="121"/>
      <c r="D1328" s="110"/>
      <c r="E1328" s="111"/>
      <c r="F1328" s="112"/>
    </row>
    <row r="1329" spans="1:6">
      <c r="A1329" s="109"/>
      <c r="B1329" s="107"/>
      <c r="C1329" s="121"/>
      <c r="D1329" s="110"/>
      <c r="E1329" s="111"/>
      <c r="F1329" s="112"/>
    </row>
    <row r="1330" spans="1:6">
      <c r="A1330" s="109"/>
      <c r="B1330" s="107"/>
      <c r="C1330" s="121"/>
      <c r="D1330" s="110"/>
      <c r="E1330" s="111"/>
      <c r="F1330" s="112"/>
    </row>
    <row r="1331" spans="1:6">
      <c r="A1331" s="109"/>
      <c r="B1331" s="107"/>
      <c r="C1331" s="121"/>
      <c r="D1331" s="110"/>
      <c r="E1331" s="111"/>
      <c r="F1331" s="112"/>
    </row>
    <row r="1332" spans="1:6">
      <c r="A1332" s="109"/>
      <c r="B1332" s="107"/>
      <c r="C1332" s="121"/>
      <c r="D1332" s="110"/>
      <c r="E1332" s="111"/>
      <c r="F1332" s="112"/>
    </row>
    <row r="1333" spans="1:6">
      <c r="A1333" s="109"/>
      <c r="B1333" s="107"/>
      <c r="C1333" s="121"/>
      <c r="D1333" s="110"/>
      <c r="E1333" s="111"/>
      <c r="F1333" s="112"/>
    </row>
    <row r="1334" spans="1:6">
      <c r="A1334" s="109"/>
      <c r="B1334" s="107"/>
      <c r="C1334" s="121"/>
      <c r="D1334" s="110"/>
      <c r="E1334" s="111"/>
      <c r="F1334" s="112"/>
    </row>
    <row r="1335" spans="1:6">
      <c r="A1335" s="109"/>
      <c r="B1335" s="107"/>
      <c r="C1335" s="121"/>
      <c r="D1335" s="110"/>
      <c r="E1335" s="111"/>
      <c r="F1335" s="112"/>
    </row>
    <row r="1336" spans="1:6">
      <c r="A1336" s="109"/>
      <c r="B1336" s="107"/>
      <c r="C1336" s="121"/>
      <c r="D1336" s="110"/>
      <c r="E1336" s="111"/>
      <c r="F1336" s="112"/>
    </row>
    <row r="1337" spans="1:6">
      <c r="A1337" s="109"/>
      <c r="B1337" s="107"/>
      <c r="C1337" s="121"/>
      <c r="D1337" s="110"/>
      <c r="E1337" s="111"/>
      <c r="F1337" s="112"/>
    </row>
    <row r="1338" spans="1:6">
      <c r="A1338" s="109"/>
      <c r="B1338" s="107"/>
      <c r="C1338" s="121"/>
      <c r="D1338" s="110"/>
      <c r="E1338" s="111"/>
      <c r="F1338" s="112"/>
    </row>
    <row r="1339" spans="1:6">
      <c r="A1339" s="109"/>
      <c r="B1339" s="107"/>
      <c r="C1339" s="121"/>
      <c r="D1339" s="110"/>
      <c r="E1339" s="111"/>
      <c r="F1339" s="112"/>
    </row>
    <row r="1340" spans="1:6">
      <c r="A1340" s="109"/>
      <c r="B1340" s="107"/>
      <c r="C1340" s="121"/>
      <c r="D1340" s="110"/>
      <c r="E1340" s="111"/>
      <c r="F1340" s="112"/>
    </row>
    <row r="1341" spans="1:6">
      <c r="A1341" s="109"/>
      <c r="B1341" s="107"/>
      <c r="C1341" s="121"/>
      <c r="D1341" s="110"/>
      <c r="E1341" s="111"/>
      <c r="F1341" s="112"/>
    </row>
    <row r="1342" spans="1:6">
      <c r="A1342" s="109"/>
      <c r="B1342" s="107"/>
      <c r="C1342" s="121"/>
      <c r="D1342" s="110"/>
      <c r="E1342" s="111"/>
      <c r="F1342" s="112"/>
    </row>
    <row r="1343" spans="1:6">
      <c r="A1343" s="109"/>
      <c r="B1343" s="107"/>
      <c r="C1343" s="121"/>
      <c r="D1343" s="110"/>
      <c r="E1343" s="111"/>
      <c r="F1343" s="112"/>
    </row>
    <row r="1344" spans="1:6">
      <c r="A1344" s="109"/>
      <c r="B1344" s="107"/>
      <c r="C1344" s="121"/>
      <c r="D1344" s="110"/>
      <c r="E1344" s="111"/>
      <c r="F1344" s="112"/>
    </row>
    <row r="1345" spans="1:6">
      <c r="A1345" s="109"/>
      <c r="B1345" s="107"/>
      <c r="C1345" s="121"/>
      <c r="D1345" s="110"/>
      <c r="E1345" s="111"/>
      <c r="F1345" s="112"/>
    </row>
    <row r="1346" spans="1:6">
      <c r="A1346" s="109"/>
      <c r="B1346" s="107"/>
      <c r="C1346" s="121"/>
      <c r="D1346" s="110"/>
      <c r="E1346" s="111"/>
      <c r="F1346" s="112"/>
    </row>
    <row r="1347" spans="1:6">
      <c r="A1347" s="109"/>
      <c r="B1347" s="107"/>
      <c r="C1347" s="121"/>
      <c r="D1347" s="110"/>
      <c r="E1347" s="111"/>
      <c r="F1347" s="112"/>
    </row>
    <row r="1348" spans="1:6">
      <c r="A1348" s="109"/>
      <c r="B1348" s="107"/>
      <c r="C1348" s="121"/>
      <c r="D1348" s="110"/>
      <c r="E1348" s="111"/>
      <c r="F1348" s="112"/>
    </row>
    <row r="1349" spans="1:6">
      <c r="A1349" s="109"/>
      <c r="B1349" s="107"/>
      <c r="C1349" s="121"/>
      <c r="D1349" s="110"/>
      <c r="E1349" s="111"/>
      <c r="F1349" s="112"/>
    </row>
    <row r="1350" spans="1:6">
      <c r="A1350" s="109"/>
      <c r="B1350" s="107"/>
      <c r="C1350" s="121"/>
      <c r="D1350" s="110"/>
      <c r="E1350" s="111"/>
      <c r="F1350" s="112"/>
    </row>
    <row r="1351" spans="1:6">
      <c r="A1351" s="109"/>
      <c r="B1351" s="107"/>
      <c r="C1351" s="121"/>
      <c r="D1351" s="110"/>
      <c r="E1351" s="111"/>
      <c r="F1351" s="112"/>
    </row>
    <row r="1352" spans="1:6">
      <c r="A1352" s="109"/>
      <c r="B1352" s="107"/>
      <c r="C1352" s="121"/>
      <c r="D1352" s="110"/>
      <c r="E1352" s="111"/>
      <c r="F1352" s="112"/>
    </row>
    <row r="1353" spans="1:6">
      <c r="A1353" s="109"/>
      <c r="B1353" s="107"/>
      <c r="C1353" s="121"/>
      <c r="D1353" s="110"/>
      <c r="E1353" s="111"/>
      <c r="F1353" s="112"/>
    </row>
    <row r="1354" spans="1:6">
      <c r="A1354" s="109"/>
      <c r="B1354" s="107"/>
      <c r="C1354" s="121"/>
      <c r="D1354" s="110"/>
      <c r="E1354" s="111"/>
      <c r="F1354" s="112"/>
    </row>
    <row r="1355" spans="1:6">
      <c r="A1355" s="109"/>
      <c r="B1355" s="107"/>
      <c r="C1355" s="121"/>
      <c r="D1355" s="110"/>
      <c r="E1355" s="111"/>
      <c r="F1355" s="112"/>
    </row>
    <row r="1356" spans="1:6">
      <c r="A1356" s="109"/>
      <c r="B1356" s="107"/>
      <c r="C1356" s="121"/>
      <c r="D1356" s="110"/>
      <c r="E1356" s="111"/>
      <c r="F1356" s="112"/>
    </row>
    <row r="1357" spans="1:6">
      <c r="A1357" s="109"/>
      <c r="B1357" s="107"/>
      <c r="C1357" s="121"/>
      <c r="D1357" s="110"/>
      <c r="E1357" s="111"/>
      <c r="F1357" s="112"/>
    </row>
    <row r="1358" spans="1:6">
      <c r="A1358" s="109"/>
      <c r="B1358" s="107"/>
      <c r="C1358" s="121"/>
      <c r="D1358" s="110"/>
      <c r="E1358" s="111"/>
      <c r="F1358" s="112"/>
    </row>
    <row r="1359" spans="1:6">
      <c r="A1359" s="109"/>
      <c r="B1359" s="107"/>
      <c r="C1359" s="121"/>
      <c r="D1359" s="110"/>
      <c r="E1359" s="111"/>
      <c r="F1359" s="112"/>
    </row>
    <row r="1360" spans="1:6">
      <c r="A1360" s="109"/>
      <c r="B1360" s="107"/>
      <c r="C1360" s="121"/>
      <c r="D1360" s="110"/>
      <c r="E1360" s="111"/>
      <c r="F1360" s="112"/>
    </row>
    <row r="1361" spans="1:6">
      <c r="A1361" s="109"/>
      <c r="B1361" s="107"/>
      <c r="C1361" s="121"/>
      <c r="D1361" s="110"/>
      <c r="E1361" s="111"/>
      <c r="F1361" s="112"/>
    </row>
    <row r="1362" spans="1:6">
      <c r="A1362" s="109"/>
      <c r="B1362" s="107"/>
      <c r="C1362" s="121"/>
      <c r="D1362" s="110"/>
      <c r="E1362" s="111"/>
      <c r="F1362" s="112"/>
    </row>
    <row r="1363" spans="1:6">
      <c r="A1363" s="109"/>
      <c r="B1363" s="107"/>
      <c r="C1363" s="121"/>
      <c r="D1363" s="110"/>
      <c r="E1363" s="111"/>
      <c r="F1363" s="112"/>
    </row>
    <row r="1364" spans="1:6">
      <c r="A1364" s="109"/>
      <c r="B1364" s="107"/>
      <c r="C1364" s="121"/>
      <c r="D1364" s="110"/>
      <c r="E1364" s="111"/>
      <c r="F1364" s="112"/>
    </row>
    <row r="1365" spans="1:6">
      <c r="A1365" s="109"/>
      <c r="B1365" s="107"/>
      <c r="C1365" s="121"/>
      <c r="D1365" s="110"/>
      <c r="E1365" s="111"/>
      <c r="F1365" s="112"/>
    </row>
    <row r="1366" spans="1:6">
      <c r="A1366" s="109"/>
      <c r="B1366" s="107"/>
      <c r="C1366" s="121"/>
      <c r="D1366" s="110"/>
      <c r="E1366" s="111"/>
      <c r="F1366" s="112"/>
    </row>
    <row r="1367" spans="1:6">
      <c r="A1367" s="109"/>
      <c r="B1367" s="107"/>
      <c r="C1367" s="121"/>
      <c r="D1367" s="110"/>
      <c r="E1367" s="111"/>
      <c r="F1367" s="112"/>
    </row>
    <row r="1368" spans="1:6">
      <c r="A1368" s="109"/>
      <c r="B1368" s="107"/>
      <c r="C1368" s="121"/>
      <c r="D1368" s="110"/>
      <c r="E1368" s="111"/>
      <c r="F1368" s="112"/>
    </row>
    <row r="1369" spans="1:6">
      <c r="A1369" s="109"/>
      <c r="B1369" s="107"/>
      <c r="C1369" s="121"/>
      <c r="D1369" s="110"/>
      <c r="E1369" s="111"/>
      <c r="F1369" s="112"/>
    </row>
    <row r="1370" spans="1:6">
      <c r="A1370" s="109"/>
      <c r="B1370" s="107"/>
      <c r="C1370" s="121"/>
      <c r="D1370" s="110"/>
      <c r="E1370" s="111"/>
      <c r="F1370" s="112"/>
    </row>
    <row r="1371" spans="1:6">
      <c r="A1371" s="109"/>
      <c r="B1371" s="107"/>
      <c r="C1371" s="121"/>
      <c r="D1371" s="110"/>
      <c r="E1371" s="111"/>
      <c r="F1371" s="112"/>
    </row>
    <row r="1372" spans="1:6">
      <c r="A1372" s="109"/>
      <c r="B1372" s="107"/>
      <c r="C1372" s="121"/>
      <c r="D1372" s="110"/>
      <c r="E1372" s="111"/>
      <c r="F1372" s="112"/>
    </row>
    <row r="1373" spans="1:6">
      <c r="A1373" s="109"/>
      <c r="B1373" s="107"/>
      <c r="C1373" s="121"/>
      <c r="D1373" s="110"/>
      <c r="E1373" s="111"/>
      <c r="F1373" s="112"/>
    </row>
    <row r="1374" spans="1:6">
      <c r="A1374" s="109"/>
      <c r="B1374" s="107"/>
      <c r="C1374" s="121"/>
      <c r="D1374" s="110"/>
      <c r="E1374" s="111"/>
      <c r="F1374" s="112"/>
    </row>
    <row r="1375" spans="1:6">
      <c r="A1375" s="109"/>
      <c r="B1375" s="107"/>
      <c r="C1375" s="121"/>
      <c r="D1375" s="110"/>
      <c r="E1375" s="111"/>
      <c r="F1375" s="112"/>
    </row>
    <row r="1376" spans="1:6">
      <c r="A1376" s="109"/>
      <c r="B1376" s="107"/>
      <c r="C1376" s="121"/>
      <c r="D1376" s="110"/>
      <c r="E1376" s="111"/>
      <c r="F1376" s="112"/>
    </row>
    <row r="1377" spans="1:6">
      <c r="A1377" s="109"/>
      <c r="B1377" s="107"/>
      <c r="C1377" s="121"/>
      <c r="D1377" s="110"/>
      <c r="E1377" s="111"/>
      <c r="F1377" s="112"/>
    </row>
    <row r="1378" spans="1:6">
      <c r="A1378" s="109"/>
      <c r="B1378" s="107"/>
      <c r="C1378" s="121"/>
      <c r="D1378" s="110"/>
      <c r="E1378" s="111"/>
      <c r="F1378" s="112"/>
    </row>
    <row r="1379" spans="1:6">
      <c r="A1379" s="109"/>
      <c r="B1379" s="107"/>
      <c r="C1379" s="121"/>
      <c r="D1379" s="110"/>
      <c r="E1379" s="111"/>
      <c r="F1379" s="112"/>
    </row>
    <row r="1380" spans="1:6">
      <c r="A1380" s="109"/>
      <c r="B1380" s="107"/>
      <c r="C1380" s="121"/>
      <c r="D1380" s="110"/>
      <c r="E1380" s="111"/>
      <c r="F1380" s="112"/>
    </row>
    <row r="1381" spans="1:6">
      <c r="A1381" s="109"/>
      <c r="B1381" s="107"/>
      <c r="C1381" s="121"/>
      <c r="D1381" s="110"/>
      <c r="E1381" s="111"/>
      <c r="F1381" s="112"/>
    </row>
    <row r="1382" spans="1:6">
      <c r="A1382" s="109"/>
      <c r="B1382" s="107"/>
      <c r="C1382" s="121"/>
      <c r="D1382" s="110"/>
      <c r="E1382" s="111"/>
      <c r="F1382" s="112"/>
    </row>
    <row r="1383" spans="1:6">
      <c r="A1383" s="109"/>
      <c r="B1383" s="107"/>
      <c r="C1383" s="121"/>
      <c r="D1383" s="110"/>
      <c r="E1383" s="111"/>
      <c r="F1383" s="112"/>
    </row>
    <row r="1384" spans="1:6">
      <c r="A1384" s="109"/>
      <c r="B1384" s="107"/>
      <c r="C1384" s="121"/>
      <c r="D1384" s="110"/>
      <c r="E1384" s="111"/>
      <c r="F1384" s="112"/>
    </row>
    <row r="1385" spans="1:6">
      <c r="A1385" s="109"/>
      <c r="B1385" s="107"/>
      <c r="C1385" s="121"/>
      <c r="D1385" s="110"/>
      <c r="E1385" s="111"/>
      <c r="F1385" s="112"/>
    </row>
    <row r="1386" spans="1:6">
      <c r="A1386" s="109"/>
      <c r="B1386" s="107"/>
      <c r="C1386" s="121"/>
      <c r="D1386" s="110"/>
      <c r="E1386" s="111"/>
      <c r="F1386" s="112"/>
    </row>
    <row r="1387" spans="1:6">
      <c r="A1387" s="109"/>
      <c r="B1387" s="107"/>
      <c r="C1387" s="121"/>
      <c r="D1387" s="110"/>
      <c r="E1387" s="111"/>
      <c r="F1387" s="112"/>
    </row>
    <row r="1388" spans="1:6">
      <c r="A1388" s="109"/>
      <c r="B1388" s="107"/>
      <c r="C1388" s="121"/>
      <c r="D1388" s="110"/>
      <c r="E1388" s="111"/>
      <c r="F1388" s="112"/>
    </row>
    <row r="1389" spans="1:6">
      <c r="A1389" s="109"/>
      <c r="B1389" s="107"/>
      <c r="C1389" s="121"/>
      <c r="D1389" s="110"/>
      <c r="E1389" s="111"/>
      <c r="F1389" s="112"/>
    </row>
    <row r="1390" spans="1:6">
      <c r="A1390" s="109"/>
      <c r="B1390" s="107"/>
      <c r="C1390" s="121"/>
      <c r="D1390" s="110"/>
      <c r="E1390" s="111"/>
      <c r="F1390" s="112"/>
    </row>
    <row r="1391" spans="1:6">
      <c r="A1391" s="109"/>
      <c r="B1391" s="107"/>
      <c r="C1391" s="121"/>
      <c r="D1391" s="110"/>
      <c r="E1391" s="111"/>
      <c r="F1391" s="112"/>
    </row>
    <row r="1392" spans="1:6">
      <c r="A1392" s="109"/>
      <c r="B1392" s="107"/>
      <c r="C1392" s="121"/>
      <c r="D1392" s="110"/>
      <c r="E1392" s="111"/>
      <c r="F1392" s="112"/>
    </row>
    <row r="1393" spans="1:6">
      <c r="A1393" s="109"/>
      <c r="B1393" s="107"/>
      <c r="C1393" s="121"/>
      <c r="D1393" s="110"/>
      <c r="E1393" s="111"/>
      <c r="F1393" s="112"/>
    </row>
    <row r="1394" spans="1:6">
      <c r="A1394" s="109"/>
      <c r="B1394" s="107"/>
      <c r="C1394" s="121"/>
      <c r="D1394" s="110"/>
      <c r="E1394" s="111"/>
      <c r="F1394" s="112"/>
    </row>
    <row r="1395" spans="1:6">
      <c r="A1395" s="109"/>
      <c r="B1395" s="107"/>
      <c r="C1395" s="121"/>
      <c r="D1395" s="110"/>
      <c r="E1395" s="111"/>
      <c r="F1395" s="112"/>
    </row>
    <row r="1396" spans="1:6">
      <c r="A1396" s="109"/>
      <c r="B1396" s="107"/>
      <c r="C1396" s="121"/>
      <c r="D1396" s="110"/>
      <c r="E1396" s="111"/>
      <c r="F1396" s="112"/>
    </row>
    <row r="1397" spans="1:6">
      <c r="A1397" s="109"/>
      <c r="B1397" s="107"/>
      <c r="C1397" s="121"/>
      <c r="D1397" s="110"/>
      <c r="E1397" s="111"/>
      <c r="F1397" s="112"/>
    </row>
    <row r="1398" spans="1:6">
      <c r="A1398" s="109"/>
      <c r="B1398" s="107"/>
      <c r="C1398" s="121"/>
      <c r="D1398" s="110"/>
      <c r="E1398" s="111"/>
      <c r="F1398" s="112"/>
    </row>
    <row r="1399" spans="1:6">
      <c r="A1399" s="109"/>
      <c r="B1399" s="107"/>
      <c r="C1399" s="121"/>
      <c r="D1399" s="110"/>
      <c r="E1399" s="111"/>
      <c r="F1399" s="112"/>
    </row>
    <row r="1400" spans="1:6">
      <c r="A1400" s="109"/>
      <c r="B1400" s="107"/>
      <c r="C1400" s="121"/>
      <c r="D1400" s="110"/>
      <c r="E1400" s="111"/>
      <c r="F1400" s="112"/>
    </row>
    <row r="1401" spans="1:6">
      <c r="A1401" s="109"/>
      <c r="B1401" s="107"/>
      <c r="C1401" s="121"/>
      <c r="D1401" s="110"/>
      <c r="E1401" s="111"/>
      <c r="F1401" s="112"/>
    </row>
    <row r="1402" spans="1:6">
      <c r="A1402" s="109"/>
      <c r="B1402" s="107"/>
      <c r="C1402" s="121"/>
      <c r="D1402" s="110"/>
      <c r="E1402" s="111"/>
      <c r="F1402" s="112"/>
    </row>
    <row r="1403" spans="1:6">
      <c r="A1403" s="109"/>
      <c r="B1403" s="107"/>
      <c r="C1403" s="121"/>
      <c r="D1403" s="110"/>
      <c r="E1403" s="111"/>
      <c r="F1403" s="112"/>
    </row>
    <row r="1404" spans="1:6">
      <c r="A1404" s="109"/>
      <c r="B1404" s="107"/>
      <c r="C1404" s="121"/>
      <c r="D1404" s="110"/>
      <c r="E1404" s="111"/>
      <c r="F1404" s="112"/>
    </row>
    <row r="1405" spans="1:6">
      <c r="A1405" s="109"/>
      <c r="B1405" s="107"/>
      <c r="C1405" s="121"/>
      <c r="D1405" s="110"/>
      <c r="E1405" s="111"/>
      <c r="F1405" s="112"/>
    </row>
    <row r="1406" spans="1:6">
      <c r="A1406" s="109"/>
      <c r="B1406" s="107"/>
      <c r="C1406" s="121"/>
      <c r="D1406" s="110"/>
      <c r="E1406" s="111"/>
      <c r="F1406" s="112"/>
    </row>
    <row r="1407" spans="1:6">
      <c r="A1407" s="109"/>
      <c r="B1407" s="107"/>
      <c r="C1407" s="121"/>
      <c r="D1407" s="110"/>
      <c r="E1407" s="111"/>
      <c r="F1407" s="112"/>
    </row>
    <row r="1408" spans="1:6">
      <c r="A1408" s="109"/>
      <c r="B1408" s="107"/>
      <c r="C1408" s="121"/>
      <c r="D1408" s="110"/>
      <c r="E1408" s="111"/>
      <c r="F1408" s="112"/>
    </row>
    <row r="1409" spans="1:6">
      <c r="A1409" s="109"/>
      <c r="B1409" s="107"/>
      <c r="C1409" s="121"/>
      <c r="D1409" s="110"/>
      <c r="E1409" s="111"/>
      <c r="F1409" s="112"/>
    </row>
    <row r="1410" spans="1:6">
      <c r="A1410" s="109"/>
      <c r="B1410" s="107"/>
      <c r="C1410" s="121"/>
      <c r="D1410" s="110"/>
      <c r="E1410" s="111"/>
      <c r="F1410" s="112"/>
    </row>
    <row r="1411" spans="1:6">
      <c r="A1411" s="109"/>
      <c r="B1411" s="107"/>
      <c r="C1411" s="121"/>
      <c r="D1411" s="110"/>
      <c r="E1411" s="111"/>
      <c r="F1411" s="112"/>
    </row>
    <row r="1412" spans="1:6">
      <c r="A1412" s="109"/>
      <c r="B1412" s="107"/>
      <c r="C1412" s="121"/>
      <c r="D1412" s="110"/>
      <c r="E1412" s="111"/>
      <c r="F1412" s="112"/>
    </row>
    <row r="1413" spans="1:6">
      <c r="A1413" s="109"/>
      <c r="B1413" s="107"/>
      <c r="C1413" s="121"/>
      <c r="D1413" s="110"/>
      <c r="E1413" s="111"/>
      <c r="F1413" s="112"/>
    </row>
    <row r="1414" spans="1:6">
      <c r="A1414" s="109"/>
      <c r="B1414" s="107"/>
      <c r="C1414" s="121"/>
      <c r="D1414" s="110"/>
      <c r="E1414" s="111"/>
      <c r="F1414" s="112"/>
    </row>
    <row r="1415" spans="1:6">
      <c r="A1415" s="109"/>
      <c r="B1415" s="107"/>
      <c r="C1415" s="121"/>
      <c r="D1415" s="110"/>
      <c r="E1415" s="111"/>
      <c r="F1415" s="112"/>
    </row>
    <row r="1416" spans="1:6">
      <c r="A1416" s="109"/>
      <c r="B1416" s="107"/>
      <c r="C1416" s="121"/>
      <c r="D1416" s="110"/>
      <c r="E1416" s="111"/>
      <c r="F1416" s="112"/>
    </row>
    <row r="1417" spans="1:6">
      <c r="A1417" s="109"/>
      <c r="B1417" s="107"/>
      <c r="C1417" s="121"/>
      <c r="D1417" s="110"/>
      <c r="E1417" s="111"/>
      <c r="F1417" s="112"/>
    </row>
    <row r="1418" spans="1:6">
      <c r="A1418" s="109"/>
      <c r="B1418" s="107"/>
      <c r="C1418" s="121"/>
      <c r="D1418" s="110"/>
      <c r="E1418" s="111"/>
      <c r="F1418" s="112"/>
    </row>
    <row r="1419" spans="1:6">
      <c r="A1419" s="109"/>
      <c r="B1419" s="107"/>
      <c r="C1419" s="121"/>
      <c r="D1419" s="110"/>
      <c r="E1419" s="111"/>
      <c r="F1419" s="112"/>
    </row>
    <row r="1420" spans="1:6">
      <c r="A1420" s="109"/>
      <c r="B1420" s="107"/>
      <c r="C1420" s="121"/>
      <c r="D1420" s="110"/>
      <c r="E1420" s="111"/>
      <c r="F1420" s="112"/>
    </row>
    <row r="1421" spans="1:6">
      <c r="A1421" s="109"/>
      <c r="B1421" s="107"/>
      <c r="C1421" s="121"/>
      <c r="D1421" s="110"/>
      <c r="E1421" s="111"/>
      <c r="F1421" s="112"/>
    </row>
    <row r="1422" spans="1:6">
      <c r="A1422" s="109"/>
      <c r="B1422" s="107"/>
      <c r="C1422" s="121"/>
      <c r="D1422" s="110"/>
      <c r="E1422" s="111"/>
      <c r="F1422" s="112"/>
    </row>
    <row r="1423" spans="1:6">
      <c r="A1423" s="109"/>
      <c r="B1423" s="107"/>
      <c r="C1423" s="121"/>
      <c r="D1423" s="110"/>
      <c r="E1423" s="111"/>
      <c r="F1423" s="112"/>
    </row>
    <row r="1424" spans="1:6">
      <c r="A1424" s="109"/>
      <c r="B1424" s="107"/>
      <c r="C1424" s="121"/>
      <c r="D1424" s="110"/>
      <c r="E1424" s="111"/>
      <c r="F1424" s="112"/>
    </row>
    <row r="1425" spans="1:6">
      <c r="A1425" s="109"/>
      <c r="B1425" s="107"/>
      <c r="C1425" s="121"/>
      <c r="D1425" s="110"/>
      <c r="E1425" s="111"/>
      <c r="F1425" s="112"/>
    </row>
    <row r="1426" spans="1:6">
      <c r="A1426" s="109"/>
      <c r="B1426" s="107"/>
      <c r="C1426" s="121"/>
      <c r="D1426" s="110"/>
      <c r="E1426" s="111"/>
      <c r="F1426" s="112"/>
    </row>
    <row r="1427" spans="1:6">
      <c r="A1427" s="109"/>
      <c r="B1427" s="107"/>
      <c r="C1427" s="121"/>
      <c r="D1427" s="110"/>
      <c r="E1427" s="111"/>
      <c r="F1427" s="112"/>
    </row>
    <row r="1428" spans="1:6">
      <c r="A1428" s="109"/>
      <c r="B1428" s="107"/>
      <c r="C1428" s="121"/>
      <c r="D1428" s="110"/>
      <c r="E1428" s="111"/>
      <c r="F1428" s="112"/>
    </row>
    <row r="1429" spans="1:6">
      <c r="A1429" s="109"/>
      <c r="B1429" s="107"/>
      <c r="C1429" s="121"/>
      <c r="D1429" s="110"/>
      <c r="E1429" s="111"/>
      <c r="F1429" s="112"/>
    </row>
    <row r="1430" spans="1:6">
      <c r="A1430" s="109"/>
      <c r="B1430" s="107"/>
      <c r="C1430" s="121"/>
      <c r="D1430" s="110"/>
      <c r="E1430" s="111"/>
      <c r="F1430" s="112"/>
    </row>
    <row r="1431" spans="1:6">
      <c r="A1431" s="109"/>
      <c r="B1431" s="107"/>
      <c r="C1431" s="121"/>
      <c r="D1431" s="110"/>
      <c r="E1431" s="111"/>
      <c r="F1431" s="112"/>
    </row>
    <row r="1432" spans="1:6">
      <c r="A1432" s="109"/>
      <c r="B1432" s="107"/>
      <c r="C1432" s="121"/>
      <c r="D1432" s="110"/>
      <c r="E1432" s="111"/>
      <c r="F1432" s="112"/>
    </row>
    <row r="1433" spans="1:6">
      <c r="A1433" s="109"/>
      <c r="B1433" s="107"/>
      <c r="C1433" s="121"/>
      <c r="D1433" s="110"/>
      <c r="E1433" s="111"/>
      <c r="F1433" s="112"/>
    </row>
    <row r="1434" spans="1:6">
      <c r="A1434" s="109"/>
      <c r="B1434" s="107"/>
      <c r="C1434" s="121"/>
      <c r="D1434" s="110"/>
      <c r="E1434" s="111"/>
      <c r="F1434" s="112"/>
    </row>
    <row r="1435" spans="1:6">
      <c r="A1435" s="109"/>
      <c r="B1435" s="107"/>
      <c r="C1435" s="121"/>
      <c r="D1435" s="110"/>
      <c r="E1435" s="111"/>
      <c r="F1435" s="112"/>
    </row>
    <row r="1436" spans="1:6">
      <c r="A1436" s="109"/>
      <c r="B1436" s="107"/>
      <c r="C1436" s="121"/>
      <c r="D1436" s="110"/>
      <c r="E1436" s="111"/>
      <c r="F1436" s="112"/>
    </row>
    <row r="1437" spans="1:6">
      <c r="A1437" s="109"/>
      <c r="B1437" s="107"/>
      <c r="C1437" s="121"/>
      <c r="D1437" s="110"/>
      <c r="E1437" s="111"/>
      <c r="F1437" s="112"/>
    </row>
    <row r="1438" spans="1:6">
      <c r="A1438" s="109"/>
      <c r="B1438" s="107"/>
      <c r="C1438" s="121"/>
      <c r="D1438" s="110"/>
      <c r="E1438" s="111"/>
      <c r="F1438" s="112"/>
    </row>
    <row r="1439" spans="1:6">
      <c r="A1439" s="109"/>
      <c r="B1439" s="107"/>
      <c r="C1439" s="121"/>
      <c r="D1439" s="110"/>
      <c r="E1439" s="111"/>
      <c r="F1439" s="112"/>
    </row>
    <row r="1440" spans="1:6">
      <c r="A1440" s="109"/>
      <c r="B1440" s="107"/>
      <c r="C1440" s="121"/>
      <c r="D1440" s="110"/>
      <c r="E1440" s="111"/>
      <c r="F1440" s="112"/>
    </row>
    <row r="1441" spans="1:6">
      <c r="A1441" s="109"/>
      <c r="B1441" s="107"/>
      <c r="C1441" s="121"/>
      <c r="D1441" s="110"/>
      <c r="E1441" s="111"/>
      <c r="F1441" s="112"/>
    </row>
    <row r="1442" spans="1:6">
      <c r="A1442" s="109"/>
      <c r="B1442" s="107"/>
      <c r="C1442" s="121"/>
      <c r="D1442" s="110"/>
      <c r="E1442" s="111"/>
      <c r="F1442" s="112"/>
    </row>
    <row r="1443" spans="1:6">
      <c r="A1443" s="109"/>
      <c r="B1443" s="107"/>
      <c r="C1443" s="121"/>
      <c r="D1443" s="110"/>
      <c r="E1443" s="111"/>
      <c r="F1443" s="112"/>
    </row>
    <row r="1444" spans="1:6">
      <c r="A1444" s="109"/>
      <c r="B1444" s="107"/>
      <c r="C1444" s="121"/>
      <c r="D1444" s="110"/>
      <c r="E1444" s="111"/>
      <c r="F1444" s="112"/>
    </row>
    <row r="1445" spans="1:6">
      <c r="A1445" s="109"/>
      <c r="B1445" s="107"/>
      <c r="C1445" s="121"/>
      <c r="D1445" s="110"/>
      <c r="E1445" s="111"/>
      <c r="F1445" s="112"/>
    </row>
    <row r="1446" spans="1:6">
      <c r="A1446" s="109"/>
      <c r="B1446" s="107"/>
      <c r="C1446" s="121"/>
      <c r="D1446" s="110"/>
      <c r="E1446" s="111"/>
      <c r="F1446" s="112"/>
    </row>
    <row r="1447" spans="1:6">
      <c r="A1447" s="109"/>
      <c r="B1447" s="107"/>
      <c r="C1447" s="121"/>
      <c r="D1447" s="110"/>
      <c r="E1447" s="111"/>
      <c r="F1447" s="112"/>
    </row>
    <row r="1448" spans="1:6">
      <c r="A1448" s="109"/>
      <c r="B1448" s="107"/>
      <c r="C1448" s="121"/>
      <c r="D1448" s="110"/>
      <c r="E1448" s="111"/>
      <c r="F1448" s="112"/>
    </row>
    <row r="1449" spans="1:6">
      <c r="A1449" s="109"/>
      <c r="B1449" s="107"/>
      <c r="C1449" s="121"/>
      <c r="D1449" s="110"/>
      <c r="E1449" s="111"/>
      <c r="F1449" s="112"/>
    </row>
    <row r="1450" spans="1:6">
      <c r="A1450" s="109"/>
      <c r="B1450" s="107"/>
      <c r="C1450" s="121"/>
      <c r="D1450" s="110"/>
      <c r="E1450" s="111"/>
      <c r="F1450" s="112"/>
    </row>
    <row r="1451" spans="1:6">
      <c r="A1451" s="109"/>
      <c r="B1451" s="107"/>
      <c r="C1451" s="121"/>
      <c r="D1451" s="110"/>
      <c r="E1451" s="111"/>
      <c r="F1451" s="112"/>
    </row>
    <row r="1452" spans="1:6">
      <c r="A1452" s="109"/>
      <c r="B1452" s="107"/>
      <c r="C1452" s="121"/>
      <c r="D1452" s="110"/>
      <c r="E1452" s="111"/>
      <c r="F1452" s="112"/>
    </row>
    <row r="1453" spans="1:6">
      <c r="A1453" s="109"/>
      <c r="B1453" s="107"/>
      <c r="C1453" s="121"/>
      <c r="D1453" s="110"/>
      <c r="E1453" s="111"/>
      <c r="F1453" s="112"/>
    </row>
    <row r="1454" spans="1:6">
      <c r="A1454" s="109"/>
      <c r="B1454" s="107"/>
      <c r="C1454" s="121"/>
      <c r="D1454" s="110"/>
      <c r="E1454" s="111"/>
      <c r="F1454" s="112"/>
    </row>
    <row r="1455" spans="1:6">
      <c r="A1455" s="109"/>
      <c r="B1455" s="107"/>
      <c r="C1455" s="121"/>
      <c r="D1455" s="110"/>
      <c r="E1455" s="111"/>
      <c r="F1455" s="112"/>
    </row>
    <row r="1456" spans="1:6">
      <c r="A1456" s="109"/>
      <c r="B1456" s="107"/>
      <c r="C1456" s="121"/>
      <c r="D1456" s="110"/>
      <c r="E1456" s="111"/>
      <c r="F1456" s="112"/>
    </row>
    <row r="1457" spans="1:6">
      <c r="A1457" s="109"/>
      <c r="B1457" s="107"/>
      <c r="C1457" s="121"/>
      <c r="D1457" s="110"/>
      <c r="E1457" s="111"/>
      <c r="F1457" s="112"/>
    </row>
    <row r="1458" spans="1:6">
      <c r="A1458" s="109"/>
      <c r="B1458" s="107"/>
      <c r="C1458" s="121"/>
      <c r="D1458" s="110"/>
      <c r="E1458" s="111"/>
      <c r="F1458" s="112"/>
    </row>
    <row r="1459" spans="1:6">
      <c r="A1459" s="109"/>
      <c r="B1459" s="107"/>
      <c r="C1459" s="121"/>
      <c r="D1459" s="110"/>
      <c r="E1459" s="111"/>
      <c r="F1459" s="112"/>
    </row>
    <row r="1460" spans="1:6">
      <c r="A1460" s="109"/>
      <c r="B1460" s="107"/>
      <c r="C1460" s="121"/>
      <c r="D1460" s="110"/>
      <c r="E1460" s="111"/>
      <c r="F1460" s="112"/>
    </row>
    <row r="1461" spans="1:6">
      <c r="A1461" s="109"/>
      <c r="B1461" s="107"/>
      <c r="C1461" s="121"/>
      <c r="D1461" s="110"/>
      <c r="E1461" s="111"/>
      <c r="F1461" s="112"/>
    </row>
    <row r="1462" spans="1:6">
      <c r="A1462" s="109"/>
      <c r="B1462" s="107"/>
      <c r="C1462" s="121"/>
      <c r="D1462" s="110"/>
      <c r="E1462" s="111"/>
      <c r="F1462" s="112"/>
    </row>
    <row r="1463" spans="1:6">
      <c r="A1463" s="109"/>
      <c r="B1463" s="107"/>
      <c r="C1463" s="121"/>
      <c r="D1463" s="110"/>
      <c r="E1463" s="111"/>
      <c r="F1463" s="112"/>
    </row>
    <row r="1464" spans="1:6">
      <c r="A1464" s="109"/>
      <c r="B1464" s="107"/>
      <c r="C1464" s="121"/>
      <c r="D1464" s="110"/>
      <c r="E1464" s="111"/>
      <c r="F1464" s="112"/>
    </row>
    <row r="1465" spans="1:6">
      <c r="A1465" s="109"/>
      <c r="B1465" s="107"/>
      <c r="C1465" s="121"/>
      <c r="D1465" s="110"/>
      <c r="E1465" s="111"/>
      <c r="F1465" s="112"/>
    </row>
    <row r="1466" spans="1:6">
      <c r="A1466" s="109"/>
      <c r="B1466" s="107"/>
      <c r="C1466" s="121"/>
      <c r="D1466" s="110"/>
      <c r="E1466" s="111"/>
      <c r="F1466" s="112"/>
    </row>
    <row r="1467" spans="1:6">
      <c r="A1467" s="109"/>
      <c r="B1467" s="107"/>
      <c r="C1467" s="121"/>
      <c r="D1467" s="110"/>
      <c r="E1467" s="111"/>
      <c r="F1467" s="112"/>
    </row>
    <row r="1468" spans="1:6">
      <c r="A1468" s="109"/>
      <c r="B1468" s="107"/>
      <c r="C1468" s="121"/>
      <c r="D1468" s="110"/>
      <c r="E1468" s="111"/>
      <c r="F1468" s="112"/>
    </row>
    <row r="1469" spans="1:6">
      <c r="A1469" s="109"/>
      <c r="B1469" s="107"/>
      <c r="C1469" s="121"/>
      <c r="D1469" s="110"/>
      <c r="E1469" s="111"/>
      <c r="F1469" s="112"/>
    </row>
    <row r="1470" spans="1:6">
      <c r="A1470" s="109"/>
      <c r="B1470" s="107"/>
      <c r="C1470" s="121"/>
      <c r="D1470" s="110"/>
      <c r="E1470" s="111"/>
      <c r="F1470" s="112"/>
    </row>
    <row r="1471" spans="1:6">
      <c r="A1471" s="109"/>
      <c r="B1471" s="107"/>
      <c r="C1471" s="121"/>
      <c r="D1471" s="110"/>
      <c r="E1471" s="111"/>
      <c r="F1471" s="112"/>
    </row>
    <row r="1472" spans="1:6">
      <c r="A1472" s="109"/>
      <c r="B1472" s="107"/>
      <c r="C1472" s="121"/>
      <c r="D1472" s="110"/>
      <c r="E1472" s="111"/>
      <c r="F1472" s="112"/>
    </row>
    <row r="1473" spans="1:6">
      <c r="A1473" s="109"/>
      <c r="B1473" s="107"/>
      <c r="C1473" s="121"/>
      <c r="D1473" s="110"/>
      <c r="E1473" s="111"/>
      <c r="F1473" s="112"/>
    </row>
    <row r="1474" spans="1:6">
      <c r="A1474" s="109"/>
      <c r="B1474" s="107"/>
      <c r="C1474" s="121"/>
      <c r="D1474" s="110"/>
      <c r="E1474" s="111"/>
      <c r="F1474" s="112"/>
    </row>
    <row r="1475" spans="1:6">
      <c r="A1475" s="109"/>
      <c r="B1475" s="107"/>
      <c r="C1475" s="121"/>
      <c r="D1475" s="110"/>
      <c r="E1475" s="111"/>
      <c r="F1475" s="112"/>
    </row>
    <row r="1476" spans="1:6">
      <c r="A1476" s="109"/>
      <c r="B1476" s="107"/>
      <c r="C1476" s="121"/>
      <c r="D1476" s="110"/>
      <c r="E1476" s="111"/>
      <c r="F1476" s="112"/>
    </row>
    <row r="1477" spans="1:6">
      <c r="A1477" s="109"/>
      <c r="B1477" s="107"/>
      <c r="C1477" s="121"/>
      <c r="D1477" s="110"/>
      <c r="E1477" s="111"/>
      <c r="F1477" s="112"/>
    </row>
    <row r="1478" spans="1:6">
      <c r="A1478" s="109"/>
      <c r="B1478" s="107"/>
      <c r="C1478" s="121"/>
      <c r="D1478" s="110"/>
      <c r="E1478" s="111"/>
      <c r="F1478" s="112"/>
    </row>
    <row r="1479" spans="1:6">
      <c r="A1479" s="109"/>
      <c r="B1479" s="107"/>
      <c r="C1479" s="121"/>
      <c r="D1479" s="110"/>
      <c r="E1479" s="111"/>
      <c r="F1479" s="112"/>
    </row>
    <row r="1480" spans="1:6">
      <c r="A1480" s="109"/>
      <c r="B1480" s="107"/>
      <c r="C1480" s="121"/>
      <c r="D1480" s="110"/>
      <c r="E1480" s="111"/>
      <c r="F1480" s="112"/>
    </row>
    <row r="1481" spans="1:6">
      <c r="A1481" s="109"/>
      <c r="B1481" s="107"/>
      <c r="C1481" s="121"/>
      <c r="D1481" s="110"/>
      <c r="E1481" s="111"/>
      <c r="F1481" s="112"/>
    </row>
    <row r="1482" spans="1:6">
      <c r="A1482" s="109"/>
      <c r="B1482" s="107"/>
      <c r="C1482" s="121"/>
      <c r="D1482" s="110"/>
      <c r="E1482" s="111"/>
      <c r="F1482" s="112"/>
    </row>
    <row r="1483" spans="1:6">
      <c r="A1483" s="109"/>
      <c r="B1483" s="107"/>
      <c r="C1483" s="121"/>
      <c r="D1483" s="110"/>
      <c r="E1483" s="111"/>
      <c r="F1483" s="112"/>
    </row>
    <row r="1484" spans="1:6">
      <c r="A1484" s="109"/>
      <c r="B1484" s="107"/>
      <c r="C1484" s="121"/>
      <c r="D1484" s="110"/>
      <c r="E1484" s="111"/>
      <c r="F1484" s="112"/>
    </row>
    <row r="1485" spans="1:6">
      <c r="A1485" s="109"/>
      <c r="B1485" s="107"/>
      <c r="C1485" s="121"/>
      <c r="D1485" s="110"/>
      <c r="E1485" s="111"/>
      <c r="F1485" s="112"/>
    </row>
    <row r="1486" spans="1:6">
      <c r="A1486" s="109"/>
      <c r="B1486" s="107"/>
      <c r="C1486" s="121"/>
      <c r="D1486" s="110"/>
      <c r="E1486" s="111"/>
      <c r="F1486" s="112"/>
    </row>
    <row r="1487" spans="1:6">
      <c r="A1487" s="109"/>
      <c r="B1487" s="107"/>
      <c r="C1487" s="121"/>
      <c r="D1487" s="110"/>
      <c r="E1487" s="111"/>
      <c r="F1487" s="112"/>
    </row>
    <row r="1488" spans="1:6">
      <c r="A1488" s="109"/>
      <c r="B1488" s="107"/>
      <c r="C1488" s="121"/>
      <c r="D1488" s="110"/>
      <c r="E1488" s="111"/>
      <c r="F1488" s="112"/>
    </row>
    <row r="1489" spans="1:6">
      <c r="A1489" s="109"/>
      <c r="B1489" s="107"/>
      <c r="C1489" s="121"/>
      <c r="D1489" s="110"/>
      <c r="E1489" s="111"/>
      <c r="F1489" s="112"/>
    </row>
    <row r="1490" spans="1:6">
      <c r="A1490" s="109"/>
      <c r="B1490" s="107"/>
      <c r="C1490" s="121"/>
      <c r="D1490" s="110"/>
      <c r="E1490" s="111"/>
      <c r="F1490" s="112"/>
    </row>
    <row r="1491" spans="1:6">
      <c r="A1491" s="109"/>
      <c r="B1491" s="107"/>
      <c r="C1491" s="121"/>
      <c r="D1491" s="110"/>
      <c r="E1491" s="111"/>
      <c r="F1491" s="112"/>
    </row>
    <row r="1492" spans="1:6">
      <c r="A1492" s="109"/>
      <c r="B1492" s="107"/>
      <c r="C1492" s="121"/>
      <c r="D1492" s="110"/>
      <c r="E1492" s="111"/>
      <c r="F1492" s="112"/>
    </row>
    <row r="1493" spans="1:6">
      <c r="A1493" s="109"/>
      <c r="B1493" s="107"/>
      <c r="C1493" s="121"/>
      <c r="D1493" s="110"/>
      <c r="E1493" s="111"/>
      <c r="F1493" s="112"/>
    </row>
    <row r="1494" spans="1:6">
      <c r="A1494" s="109"/>
      <c r="B1494" s="107"/>
      <c r="C1494" s="121"/>
      <c r="D1494" s="110"/>
      <c r="E1494" s="111"/>
      <c r="F1494" s="112"/>
    </row>
    <row r="1495" spans="1:6">
      <c r="A1495" s="109"/>
      <c r="B1495" s="107"/>
      <c r="C1495" s="121"/>
      <c r="D1495" s="110"/>
      <c r="E1495" s="111"/>
      <c r="F1495" s="112"/>
    </row>
    <row r="1496" spans="1:6">
      <c r="A1496" s="109"/>
      <c r="B1496" s="107"/>
      <c r="C1496" s="121"/>
      <c r="D1496" s="110"/>
      <c r="E1496" s="111"/>
      <c r="F1496" s="112"/>
    </row>
    <row r="1497" spans="1:6">
      <c r="A1497" s="109"/>
      <c r="B1497" s="107"/>
      <c r="C1497" s="121"/>
      <c r="D1497" s="110"/>
      <c r="E1497" s="111"/>
      <c r="F1497" s="112"/>
    </row>
    <row r="1498" spans="1:6">
      <c r="A1498" s="109"/>
      <c r="B1498" s="107"/>
      <c r="C1498" s="121"/>
      <c r="D1498" s="110"/>
      <c r="E1498" s="111"/>
      <c r="F1498" s="112"/>
    </row>
    <row r="1499" spans="1:6">
      <c r="A1499" s="109"/>
      <c r="B1499" s="107"/>
      <c r="C1499" s="121"/>
      <c r="D1499" s="110"/>
      <c r="E1499" s="111"/>
      <c r="F1499" s="112"/>
    </row>
    <row r="1500" spans="1:6">
      <c r="A1500" s="109"/>
      <c r="B1500" s="107"/>
      <c r="C1500" s="121"/>
      <c r="D1500" s="110"/>
      <c r="E1500" s="111"/>
      <c r="F1500" s="112"/>
    </row>
    <row r="1501" spans="1:6">
      <c r="A1501" s="109"/>
      <c r="B1501" s="107"/>
      <c r="C1501" s="121"/>
      <c r="D1501" s="110"/>
      <c r="E1501" s="111"/>
      <c r="F1501" s="112"/>
    </row>
    <row r="1502" spans="1:6">
      <c r="A1502" s="109"/>
      <c r="B1502" s="107"/>
      <c r="C1502" s="121"/>
      <c r="D1502" s="110"/>
      <c r="E1502" s="111"/>
      <c r="F1502" s="112"/>
    </row>
    <row r="1503" spans="1:6">
      <c r="A1503" s="109"/>
      <c r="B1503" s="107"/>
      <c r="C1503" s="121"/>
      <c r="D1503" s="110"/>
      <c r="E1503" s="111"/>
      <c r="F1503" s="112"/>
    </row>
    <row r="1504" spans="1:6">
      <c r="A1504" s="109"/>
      <c r="B1504" s="107"/>
      <c r="C1504" s="121"/>
      <c r="D1504" s="110"/>
      <c r="E1504" s="111"/>
      <c r="F1504" s="112"/>
    </row>
    <row r="1505" spans="1:6">
      <c r="A1505" s="109"/>
      <c r="B1505" s="107"/>
      <c r="C1505" s="121"/>
      <c r="D1505" s="110"/>
      <c r="E1505" s="111"/>
      <c r="F1505" s="112"/>
    </row>
    <row r="1506" spans="1:6">
      <c r="A1506" s="109"/>
      <c r="B1506" s="107"/>
      <c r="C1506" s="121"/>
      <c r="D1506" s="110"/>
      <c r="E1506" s="111"/>
      <c r="F1506" s="112"/>
    </row>
    <row r="1507" spans="1:6">
      <c r="A1507" s="109"/>
      <c r="B1507" s="107"/>
      <c r="C1507" s="121"/>
      <c r="D1507" s="110"/>
      <c r="E1507" s="111"/>
      <c r="F1507" s="112"/>
    </row>
    <row r="1508" spans="1:6">
      <c r="A1508" s="109"/>
      <c r="B1508" s="107"/>
      <c r="C1508" s="121"/>
      <c r="D1508" s="110"/>
      <c r="E1508" s="111"/>
      <c r="F1508" s="112"/>
    </row>
    <row r="1509" spans="1:6">
      <c r="A1509" s="109"/>
      <c r="B1509" s="107"/>
      <c r="C1509" s="121"/>
      <c r="D1509" s="110"/>
      <c r="E1509" s="111"/>
      <c r="F1509" s="112"/>
    </row>
    <row r="1510" spans="1:6">
      <c r="A1510" s="109"/>
      <c r="B1510" s="107"/>
      <c r="C1510" s="121"/>
      <c r="D1510" s="110"/>
      <c r="E1510" s="111"/>
      <c r="F1510" s="112"/>
    </row>
    <row r="1511" spans="1:6">
      <c r="A1511" s="109"/>
      <c r="B1511" s="107"/>
      <c r="C1511" s="121"/>
      <c r="D1511" s="110"/>
      <c r="E1511" s="111"/>
      <c r="F1511" s="112"/>
    </row>
    <row r="1512" spans="1:6">
      <c r="A1512" s="109"/>
      <c r="B1512" s="107"/>
      <c r="C1512" s="121"/>
      <c r="D1512" s="110"/>
      <c r="E1512" s="111"/>
      <c r="F1512" s="112"/>
    </row>
    <row r="1513" spans="1:6">
      <c r="A1513" s="109"/>
      <c r="B1513" s="107"/>
      <c r="C1513" s="121"/>
      <c r="D1513" s="110"/>
      <c r="E1513" s="111"/>
      <c r="F1513" s="112"/>
    </row>
    <row r="1514" spans="1:6">
      <c r="A1514" s="109"/>
      <c r="B1514" s="107"/>
      <c r="C1514" s="121"/>
      <c r="D1514" s="110"/>
      <c r="E1514" s="111"/>
      <c r="F1514" s="112"/>
    </row>
    <row r="1515" spans="1:6">
      <c r="A1515" s="109"/>
      <c r="B1515" s="107"/>
      <c r="C1515" s="121"/>
      <c r="D1515" s="110"/>
      <c r="E1515" s="111"/>
      <c r="F1515" s="112"/>
    </row>
    <row r="1516" spans="1:6">
      <c r="A1516" s="109"/>
      <c r="B1516" s="107"/>
      <c r="C1516" s="121"/>
      <c r="D1516" s="110"/>
      <c r="E1516" s="111"/>
      <c r="F1516" s="112"/>
    </row>
    <row r="1517" spans="1:6">
      <c r="A1517" s="109"/>
      <c r="B1517" s="107"/>
      <c r="C1517" s="121"/>
      <c r="D1517" s="110"/>
      <c r="E1517" s="111"/>
      <c r="F1517" s="112"/>
    </row>
    <row r="1518" spans="1:6">
      <c r="A1518" s="109"/>
      <c r="B1518" s="107"/>
      <c r="C1518" s="121"/>
      <c r="D1518" s="110"/>
      <c r="E1518" s="111"/>
      <c r="F1518" s="112"/>
    </row>
    <row r="1519" spans="1:6">
      <c r="A1519" s="109"/>
      <c r="B1519" s="107"/>
      <c r="C1519" s="121"/>
      <c r="D1519" s="110"/>
      <c r="E1519" s="111"/>
      <c r="F1519" s="112"/>
    </row>
    <row r="1520" spans="1:6">
      <c r="A1520" s="109"/>
      <c r="B1520" s="107"/>
      <c r="C1520" s="121"/>
      <c r="D1520" s="110"/>
      <c r="E1520" s="111"/>
      <c r="F1520" s="112"/>
    </row>
    <row r="1521" spans="1:6">
      <c r="A1521" s="109"/>
      <c r="B1521" s="107"/>
      <c r="C1521" s="121"/>
      <c r="D1521" s="110"/>
      <c r="E1521" s="111"/>
      <c r="F1521" s="112"/>
    </row>
    <row r="1522" spans="1:6">
      <c r="A1522" s="109"/>
      <c r="B1522" s="107"/>
      <c r="C1522" s="121"/>
      <c r="D1522" s="110"/>
      <c r="E1522" s="111"/>
      <c r="F1522" s="112"/>
    </row>
    <row r="1523" spans="1:6">
      <c r="A1523" s="109"/>
      <c r="B1523" s="107"/>
      <c r="C1523" s="121"/>
      <c r="D1523" s="110"/>
      <c r="E1523" s="111"/>
      <c r="F1523" s="112"/>
    </row>
    <row r="1524" spans="1:6">
      <c r="A1524" s="109"/>
      <c r="B1524" s="107"/>
      <c r="C1524" s="121"/>
      <c r="D1524" s="110"/>
      <c r="E1524" s="111"/>
      <c r="F1524" s="112"/>
    </row>
    <row r="1525" spans="1:6">
      <c r="A1525" s="109"/>
      <c r="B1525" s="107"/>
      <c r="C1525" s="121"/>
      <c r="D1525" s="110"/>
      <c r="E1525" s="111"/>
      <c r="F1525" s="112"/>
    </row>
    <row r="1526" spans="1:6">
      <c r="A1526" s="109"/>
      <c r="B1526" s="107"/>
      <c r="C1526" s="121"/>
      <c r="D1526" s="110"/>
      <c r="E1526" s="111"/>
      <c r="F1526" s="112"/>
    </row>
    <row r="1527" spans="1:6">
      <c r="A1527" s="109"/>
      <c r="B1527" s="107"/>
      <c r="C1527" s="121"/>
      <c r="D1527" s="110"/>
      <c r="E1527" s="111"/>
      <c r="F1527" s="112"/>
    </row>
    <row r="1528" spans="1:6">
      <c r="A1528" s="109"/>
      <c r="B1528" s="107"/>
      <c r="C1528" s="121"/>
      <c r="D1528" s="110"/>
      <c r="E1528" s="111"/>
      <c r="F1528" s="112"/>
    </row>
    <row r="1529" spans="1:6">
      <c r="A1529" s="109"/>
      <c r="B1529" s="107"/>
      <c r="C1529" s="121"/>
      <c r="D1529" s="110"/>
      <c r="E1529" s="111"/>
      <c r="F1529" s="112"/>
    </row>
    <row r="1530" spans="1:6">
      <c r="A1530" s="109"/>
      <c r="B1530" s="107"/>
      <c r="C1530" s="121"/>
      <c r="D1530" s="110"/>
      <c r="E1530" s="111"/>
      <c r="F1530" s="112"/>
    </row>
    <row r="1531" spans="1:6">
      <c r="A1531" s="109"/>
      <c r="B1531" s="107"/>
      <c r="C1531" s="121"/>
      <c r="D1531" s="110"/>
      <c r="E1531" s="111"/>
      <c r="F1531" s="112"/>
    </row>
    <row r="1532" spans="1:6">
      <c r="A1532" s="109"/>
      <c r="B1532" s="107"/>
      <c r="C1532" s="121"/>
      <c r="D1532" s="110"/>
      <c r="E1532" s="111"/>
      <c r="F1532" s="112"/>
    </row>
    <row r="1533" spans="1:6">
      <c r="A1533" s="109"/>
      <c r="B1533" s="107"/>
      <c r="C1533" s="121"/>
      <c r="D1533" s="110"/>
      <c r="E1533" s="111"/>
      <c r="F1533" s="112"/>
    </row>
    <row r="1534" spans="1:6">
      <c r="A1534" s="109"/>
      <c r="B1534" s="107"/>
      <c r="C1534" s="121"/>
      <c r="D1534" s="110"/>
      <c r="E1534" s="111"/>
      <c r="F1534" s="112"/>
    </row>
    <row r="1535" spans="1:6">
      <c r="A1535" s="109"/>
      <c r="B1535" s="107"/>
      <c r="C1535" s="121"/>
      <c r="D1535" s="110"/>
      <c r="E1535" s="111"/>
      <c r="F1535" s="112"/>
    </row>
    <row r="1536" spans="1:6">
      <c r="A1536" s="109"/>
      <c r="B1536" s="107"/>
      <c r="C1536" s="121"/>
      <c r="D1536" s="110"/>
      <c r="E1536" s="111"/>
      <c r="F1536" s="112"/>
    </row>
    <row r="1537" spans="1:6">
      <c r="A1537" s="109"/>
      <c r="B1537" s="107"/>
      <c r="C1537" s="121"/>
      <c r="D1537" s="110"/>
      <c r="E1537" s="111"/>
      <c r="F1537" s="112"/>
    </row>
    <row r="1538" spans="1:6">
      <c r="A1538" s="109"/>
      <c r="B1538" s="107"/>
      <c r="C1538" s="121"/>
      <c r="D1538" s="110"/>
      <c r="E1538" s="111"/>
      <c r="F1538" s="112"/>
    </row>
    <row r="1539" spans="1:6">
      <c r="A1539" s="109"/>
      <c r="B1539" s="107"/>
      <c r="C1539" s="121"/>
      <c r="D1539" s="110"/>
      <c r="E1539" s="111"/>
      <c r="F1539" s="112"/>
    </row>
    <row r="1540" spans="1:6">
      <c r="A1540" s="109"/>
      <c r="B1540" s="107"/>
      <c r="C1540" s="121"/>
      <c r="D1540" s="110"/>
      <c r="E1540" s="111"/>
      <c r="F1540" s="112"/>
    </row>
    <row r="1541" spans="1:6">
      <c r="A1541" s="109"/>
      <c r="B1541" s="107"/>
      <c r="C1541" s="121"/>
      <c r="D1541" s="110"/>
      <c r="E1541" s="111"/>
      <c r="F1541" s="112"/>
    </row>
    <row r="1542" spans="1:6">
      <c r="A1542" s="109"/>
      <c r="B1542" s="107"/>
      <c r="C1542" s="121"/>
      <c r="D1542" s="110"/>
      <c r="E1542" s="111"/>
      <c r="F1542" s="112"/>
    </row>
    <row r="1543" spans="1:6">
      <c r="A1543" s="109"/>
      <c r="B1543" s="107"/>
      <c r="C1543" s="121"/>
      <c r="D1543" s="110"/>
      <c r="E1543" s="111"/>
      <c r="F1543" s="112"/>
    </row>
    <row r="1544" spans="1:6">
      <c r="A1544" s="109"/>
      <c r="B1544" s="107"/>
      <c r="C1544" s="121"/>
      <c r="D1544" s="110"/>
      <c r="E1544" s="111"/>
      <c r="F1544" s="112"/>
    </row>
    <row r="1545" spans="1:6">
      <c r="A1545" s="109"/>
      <c r="B1545" s="107"/>
      <c r="C1545" s="121"/>
      <c r="D1545" s="110"/>
      <c r="E1545" s="111"/>
      <c r="F1545" s="112"/>
    </row>
    <row r="1546" spans="1:6">
      <c r="A1546" s="109"/>
      <c r="B1546" s="107"/>
      <c r="C1546" s="121"/>
      <c r="D1546" s="110"/>
      <c r="E1546" s="111"/>
      <c r="F1546" s="112"/>
    </row>
    <row r="1547" spans="1:6">
      <c r="A1547" s="109"/>
      <c r="B1547" s="107"/>
      <c r="C1547" s="121"/>
      <c r="D1547" s="110"/>
      <c r="E1547" s="111"/>
      <c r="F1547" s="112"/>
    </row>
    <row r="1548" spans="1:6">
      <c r="A1548" s="109"/>
      <c r="B1548" s="107"/>
      <c r="C1548" s="121"/>
      <c r="D1548" s="110"/>
      <c r="E1548" s="111"/>
      <c r="F1548" s="112"/>
    </row>
    <row r="1549" spans="1:6">
      <c r="A1549" s="109"/>
      <c r="B1549" s="107"/>
      <c r="C1549" s="121"/>
      <c r="D1549" s="110"/>
      <c r="E1549" s="111"/>
      <c r="F1549" s="112"/>
    </row>
    <row r="1550" spans="1:6">
      <c r="A1550" s="109"/>
      <c r="B1550" s="107"/>
      <c r="C1550" s="121"/>
      <c r="D1550" s="110"/>
      <c r="E1550" s="111"/>
      <c r="F1550" s="112"/>
    </row>
    <row r="1551" spans="1:6">
      <c r="A1551" s="109"/>
      <c r="B1551" s="107"/>
      <c r="C1551" s="121"/>
      <c r="D1551" s="110"/>
      <c r="E1551" s="111"/>
      <c r="F1551" s="112"/>
    </row>
    <row r="1552" spans="1:6">
      <c r="A1552" s="109"/>
      <c r="B1552" s="107"/>
      <c r="C1552" s="121"/>
      <c r="D1552" s="110"/>
      <c r="E1552" s="111"/>
      <c r="F1552" s="112"/>
    </row>
    <row r="1553" spans="1:6">
      <c r="A1553" s="109"/>
      <c r="B1553" s="107"/>
      <c r="C1553" s="121"/>
      <c r="D1553" s="110"/>
      <c r="E1553" s="111"/>
      <c r="F1553" s="112"/>
    </row>
    <row r="1554" spans="1:6">
      <c r="A1554" s="109"/>
      <c r="B1554" s="107"/>
      <c r="C1554" s="121"/>
      <c r="D1554" s="110"/>
      <c r="E1554" s="111"/>
      <c r="F1554" s="112"/>
    </row>
    <row r="1555" spans="1:6">
      <c r="A1555" s="109"/>
      <c r="B1555" s="107"/>
      <c r="C1555" s="121"/>
      <c r="D1555" s="110"/>
      <c r="E1555" s="111"/>
      <c r="F1555" s="112"/>
    </row>
    <row r="1556" spans="1:6">
      <c r="A1556" s="109"/>
      <c r="B1556" s="107"/>
      <c r="C1556" s="121"/>
      <c r="D1556" s="110"/>
      <c r="E1556" s="111"/>
      <c r="F1556" s="112"/>
    </row>
    <row r="1557" spans="1:6">
      <c r="A1557" s="109"/>
      <c r="B1557" s="107"/>
      <c r="C1557" s="121"/>
      <c r="D1557" s="110"/>
      <c r="E1557" s="111"/>
      <c r="F1557" s="112"/>
    </row>
    <row r="1558" spans="1:6">
      <c r="A1558" s="109"/>
      <c r="B1558" s="107"/>
      <c r="C1558" s="121"/>
      <c r="D1558" s="110"/>
      <c r="E1558" s="111"/>
      <c r="F1558" s="112"/>
    </row>
    <row r="1559" spans="1:6">
      <c r="A1559" s="109"/>
      <c r="B1559" s="107"/>
      <c r="C1559" s="121"/>
      <c r="D1559" s="110"/>
      <c r="E1559" s="111"/>
      <c r="F1559" s="112"/>
    </row>
    <row r="1560" spans="1:6">
      <c r="A1560" s="109"/>
      <c r="B1560" s="107"/>
      <c r="C1560" s="121"/>
      <c r="D1560" s="110"/>
      <c r="E1560" s="111"/>
      <c r="F1560" s="112"/>
    </row>
    <row r="1561" spans="1:6">
      <c r="A1561" s="109"/>
      <c r="B1561" s="107"/>
      <c r="C1561" s="121"/>
      <c r="D1561" s="110"/>
      <c r="E1561" s="111"/>
      <c r="F1561" s="112"/>
    </row>
    <row r="1562" spans="1:6">
      <c r="A1562" s="109"/>
      <c r="B1562" s="107"/>
      <c r="C1562" s="121"/>
      <c r="D1562" s="110"/>
      <c r="E1562" s="111"/>
      <c r="F1562" s="112"/>
    </row>
    <row r="1563" spans="1:6">
      <c r="A1563" s="109"/>
      <c r="B1563" s="107"/>
      <c r="C1563" s="121"/>
      <c r="D1563" s="110"/>
      <c r="E1563" s="111"/>
      <c r="F1563" s="112"/>
    </row>
    <row r="1564" spans="1:6">
      <c r="A1564" s="109"/>
      <c r="B1564" s="107"/>
      <c r="C1564" s="121"/>
      <c r="D1564" s="110"/>
      <c r="E1564" s="111"/>
      <c r="F1564" s="112"/>
    </row>
    <row r="1565" spans="1:6">
      <c r="A1565" s="109"/>
      <c r="B1565" s="107"/>
      <c r="C1565" s="121"/>
      <c r="D1565" s="110"/>
      <c r="E1565" s="111"/>
      <c r="F1565" s="112"/>
    </row>
    <row r="1566" spans="1:6">
      <c r="A1566" s="109"/>
      <c r="B1566" s="107"/>
      <c r="C1566" s="121"/>
      <c r="D1566" s="110"/>
      <c r="E1566" s="111"/>
      <c r="F1566" s="112"/>
    </row>
    <row r="1567" spans="1:6">
      <c r="A1567" s="109"/>
      <c r="B1567" s="107"/>
      <c r="C1567" s="121"/>
      <c r="D1567" s="110"/>
      <c r="E1567" s="111"/>
      <c r="F1567" s="112"/>
    </row>
    <row r="1568" spans="1:6">
      <c r="A1568" s="109"/>
      <c r="B1568" s="107"/>
      <c r="C1568" s="121"/>
      <c r="D1568" s="110"/>
      <c r="E1568" s="111"/>
      <c r="F1568" s="112"/>
    </row>
    <row r="1569" spans="1:6">
      <c r="A1569" s="109"/>
      <c r="B1569" s="107"/>
      <c r="C1569" s="121"/>
      <c r="D1569" s="110"/>
      <c r="E1569" s="111"/>
      <c r="F1569" s="112"/>
    </row>
    <row r="1570" spans="1:6">
      <c r="A1570" s="109"/>
      <c r="B1570" s="107"/>
      <c r="C1570" s="121"/>
      <c r="D1570" s="110"/>
      <c r="E1570" s="111"/>
      <c r="F1570" s="112"/>
    </row>
    <row r="1571" spans="1:6">
      <c r="A1571" s="109"/>
      <c r="B1571" s="107"/>
      <c r="C1571" s="121"/>
      <c r="D1571" s="110"/>
      <c r="E1571" s="111"/>
      <c r="F1571" s="112"/>
    </row>
    <row r="1572" spans="1:6">
      <c r="A1572" s="109"/>
      <c r="B1572" s="107"/>
      <c r="C1572" s="121"/>
      <c r="D1572" s="110"/>
      <c r="E1572" s="111"/>
      <c r="F1572" s="112"/>
    </row>
    <row r="1573" spans="1:6">
      <c r="A1573" s="109"/>
      <c r="B1573" s="107"/>
      <c r="C1573" s="121"/>
      <c r="D1573" s="110"/>
      <c r="E1573" s="111"/>
      <c r="F1573" s="112"/>
    </row>
    <row r="1574" spans="1:6">
      <c r="A1574" s="109"/>
      <c r="B1574" s="107"/>
      <c r="C1574" s="121"/>
      <c r="D1574" s="110"/>
      <c r="E1574" s="111"/>
      <c r="F1574" s="112"/>
    </row>
    <row r="1575" spans="1:6">
      <c r="A1575" s="109"/>
      <c r="B1575" s="107"/>
      <c r="C1575" s="121"/>
      <c r="D1575" s="110"/>
      <c r="E1575" s="111"/>
      <c r="F1575" s="112"/>
    </row>
    <row r="1576" spans="1:6">
      <c r="A1576" s="109"/>
      <c r="B1576" s="107"/>
      <c r="C1576" s="121"/>
      <c r="D1576" s="110"/>
      <c r="E1576" s="111"/>
      <c r="F1576" s="112"/>
    </row>
    <row r="1577" spans="1:6">
      <c r="A1577" s="109"/>
      <c r="B1577" s="107"/>
      <c r="C1577" s="121"/>
      <c r="D1577" s="110"/>
      <c r="E1577" s="111"/>
      <c r="F1577" s="112"/>
    </row>
    <row r="1578" spans="1:6">
      <c r="A1578" s="109"/>
      <c r="B1578" s="107"/>
      <c r="C1578" s="121"/>
      <c r="D1578" s="110"/>
      <c r="E1578" s="111"/>
      <c r="F1578" s="112"/>
    </row>
    <row r="1579" spans="1:6">
      <c r="A1579" s="109"/>
      <c r="B1579" s="107"/>
      <c r="C1579" s="121"/>
      <c r="D1579" s="110"/>
      <c r="E1579" s="111"/>
      <c r="F1579" s="112"/>
    </row>
    <row r="1580" spans="1:6">
      <c r="A1580" s="109"/>
      <c r="B1580" s="107"/>
      <c r="C1580" s="121"/>
      <c r="D1580" s="110"/>
      <c r="E1580" s="111"/>
      <c r="F1580" s="112"/>
    </row>
    <row r="1581" spans="1:6">
      <c r="A1581" s="109"/>
      <c r="B1581" s="107"/>
      <c r="C1581" s="121"/>
      <c r="D1581" s="110"/>
      <c r="E1581" s="111"/>
      <c r="F1581" s="112"/>
    </row>
    <row r="1582" spans="1:6">
      <c r="A1582" s="109"/>
      <c r="B1582" s="107"/>
      <c r="C1582" s="121"/>
      <c r="D1582" s="110"/>
      <c r="E1582" s="111"/>
      <c r="F1582" s="112"/>
    </row>
    <row r="1583" spans="1:6">
      <c r="A1583" s="109"/>
      <c r="B1583" s="107"/>
      <c r="C1583" s="121"/>
      <c r="D1583" s="110"/>
      <c r="E1583" s="111"/>
      <c r="F1583" s="112"/>
    </row>
    <row r="1584" spans="1:6">
      <c r="A1584" s="109"/>
      <c r="B1584" s="107"/>
      <c r="C1584" s="121"/>
      <c r="D1584" s="110"/>
      <c r="E1584" s="111"/>
      <c r="F1584" s="112"/>
    </row>
    <row r="1585" spans="1:6">
      <c r="A1585" s="109"/>
      <c r="B1585" s="107"/>
      <c r="C1585" s="121"/>
      <c r="D1585" s="110"/>
      <c r="E1585" s="111"/>
      <c r="F1585" s="112"/>
    </row>
    <row r="1586" spans="1:6">
      <c r="A1586" s="109"/>
      <c r="B1586" s="107"/>
      <c r="C1586" s="121"/>
      <c r="D1586" s="110"/>
      <c r="E1586" s="111"/>
      <c r="F1586" s="112"/>
    </row>
    <row r="1587" spans="1:6">
      <c r="A1587" s="109"/>
      <c r="B1587" s="107"/>
      <c r="C1587" s="121"/>
      <c r="D1587" s="110"/>
      <c r="E1587" s="111"/>
      <c r="F1587" s="112"/>
    </row>
    <row r="1588" spans="1:6">
      <c r="A1588" s="109"/>
      <c r="B1588" s="107"/>
      <c r="C1588" s="121"/>
      <c r="D1588" s="110"/>
      <c r="E1588" s="111"/>
      <c r="F1588" s="112"/>
    </row>
    <row r="1589" spans="1:6">
      <c r="A1589" s="109"/>
      <c r="B1589" s="107"/>
      <c r="C1589" s="121"/>
      <c r="D1589" s="110"/>
      <c r="E1589" s="111"/>
      <c r="F1589" s="112"/>
    </row>
    <row r="1590" spans="1:6">
      <c r="A1590" s="109"/>
      <c r="B1590" s="107"/>
      <c r="C1590" s="121"/>
      <c r="D1590" s="110"/>
      <c r="E1590" s="111"/>
      <c r="F1590" s="112"/>
    </row>
    <row r="1591" spans="1:6">
      <c r="A1591" s="109"/>
      <c r="B1591" s="107"/>
      <c r="C1591" s="121"/>
      <c r="D1591" s="110"/>
      <c r="E1591" s="111"/>
      <c r="F1591" s="112"/>
    </row>
    <row r="1592" spans="1:6">
      <c r="A1592" s="109"/>
      <c r="B1592" s="107"/>
      <c r="C1592" s="121"/>
      <c r="D1592" s="110"/>
      <c r="E1592" s="111"/>
      <c r="F1592" s="112"/>
    </row>
    <row r="1593" spans="1:6">
      <c r="A1593" s="109"/>
      <c r="B1593" s="107"/>
      <c r="C1593" s="121"/>
      <c r="D1593" s="110"/>
      <c r="E1593" s="111"/>
      <c r="F1593" s="112"/>
    </row>
    <row r="1594" spans="1:6">
      <c r="A1594" s="109"/>
      <c r="B1594" s="107"/>
      <c r="C1594" s="121"/>
      <c r="D1594" s="110"/>
      <c r="E1594" s="111"/>
      <c r="F1594" s="112"/>
    </row>
    <row r="1595" spans="1:6">
      <c r="A1595" s="109"/>
      <c r="B1595" s="107"/>
      <c r="C1595" s="121"/>
      <c r="D1595" s="110"/>
      <c r="E1595" s="111"/>
      <c r="F1595" s="112"/>
    </row>
    <row r="1596" spans="1:6">
      <c r="A1596" s="109"/>
      <c r="B1596" s="107"/>
      <c r="C1596" s="121"/>
      <c r="D1596" s="110"/>
      <c r="E1596" s="111"/>
      <c r="F1596" s="112"/>
    </row>
    <row r="1597" spans="1:6">
      <c r="A1597" s="109"/>
      <c r="B1597" s="107"/>
      <c r="C1597" s="121"/>
      <c r="D1597" s="110"/>
      <c r="E1597" s="111"/>
      <c r="F1597" s="112"/>
    </row>
    <row r="1598" spans="1:6">
      <c r="A1598" s="109"/>
      <c r="B1598" s="107"/>
      <c r="C1598" s="121"/>
      <c r="D1598" s="110"/>
      <c r="E1598" s="111"/>
      <c r="F1598" s="112"/>
    </row>
    <row r="1599" spans="1:6">
      <c r="A1599" s="109"/>
      <c r="B1599" s="107"/>
      <c r="C1599" s="121"/>
      <c r="D1599" s="110"/>
      <c r="E1599" s="111"/>
      <c r="F1599" s="112"/>
    </row>
    <row r="1600" spans="1:6">
      <c r="A1600" s="109"/>
      <c r="B1600" s="107"/>
      <c r="C1600" s="121"/>
      <c r="D1600" s="110"/>
      <c r="E1600" s="111"/>
      <c r="F1600" s="112"/>
    </row>
    <row r="1601" spans="1:6">
      <c r="A1601" s="109"/>
      <c r="B1601" s="107"/>
      <c r="C1601" s="121"/>
      <c r="D1601" s="110"/>
      <c r="E1601" s="111"/>
      <c r="F1601" s="112"/>
    </row>
    <row r="1602" spans="1:6">
      <c r="A1602" s="109"/>
      <c r="B1602" s="107"/>
      <c r="C1602" s="121"/>
      <c r="D1602" s="110"/>
      <c r="E1602" s="111"/>
      <c r="F1602" s="112"/>
    </row>
    <row r="1603" spans="1:6">
      <c r="A1603" s="109"/>
      <c r="B1603" s="107"/>
      <c r="C1603" s="121"/>
      <c r="D1603" s="110"/>
      <c r="E1603" s="111"/>
      <c r="F1603" s="112"/>
    </row>
    <row r="1604" spans="1:6">
      <c r="A1604" s="109"/>
      <c r="B1604" s="107"/>
      <c r="C1604" s="121"/>
      <c r="D1604" s="110"/>
      <c r="E1604" s="111"/>
      <c r="F1604" s="112"/>
    </row>
    <row r="1605" spans="1:6">
      <c r="A1605" s="109"/>
      <c r="B1605" s="107"/>
      <c r="C1605" s="121"/>
      <c r="D1605" s="110"/>
      <c r="E1605" s="111"/>
      <c r="F1605" s="112"/>
    </row>
    <row r="1606" spans="1:6">
      <c r="A1606" s="109"/>
      <c r="B1606" s="107"/>
      <c r="C1606" s="121"/>
      <c r="D1606" s="110"/>
      <c r="E1606" s="111"/>
      <c r="F1606" s="112"/>
    </row>
    <row r="1607" spans="1:6">
      <c r="A1607" s="109"/>
      <c r="B1607" s="107"/>
      <c r="C1607" s="121"/>
      <c r="D1607" s="110"/>
      <c r="E1607" s="111"/>
      <c r="F1607" s="112"/>
    </row>
    <row r="1608" spans="1:6">
      <c r="A1608" s="109"/>
      <c r="B1608" s="107"/>
      <c r="C1608" s="121"/>
      <c r="D1608" s="110"/>
      <c r="E1608" s="111"/>
      <c r="F1608" s="112"/>
    </row>
    <row r="1609" spans="1:6">
      <c r="A1609" s="109"/>
      <c r="B1609" s="107"/>
      <c r="C1609" s="121"/>
      <c r="D1609" s="110"/>
      <c r="E1609" s="111"/>
      <c r="F1609" s="112"/>
    </row>
    <row r="1610" spans="1:6">
      <c r="A1610" s="109"/>
      <c r="B1610" s="107"/>
      <c r="C1610" s="121"/>
      <c r="D1610" s="110"/>
      <c r="E1610" s="111"/>
      <c r="F1610" s="112"/>
    </row>
    <row r="1611" spans="1:6">
      <c r="A1611" s="109"/>
      <c r="B1611" s="107"/>
      <c r="C1611" s="121"/>
      <c r="D1611" s="110"/>
      <c r="E1611" s="111"/>
      <c r="F1611" s="112"/>
    </row>
    <row r="1612" spans="1:6">
      <c r="A1612" s="109"/>
      <c r="B1612" s="107"/>
      <c r="C1612" s="121"/>
      <c r="D1612" s="110"/>
      <c r="E1612" s="111"/>
      <c r="F1612" s="112"/>
    </row>
    <row r="1613" spans="1:6">
      <c r="A1613" s="109"/>
      <c r="B1613" s="107"/>
      <c r="C1613" s="121"/>
      <c r="D1613" s="110"/>
      <c r="E1613" s="111"/>
      <c r="F1613" s="112"/>
    </row>
    <row r="1614" spans="1:6">
      <c r="A1614" s="109"/>
      <c r="B1614" s="107"/>
      <c r="C1614" s="121"/>
      <c r="D1614" s="110"/>
      <c r="E1614" s="111"/>
      <c r="F1614" s="112"/>
    </row>
    <row r="1615" spans="1:6">
      <c r="A1615" s="109"/>
      <c r="B1615" s="107"/>
      <c r="C1615" s="121"/>
      <c r="D1615" s="110"/>
      <c r="E1615" s="111"/>
      <c r="F1615" s="112"/>
    </row>
    <row r="1616" spans="1:6">
      <c r="A1616" s="109"/>
      <c r="B1616" s="107"/>
      <c r="C1616" s="121"/>
      <c r="D1616" s="110"/>
      <c r="E1616" s="111"/>
      <c r="F1616" s="112"/>
    </row>
    <row r="1617" spans="1:6">
      <c r="A1617" s="109"/>
      <c r="B1617" s="107"/>
      <c r="C1617" s="121"/>
      <c r="D1617" s="110"/>
      <c r="E1617" s="111"/>
      <c r="F1617" s="112"/>
    </row>
    <row r="1618" spans="1:6">
      <c r="A1618" s="109"/>
      <c r="B1618" s="107"/>
      <c r="C1618" s="121"/>
      <c r="D1618" s="110"/>
      <c r="E1618" s="111"/>
      <c r="F1618" s="112"/>
    </row>
    <row r="1619" spans="1:6">
      <c r="A1619" s="109"/>
      <c r="B1619" s="107"/>
      <c r="C1619" s="121"/>
      <c r="D1619" s="110"/>
      <c r="E1619" s="111"/>
      <c r="F1619" s="112"/>
    </row>
    <row r="1620" spans="1:6">
      <c r="A1620" s="109"/>
      <c r="B1620" s="107"/>
      <c r="C1620" s="121"/>
      <c r="D1620" s="110"/>
      <c r="E1620" s="111"/>
      <c r="F1620" s="112"/>
    </row>
    <row r="1621" spans="1:6">
      <c r="A1621" s="109"/>
      <c r="B1621" s="107"/>
      <c r="C1621" s="121"/>
      <c r="D1621" s="110"/>
      <c r="E1621" s="111"/>
      <c r="F1621" s="112"/>
    </row>
    <row r="1622" spans="1:6">
      <c r="A1622" s="109"/>
      <c r="B1622" s="107"/>
      <c r="C1622" s="121"/>
      <c r="D1622" s="110"/>
      <c r="E1622" s="111"/>
      <c r="F1622" s="112"/>
    </row>
    <row r="1623" spans="1:6">
      <c r="A1623" s="109"/>
      <c r="B1623" s="107"/>
      <c r="C1623" s="121"/>
      <c r="D1623" s="110"/>
      <c r="E1623" s="111"/>
      <c r="F1623" s="112"/>
    </row>
    <row r="1624" spans="1:6">
      <c r="A1624" s="109"/>
      <c r="B1624" s="107"/>
      <c r="C1624" s="121"/>
      <c r="D1624" s="110"/>
      <c r="E1624" s="111"/>
      <c r="F1624" s="112"/>
    </row>
    <row r="1625" spans="1:6">
      <c r="A1625" s="109"/>
      <c r="B1625" s="107"/>
      <c r="C1625" s="121"/>
      <c r="D1625" s="110"/>
      <c r="E1625" s="111"/>
      <c r="F1625" s="112"/>
    </row>
    <row r="1626" spans="1:6">
      <c r="A1626" s="109"/>
      <c r="B1626" s="107"/>
      <c r="C1626" s="121"/>
      <c r="D1626" s="110"/>
      <c r="E1626" s="111"/>
      <c r="F1626" s="112"/>
    </row>
    <row r="1627" spans="1:6">
      <c r="A1627" s="109"/>
      <c r="B1627" s="107"/>
      <c r="C1627" s="121"/>
      <c r="D1627" s="110"/>
      <c r="E1627" s="111"/>
      <c r="F1627" s="112"/>
    </row>
    <row r="1628" spans="1:6">
      <c r="A1628" s="109"/>
      <c r="B1628" s="107"/>
      <c r="C1628" s="121"/>
      <c r="D1628" s="110"/>
      <c r="E1628" s="111"/>
      <c r="F1628" s="112"/>
    </row>
    <row r="1629" spans="1:6">
      <c r="A1629" s="109"/>
      <c r="B1629" s="107"/>
      <c r="C1629" s="121"/>
      <c r="D1629" s="110"/>
      <c r="E1629" s="111"/>
      <c r="F1629" s="112"/>
    </row>
    <row r="1630" spans="1:6">
      <c r="A1630" s="109"/>
      <c r="B1630" s="107"/>
      <c r="C1630" s="121"/>
      <c r="D1630" s="110"/>
      <c r="E1630" s="111"/>
      <c r="F1630" s="112"/>
    </row>
    <row r="1631" spans="1:6">
      <c r="A1631" s="109"/>
      <c r="B1631" s="107"/>
      <c r="C1631" s="121"/>
      <c r="D1631" s="110"/>
      <c r="E1631" s="111"/>
      <c r="F1631" s="112"/>
    </row>
    <row r="1632" spans="1:6">
      <c r="A1632" s="109"/>
      <c r="B1632" s="107"/>
      <c r="C1632" s="121"/>
      <c r="D1632" s="110"/>
      <c r="E1632" s="111"/>
      <c r="F1632" s="112"/>
    </row>
    <row r="1633" spans="1:6">
      <c r="A1633" s="109"/>
      <c r="B1633" s="107"/>
      <c r="C1633" s="121"/>
      <c r="D1633" s="110"/>
      <c r="E1633" s="111"/>
      <c r="F1633" s="112"/>
    </row>
    <row r="1634" spans="1:6">
      <c r="A1634" s="109"/>
      <c r="B1634" s="107"/>
      <c r="C1634" s="121"/>
      <c r="D1634" s="110"/>
      <c r="E1634" s="111"/>
      <c r="F1634" s="112"/>
    </row>
    <row r="1635" spans="1:6">
      <c r="A1635" s="109"/>
      <c r="B1635" s="107"/>
      <c r="C1635" s="121"/>
      <c r="D1635" s="110"/>
      <c r="E1635" s="111"/>
      <c r="F1635" s="112"/>
    </row>
    <row r="1636" spans="1:6">
      <c r="A1636" s="109"/>
      <c r="B1636" s="107"/>
      <c r="C1636" s="121"/>
      <c r="D1636" s="110"/>
      <c r="E1636" s="111"/>
      <c r="F1636" s="112"/>
    </row>
    <row r="1637" spans="1:6">
      <c r="A1637" s="109"/>
      <c r="B1637" s="107"/>
      <c r="C1637" s="121"/>
      <c r="D1637" s="110"/>
      <c r="E1637" s="111"/>
      <c r="F1637" s="112"/>
    </row>
    <row r="1638" spans="1:6">
      <c r="A1638" s="109"/>
      <c r="B1638" s="107"/>
      <c r="C1638" s="121"/>
      <c r="D1638" s="110"/>
      <c r="E1638" s="111"/>
      <c r="F1638" s="112"/>
    </row>
    <row r="1639" spans="1:6">
      <c r="A1639" s="109"/>
      <c r="B1639" s="107"/>
      <c r="C1639" s="121"/>
      <c r="D1639" s="110"/>
      <c r="E1639" s="111"/>
      <c r="F1639" s="112"/>
    </row>
    <row r="1640" spans="1:6">
      <c r="A1640" s="109"/>
      <c r="B1640" s="107"/>
      <c r="C1640" s="121"/>
      <c r="D1640" s="110"/>
      <c r="E1640" s="111"/>
      <c r="F1640" s="112"/>
    </row>
    <row r="1641" spans="1:6">
      <c r="A1641" s="109"/>
      <c r="B1641" s="107"/>
      <c r="C1641" s="121"/>
      <c r="D1641" s="110"/>
      <c r="E1641" s="111"/>
      <c r="F1641" s="112"/>
    </row>
    <row r="1642" spans="1:6">
      <c r="A1642" s="109"/>
      <c r="B1642" s="107"/>
      <c r="C1642" s="121"/>
      <c r="D1642" s="110"/>
      <c r="E1642" s="111"/>
      <c r="F1642" s="112"/>
    </row>
    <row r="1643" spans="1:6">
      <c r="A1643" s="109"/>
      <c r="B1643" s="107"/>
      <c r="C1643" s="121"/>
      <c r="D1643" s="110"/>
      <c r="E1643" s="111"/>
      <c r="F1643" s="112"/>
    </row>
    <row r="1644" spans="1:6">
      <c r="A1644" s="109"/>
      <c r="B1644" s="107"/>
      <c r="C1644" s="121"/>
      <c r="D1644" s="110"/>
      <c r="E1644" s="111"/>
      <c r="F1644" s="112"/>
    </row>
    <row r="1645" spans="1:6">
      <c r="A1645" s="109"/>
      <c r="B1645" s="107"/>
      <c r="C1645" s="121"/>
      <c r="D1645" s="110"/>
      <c r="E1645" s="111"/>
      <c r="F1645" s="112"/>
    </row>
    <row r="1646" spans="1:6">
      <c r="A1646" s="109"/>
      <c r="B1646" s="107"/>
      <c r="C1646" s="121"/>
      <c r="D1646" s="110"/>
      <c r="E1646" s="111"/>
      <c r="F1646" s="112"/>
    </row>
    <row r="1647" spans="1:6">
      <c r="A1647" s="109"/>
      <c r="B1647" s="107"/>
      <c r="C1647" s="121"/>
      <c r="D1647" s="110"/>
      <c r="E1647" s="111"/>
      <c r="F1647" s="112"/>
    </row>
    <row r="1648" spans="1:6">
      <c r="A1648" s="109"/>
      <c r="B1648" s="107"/>
      <c r="C1648" s="121"/>
      <c r="D1648" s="110"/>
      <c r="E1648" s="111"/>
      <c r="F1648" s="112"/>
    </row>
    <row r="1649" spans="1:6">
      <c r="A1649" s="109"/>
      <c r="B1649" s="107"/>
      <c r="C1649" s="121"/>
      <c r="D1649" s="110"/>
      <c r="E1649" s="111"/>
      <c r="F1649" s="112"/>
    </row>
    <row r="1650" spans="1:6">
      <c r="A1650" s="109"/>
      <c r="B1650" s="107"/>
      <c r="C1650" s="121"/>
      <c r="D1650" s="110"/>
      <c r="E1650" s="111"/>
      <c r="F1650" s="112"/>
    </row>
    <row r="1651" spans="1:6">
      <c r="A1651" s="109"/>
      <c r="B1651" s="107"/>
      <c r="C1651" s="121"/>
      <c r="D1651" s="110"/>
      <c r="E1651" s="111"/>
      <c r="F1651" s="112"/>
    </row>
    <row r="1652" spans="1:6">
      <c r="A1652" s="109"/>
      <c r="B1652" s="107"/>
      <c r="C1652" s="121"/>
      <c r="D1652" s="110"/>
      <c r="E1652" s="111"/>
      <c r="F1652" s="112"/>
    </row>
    <row r="1653" spans="1:6">
      <c r="A1653" s="109"/>
      <c r="B1653" s="107"/>
      <c r="C1653" s="121"/>
      <c r="D1653" s="110"/>
      <c r="E1653" s="111"/>
      <c r="F1653" s="112"/>
    </row>
    <row r="1654" spans="1:6">
      <c r="A1654" s="109"/>
      <c r="B1654" s="107"/>
      <c r="C1654" s="121"/>
      <c r="D1654" s="110"/>
      <c r="E1654" s="111"/>
      <c r="F1654" s="112"/>
    </row>
    <row r="1655" spans="1:6">
      <c r="A1655" s="109"/>
      <c r="B1655" s="107"/>
      <c r="C1655" s="121"/>
      <c r="D1655" s="110"/>
      <c r="E1655" s="111"/>
      <c r="F1655" s="112"/>
    </row>
    <row r="1656" spans="1:6">
      <c r="A1656" s="109"/>
      <c r="B1656" s="107"/>
      <c r="C1656" s="121"/>
      <c r="D1656" s="110"/>
      <c r="E1656" s="111"/>
      <c r="F1656" s="112"/>
    </row>
    <row r="1657" spans="1:6">
      <c r="A1657" s="109"/>
      <c r="B1657" s="107"/>
      <c r="C1657" s="121"/>
      <c r="D1657" s="110"/>
      <c r="E1657" s="111"/>
      <c r="F1657" s="112"/>
    </row>
    <row r="1658" spans="1:6">
      <c r="A1658" s="109"/>
      <c r="B1658" s="107"/>
      <c r="C1658" s="121"/>
      <c r="D1658" s="110"/>
      <c r="E1658" s="111"/>
      <c r="F1658" s="112"/>
    </row>
    <row r="1659" spans="1:6">
      <c r="A1659" s="109"/>
      <c r="B1659" s="107"/>
      <c r="C1659" s="121"/>
      <c r="D1659" s="110"/>
      <c r="E1659" s="111"/>
      <c r="F1659" s="112"/>
    </row>
    <row r="1660" spans="1:6">
      <c r="A1660" s="109"/>
      <c r="B1660" s="107"/>
      <c r="C1660" s="121"/>
      <c r="D1660" s="110"/>
      <c r="E1660" s="111"/>
      <c r="F1660" s="112"/>
    </row>
    <row r="1661" spans="1:6">
      <c r="A1661" s="109"/>
      <c r="B1661" s="107"/>
      <c r="C1661" s="121"/>
      <c r="D1661" s="110"/>
      <c r="E1661" s="111"/>
      <c r="F1661" s="112"/>
    </row>
    <row r="1662" spans="1:6">
      <c r="A1662" s="109"/>
      <c r="B1662" s="107"/>
      <c r="C1662" s="121"/>
      <c r="D1662" s="110"/>
      <c r="E1662" s="111"/>
      <c r="F1662" s="112"/>
    </row>
    <row r="1663" spans="1:6">
      <c r="A1663" s="109"/>
      <c r="B1663" s="107"/>
      <c r="C1663" s="121"/>
      <c r="D1663" s="110"/>
      <c r="E1663" s="111"/>
      <c r="F1663" s="112"/>
    </row>
    <row r="1664" spans="1:6">
      <c r="A1664" s="109"/>
      <c r="B1664" s="107"/>
      <c r="C1664" s="121"/>
      <c r="D1664" s="110"/>
      <c r="E1664" s="111"/>
      <c r="F1664" s="112"/>
    </row>
    <row r="1665" spans="1:6">
      <c r="A1665" s="109"/>
      <c r="B1665" s="107"/>
      <c r="C1665" s="121"/>
      <c r="D1665" s="110"/>
      <c r="E1665" s="111"/>
      <c r="F1665" s="112"/>
    </row>
    <row r="1666" spans="1:6">
      <c r="A1666" s="109"/>
      <c r="B1666" s="107"/>
      <c r="C1666" s="121"/>
      <c r="D1666" s="110"/>
      <c r="E1666" s="111"/>
      <c r="F1666" s="112"/>
    </row>
    <row r="1667" spans="1:6">
      <c r="A1667" s="109"/>
      <c r="B1667" s="107"/>
      <c r="C1667" s="121"/>
      <c r="D1667" s="110"/>
      <c r="E1667" s="111"/>
      <c r="F1667" s="112"/>
    </row>
    <row r="1668" spans="1:6">
      <c r="A1668" s="109"/>
      <c r="B1668" s="107"/>
      <c r="C1668" s="121"/>
      <c r="D1668" s="110"/>
      <c r="E1668" s="111"/>
      <c r="F1668" s="112"/>
    </row>
    <row r="1669" spans="1:6">
      <c r="A1669" s="109"/>
      <c r="B1669" s="107"/>
      <c r="C1669" s="121"/>
      <c r="D1669" s="110"/>
      <c r="E1669" s="111"/>
      <c r="F1669" s="112"/>
    </row>
    <row r="1670" spans="1:6">
      <c r="A1670" s="109"/>
      <c r="B1670" s="107"/>
      <c r="C1670" s="121"/>
      <c r="D1670" s="110"/>
      <c r="E1670" s="111"/>
      <c r="F1670" s="112"/>
    </row>
    <row r="1671" spans="1:6">
      <c r="A1671" s="109"/>
      <c r="B1671" s="107"/>
      <c r="C1671" s="121"/>
      <c r="D1671" s="110"/>
      <c r="E1671" s="111"/>
      <c r="F1671" s="112"/>
    </row>
    <row r="1672" spans="1:6">
      <c r="A1672" s="109"/>
      <c r="B1672" s="107"/>
      <c r="C1672" s="121"/>
      <c r="D1672" s="110"/>
      <c r="E1672" s="111"/>
      <c r="F1672" s="112"/>
    </row>
    <row r="1673" spans="1:6">
      <c r="A1673" s="109"/>
      <c r="B1673" s="107"/>
      <c r="C1673" s="121"/>
      <c r="D1673" s="110"/>
      <c r="E1673" s="111"/>
      <c r="F1673" s="112"/>
    </row>
    <row r="1674" spans="1:6">
      <c r="A1674" s="109"/>
      <c r="B1674" s="107"/>
      <c r="C1674" s="121"/>
      <c r="D1674" s="110"/>
      <c r="E1674" s="111"/>
      <c r="F1674" s="112"/>
    </row>
    <row r="1675" spans="1:6">
      <c r="A1675" s="109"/>
      <c r="B1675" s="107"/>
      <c r="C1675" s="121"/>
      <c r="D1675" s="110"/>
      <c r="E1675" s="111"/>
      <c r="F1675" s="112"/>
    </row>
    <row r="1676" spans="1:6">
      <c r="A1676" s="109"/>
      <c r="B1676" s="107"/>
      <c r="C1676" s="121"/>
      <c r="D1676" s="110"/>
      <c r="E1676" s="111"/>
      <c r="F1676" s="112"/>
    </row>
    <row r="1677" spans="1:6">
      <c r="A1677" s="109"/>
      <c r="B1677" s="107"/>
      <c r="C1677" s="121"/>
      <c r="D1677" s="110"/>
      <c r="E1677" s="111"/>
      <c r="F1677" s="112"/>
    </row>
    <row r="1678" spans="1:6">
      <c r="A1678" s="109"/>
      <c r="B1678" s="107"/>
      <c r="C1678" s="121"/>
      <c r="D1678" s="110"/>
      <c r="E1678" s="111"/>
      <c r="F1678" s="112"/>
    </row>
    <row r="1679" spans="1:6">
      <c r="A1679" s="109"/>
      <c r="B1679" s="107"/>
      <c r="C1679" s="121"/>
      <c r="D1679" s="110"/>
      <c r="E1679" s="111"/>
      <c r="F1679" s="112"/>
    </row>
    <row r="1680" spans="1:6">
      <c r="A1680" s="109"/>
      <c r="B1680" s="107"/>
      <c r="C1680" s="121"/>
      <c r="D1680" s="110"/>
      <c r="E1680" s="111"/>
      <c r="F1680" s="112"/>
    </row>
    <row r="1681" spans="1:6">
      <c r="A1681" s="109"/>
      <c r="B1681" s="107"/>
      <c r="C1681" s="121"/>
      <c r="D1681" s="110"/>
      <c r="E1681" s="111"/>
      <c r="F1681" s="112"/>
    </row>
    <row r="1682" spans="1:6">
      <c r="A1682" s="109"/>
      <c r="B1682" s="107"/>
      <c r="C1682" s="121"/>
      <c r="D1682" s="110"/>
      <c r="E1682" s="111"/>
      <c r="F1682" s="112"/>
    </row>
    <row r="1683" spans="1:6">
      <c r="A1683" s="109"/>
      <c r="B1683" s="107"/>
      <c r="C1683" s="121"/>
      <c r="D1683" s="110"/>
      <c r="E1683" s="111"/>
      <c r="F1683" s="112"/>
    </row>
    <row r="1684" spans="1:6">
      <c r="A1684" s="109"/>
      <c r="B1684" s="107"/>
      <c r="C1684" s="121"/>
      <c r="D1684" s="110"/>
      <c r="E1684" s="111"/>
      <c r="F1684" s="112"/>
    </row>
    <row r="1685" spans="1:6">
      <c r="A1685" s="109"/>
      <c r="B1685" s="107"/>
      <c r="C1685" s="121"/>
      <c r="D1685" s="110"/>
      <c r="E1685" s="111"/>
      <c r="F1685" s="112"/>
    </row>
    <row r="1686" spans="1:6">
      <c r="A1686" s="109"/>
      <c r="B1686" s="107"/>
      <c r="C1686" s="121"/>
      <c r="D1686" s="110"/>
      <c r="E1686" s="111"/>
      <c r="F1686" s="112"/>
    </row>
    <row r="1687" spans="1:6">
      <c r="A1687" s="109"/>
      <c r="B1687" s="107"/>
      <c r="C1687" s="121"/>
      <c r="D1687" s="110"/>
      <c r="E1687" s="111"/>
      <c r="F1687" s="112"/>
    </row>
    <row r="1688" spans="1:6">
      <c r="A1688" s="109"/>
      <c r="B1688" s="107"/>
      <c r="C1688" s="121"/>
      <c r="D1688" s="110"/>
      <c r="E1688" s="111"/>
      <c r="F1688" s="112"/>
    </row>
    <row r="1689" spans="1:6">
      <c r="A1689" s="109"/>
      <c r="B1689" s="107"/>
      <c r="C1689" s="121"/>
      <c r="D1689" s="110"/>
      <c r="E1689" s="111"/>
      <c r="F1689" s="112"/>
    </row>
    <row r="1690" spans="1:6">
      <c r="A1690" s="109"/>
      <c r="B1690" s="107"/>
      <c r="C1690" s="121"/>
      <c r="D1690" s="110"/>
      <c r="E1690" s="111"/>
      <c r="F1690" s="112"/>
    </row>
    <row r="1691" spans="1:6">
      <c r="A1691" s="109"/>
      <c r="B1691" s="107"/>
      <c r="C1691" s="121"/>
      <c r="D1691" s="110"/>
      <c r="E1691" s="111"/>
      <c r="F1691" s="112"/>
    </row>
    <row r="1692" spans="1:6">
      <c r="A1692" s="109"/>
      <c r="B1692" s="107"/>
      <c r="C1692" s="121"/>
      <c r="D1692" s="110"/>
      <c r="E1692" s="111"/>
      <c r="F1692" s="112"/>
    </row>
    <row r="1693" spans="1:6">
      <c r="A1693" s="109"/>
      <c r="B1693" s="107"/>
      <c r="C1693" s="121"/>
      <c r="D1693" s="110"/>
      <c r="E1693" s="111"/>
      <c r="F1693" s="112"/>
    </row>
    <row r="1694" spans="1:6">
      <c r="A1694" s="109"/>
      <c r="B1694" s="107"/>
      <c r="C1694" s="121"/>
      <c r="D1694" s="110"/>
      <c r="E1694" s="111"/>
      <c r="F1694" s="112"/>
    </row>
    <row r="1695" spans="1:6">
      <c r="A1695" s="109"/>
      <c r="B1695" s="107"/>
      <c r="C1695" s="121"/>
      <c r="D1695" s="110"/>
      <c r="E1695" s="111"/>
      <c r="F1695" s="112"/>
    </row>
    <row r="1696" spans="1:6">
      <c r="A1696" s="109"/>
      <c r="B1696" s="107"/>
      <c r="C1696" s="121"/>
      <c r="D1696" s="110"/>
      <c r="E1696" s="111"/>
      <c r="F1696" s="112"/>
    </row>
    <row r="1697" spans="1:6">
      <c r="A1697" s="109"/>
      <c r="B1697" s="107"/>
      <c r="C1697" s="121"/>
      <c r="D1697" s="110"/>
      <c r="E1697" s="111"/>
      <c r="F1697" s="112"/>
    </row>
    <row r="1698" spans="1:6">
      <c r="A1698" s="109"/>
      <c r="B1698" s="107"/>
      <c r="C1698" s="121"/>
      <c r="D1698" s="110"/>
      <c r="E1698" s="111"/>
      <c r="F1698" s="112"/>
    </row>
    <row r="1699" spans="1:6">
      <c r="A1699" s="109"/>
      <c r="B1699" s="107"/>
      <c r="C1699" s="121"/>
      <c r="D1699" s="110"/>
      <c r="E1699" s="111"/>
      <c r="F1699" s="112"/>
    </row>
    <row r="1700" spans="1:6">
      <c r="A1700" s="109"/>
      <c r="B1700" s="107"/>
      <c r="C1700" s="121"/>
      <c r="D1700" s="110"/>
      <c r="E1700" s="111"/>
      <c r="F1700" s="112"/>
    </row>
    <row r="1701" spans="1:6">
      <c r="A1701" s="109"/>
      <c r="B1701" s="107"/>
      <c r="C1701" s="121"/>
      <c r="D1701" s="110"/>
      <c r="E1701" s="111"/>
      <c r="F1701" s="112"/>
    </row>
    <row r="1702" spans="1:6">
      <c r="A1702" s="109"/>
      <c r="B1702" s="107"/>
      <c r="C1702" s="121"/>
      <c r="D1702" s="110"/>
      <c r="E1702" s="111"/>
      <c r="F1702" s="112"/>
    </row>
    <row r="1703" spans="1:6">
      <c r="A1703" s="109"/>
      <c r="B1703" s="107"/>
      <c r="C1703" s="121"/>
      <c r="D1703" s="110"/>
      <c r="E1703" s="111"/>
      <c r="F1703" s="112"/>
    </row>
    <row r="1704" spans="1:6">
      <c r="A1704" s="109"/>
      <c r="B1704" s="107"/>
      <c r="C1704" s="121"/>
      <c r="D1704" s="110"/>
      <c r="E1704" s="111"/>
      <c r="F1704" s="112"/>
    </row>
    <row r="1705" spans="1:6">
      <c r="A1705" s="109"/>
      <c r="B1705" s="107"/>
      <c r="C1705" s="121"/>
      <c r="D1705" s="110"/>
      <c r="E1705" s="111"/>
      <c r="F1705" s="112"/>
    </row>
    <row r="1706" spans="1:6">
      <c r="A1706" s="109"/>
      <c r="B1706" s="107"/>
      <c r="C1706" s="121"/>
      <c r="D1706" s="110"/>
      <c r="E1706" s="111"/>
      <c r="F1706" s="112"/>
    </row>
    <row r="1707" spans="1:6">
      <c r="A1707" s="109"/>
      <c r="B1707" s="107"/>
      <c r="C1707" s="121"/>
      <c r="D1707" s="110"/>
      <c r="E1707" s="111"/>
      <c r="F1707" s="112"/>
    </row>
    <row r="1708" spans="1:6">
      <c r="A1708" s="109"/>
      <c r="B1708" s="107"/>
      <c r="C1708" s="121"/>
      <c r="D1708" s="110"/>
      <c r="E1708" s="111"/>
      <c r="F1708" s="112"/>
    </row>
    <row r="1709" spans="1:6">
      <c r="A1709" s="109"/>
      <c r="B1709" s="107"/>
      <c r="C1709" s="121"/>
      <c r="D1709" s="110"/>
      <c r="E1709" s="111"/>
      <c r="F1709" s="112"/>
    </row>
    <row r="1710" spans="1:6">
      <c r="A1710" s="109"/>
      <c r="B1710" s="107"/>
      <c r="C1710" s="121"/>
      <c r="D1710" s="110"/>
      <c r="E1710" s="111"/>
      <c r="F1710" s="112"/>
    </row>
    <row r="1711" spans="1:6">
      <c r="A1711" s="109"/>
      <c r="B1711" s="107"/>
      <c r="C1711" s="121"/>
      <c r="D1711" s="110"/>
      <c r="E1711" s="111"/>
      <c r="F1711" s="112"/>
    </row>
    <row r="1712" spans="1:6">
      <c r="A1712" s="109"/>
      <c r="B1712" s="107"/>
      <c r="C1712" s="121"/>
      <c r="D1712" s="110"/>
      <c r="E1712" s="111"/>
      <c r="F1712" s="112"/>
    </row>
    <row r="1713" spans="1:6">
      <c r="A1713" s="109"/>
      <c r="B1713" s="107"/>
      <c r="C1713" s="121"/>
      <c r="D1713" s="110"/>
      <c r="E1713" s="111"/>
      <c r="F1713" s="112"/>
    </row>
    <row r="1714" spans="1:6">
      <c r="A1714" s="109"/>
      <c r="B1714" s="107"/>
      <c r="C1714" s="121"/>
      <c r="D1714" s="110"/>
      <c r="E1714" s="111"/>
      <c r="F1714" s="112"/>
    </row>
    <row r="1715" spans="1:6">
      <c r="A1715" s="109"/>
      <c r="B1715" s="107"/>
      <c r="C1715" s="121"/>
      <c r="D1715" s="110"/>
      <c r="E1715" s="111"/>
      <c r="F1715" s="112"/>
    </row>
    <row r="1716" spans="1:6">
      <c r="A1716" s="109"/>
      <c r="B1716" s="107"/>
      <c r="C1716" s="121"/>
      <c r="D1716" s="110"/>
      <c r="E1716" s="111"/>
      <c r="F1716" s="112"/>
    </row>
    <row r="1717" spans="1:6">
      <c r="A1717" s="109"/>
      <c r="B1717" s="107"/>
      <c r="C1717" s="121"/>
      <c r="D1717" s="110"/>
      <c r="E1717" s="111"/>
      <c r="F1717" s="112"/>
    </row>
    <row r="1718" spans="1:6">
      <c r="A1718" s="109"/>
      <c r="B1718" s="107"/>
      <c r="C1718" s="121"/>
      <c r="D1718" s="110"/>
      <c r="E1718" s="111"/>
      <c r="F1718" s="112"/>
    </row>
    <row r="1719" spans="1:6">
      <c r="A1719" s="109"/>
      <c r="B1719" s="107"/>
      <c r="C1719" s="121"/>
      <c r="D1719" s="110"/>
      <c r="E1719" s="111"/>
      <c r="F1719" s="112"/>
    </row>
    <row r="1720" spans="1:6">
      <c r="A1720" s="109"/>
      <c r="B1720" s="107"/>
      <c r="C1720" s="121"/>
      <c r="D1720" s="110"/>
      <c r="E1720" s="111"/>
      <c r="F1720" s="112"/>
    </row>
    <row r="1721" spans="1:6">
      <c r="A1721" s="109"/>
      <c r="B1721" s="107"/>
      <c r="C1721" s="121"/>
      <c r="D1721" s="110"/>
      <c r="E1721" s="111"/>
      <c r="F1721" s="112"/>
    </row>
    <row r="1722" spans="1:6">
      <c r="A1722" s="109"/>
      <c r="B1722" s="107"/>
      <c r="C1722" s="121"/>
      <c r="D1722" s="110"/>
      <c r="E1722" s="111"/>
      <c r="F1722" s="112"/>
    </row>
    <row r="1723" spans="1:6">
      <c r="A1723" s="109"/>
      <c r="B1723" s="107"/>
      <c r="C1723" s="121"/>
      <c r="D1723" s="110"/>
      <c r="E1723" s="111"/>
      <c r="F1723" s="112"/>
    </row>
    <row r="1724" spans="1:6">
      <c r="A1724" s="109"/>
      <c r="B1724" s="107"/>
      <c r="C1724" s="121"/>
      <c r="D1724" s="110"/>
      <c r="E1724" s="111"/>
      <c r="F1724" s="112"/>
    </row>
    <row r="1725" spans="1:6">
      <c r="A1725" s="109"/>
      <c r="B1725" s="107"/>
      <c r="C1725" s="121"/>
      <c r="D1725" s="110"/>
      <c r="E1725" s="111"/>
      <c r="F1725" s="112"/>
    </row>
    <row r="1726" spans="1:6">
      <c r="A1726" s="109"/>
      <c r="B1726" s="107"/>
      <c r="C1726" s="121"/>
      <c r="D1726" s="110"/>
      <c r="E1726" s="111"/>
      <c r="F1726" s="112"/>
    </row>
    <row r="1727" spans="1:6">
      <c r="A1727" s="109"/>
      <c r="B1727" s="107"/>
      <c r="C1727" s="121"/>
      <c r="D1727" s="110"/>
      <c r="E1727" s="111"/>
      <c r="F1727" s="112"/>
    </row>
    <row r="1728" spans="1:6">
      <c r="A1728" s="109"/>
      <c r="B1728" s="107"/>
      <c r="C1728" s="121"/>
      <c r="D1728" s="110"/>
      <c r="E1728" s="111"/>
      <c r="F1728" s="112"/>
    </row>
    <row r="1729" spans="1:6">
      <c r="A1729" s="109"/>
      <c r="B1729" s="107"/>
      <c r="C1729" s="121"/>
      <c r="D1729" s="110"/>
      <c r="E1729" s="111"/>
      <c r="F1729" s="112"/>
    </row>
    <row r="1730" spans="1:6">
      <c r="A1730" s="109"/>
      <c r="B1730" s="107"/>
      <c r="C1730" s="121"/>
      <c r="D1730" s="110"/>
      <c r="E1730" s="111"/>
      <c r="F1730" s="112"/>
    </row>
    <row r="1731" spans="1:6">
      <c r="A1731" s="109"/>
      <c r="B1731" s="107"/>
      <c r="C1731" s="121"/>
      <c r="D1731" s="110"/>
      <c r="E1731" s="111"/>
      <c r="F1731" s="112"/>
    </row>
    <row r="1732" spans="1:6">
      <c r="A1732" s="109"/>
      <c r="B1732" s="107"/>
      <c r="C1732" s="121"/>
      <c r="D1732" s="110"/>
      <c r="E1732" s="111"/>
      <c r="F1732" s="112"/>
    </row>
    <row r="1733" spans="1:6">
      <c r="A1733" s="109"/>
      <c r="B1733" s="107"/>
      <c r="C1733" s="121"/>
      <c r="D1733" s="110"/>
      <c r="E1733" s="111"/>
      <c r="F1733" s="112"/>
    </row>
    <row r="1734" spans="1:6">
      <c r="A1734" s="109"/>
      <c r="B1734" s="107"/>
      <c r="C1734" s="121"/>
      <c r="D1734" s="110"/>
      <c r="E1734" s="111"/>
      <c r="F1734" s="112"/>
    </row>
    <row r="1735" spans="1:6">
      <c r="A1735" s="109"/>
      <c r="B1735" s="107"/>
      <c r="C1735" s="121"/>
      <c r="D1735" s="110"/>
      <c r="E1735" s="111"/>
      <c r="F1735" s="112"/>
    </row>
    <row r="1736" spans="1:6">
      <c r="A1736" s="109"/>
      <c r="B1736" s="107"/>
      <c r="C1736" s="121"/>
      <c r="D1736" s="110"/>
      <c r="E1736" s="111"/>
      <c r="F1736" s="112"/>
    </row>
    <row r="1737" spans="1:6">
      <c r="A1737" s="109"/>
      <c r="B1737" s="107"/>
      <c r="C1737" s="121"/>
      <c r="D1737" s="110"/>
      <c r="E1737" s="111"/>
      <c r="F1737" s="112"/>
    </row>
    <row r="1738" spans="1:6">
      <c r="A1738" s="109"/>
      <c r="B1738" s="107"/>
      <c r="C1738" s="121"/>
      <c r="D1738" s="110"/>
      <c r="E1738" s="111"/>
      <c r="F1738" s="112"/>
    </row>
    <row r="1739" spans="1:6">
      <c r="A1739" s="109"/>
      <c r="B1739" s="107"/>
      <c r="C1739" s="121"/>
      <c r="D1739" s="110"/>
      <c r="E1739" s="111"/>
      <c r="F1739" s="112"/>
    </row>
    <row r="1740" spans="1:6">
      <c r="A1740" s="109"/>
      <c r="B1740" s="107"/>
      <c r="C1740" s="121"/>
      <c r="D1740" s="110"/>
      <c r="E1740" s="111"/>
      <c r="F1740" s="112"/>
    </row>
    <row r="1741" spans="1:6">
      <c r="A1741" s="109"/>
      <c r="B1741" s="107"/>
      <c r="C1741" s="121"/>
      <c r="D1741" s="110"/>
      <c r="E1741" s="111"/>
      <c r="F1741" s="112"/>
    </row>
    <row r="1742" spans="1:6">
      <c r="A1742" s="109"/>
      <c r="B1742" s="107"/>
      <c r="C1742" s="121"/>
      <c r="D1742" s="110"/>
      <c r="E1742" s="111"/>
      <c r="F1742" s="112"/>
    </row>
    <row r="1743" spans="1:6">
      <c r="A1743" s="109"/>
      <c r="B1743" s="107"/>
      <c r="C1743" s="121"/>
      <c r="D1743" s="110"/>
      <c r="E1743" s="111"/>
      <c r="F1743" s="112"/>
    </row>
    <row r="1744" spans="1:6">
      <c r="A1744" s="109"/>
      <c r="B1744" s="107"/>
      <c r="C1744" s="121"/>
      <c r="D1744" s="110"/>
      <c r="E1744" s="111"/>
      <c r="F1744" s="112"/>
    </row>
    <row r="1745" spans="1:6">
      <c r="A1745" s="109"/>
      <c r="B1745" s="107"/>
      <c r="C1745" s="121"/>
      <c r="D1745" s="110"/>
      <c r="E1745" s="111"/>
      <c r="F1745" s="112"/>
    </row>
    <row r="1746" spans="1:6">
      <c r="A1746" s="109"/>
      <c r="B1746" s="107"/>
      <c r="C1746" s="121"/>
      <c r="D1746" s="110"/>
      <c r="E1746" s="111"/>
      <c r="F1746" s="112"/>
    </row>
    <row r="1747" spans="1:6">
      <c r="A1747" s="109"/>
      <c r="B1747" s="107"/>
      <c r="C1747" s="121"/>
      <c r="D1747" s="110"/>
      <c r="E1747" s="111"/>
      <c r="F1747" s="112"/>
    </row>
    <row r="1748" spans="1:6">
      <c r="A1748" s="109"/>
      <c r="B1748" s="107"/>
      <c r="C1748" s="121"/>
      <c r="D1748" s="110"/>
      <c r="E1748" s="111"/>
      <c r="F1748" s="112"/>
    </row>
    <row r="1749" spans="1:6">
      <c r="A1749" s="109"/>
      <c r="B1749" s="107"/>
      <c r="C1749" s="121"/>
      <c r="D1749" s="110"/>
      <c r="E1749" s="111"/>
      <c r="F1749" s="112"/>
    </row>
    <row r="1750" spans="1:6">
      <c r="A1750" s="109"/>
      <c r="B1750" s="107"/>
      <c r="C1750" s="121"/>
      <c r="D1750" s="110"/>
      <c r="E1750" s="111"/>
      <c r="F1750" s="112"/>
    </row>
    <row r="1751" spans="1:6">
      <c r="A1751" s="109"/>
      <c r="B1751" s="107"/>
      <c r="C1751" s="121"/>
      <c r="D1751" s="110"/>
      <c r="E1751" s="111"/>
      <c r="F1751" s="112"/>
    </row>
    <row r="1752" spans="1:6">
      <c r="A1752" s="109"/>
      <c r="B1752" s="107"/>
      <c r="C1752" s="121"/>
      <c r="D1752" s="110"/>
      <c r="E1752" s="111"/>
      <c r="F1752" s="112"/>
    </row>
    <row r="1753" spans="1:6">
      <c r="A1753" s="109"/>
      <c r="B1753" s="107"/>
      <c r="C1753" s="121"/>
      <c r="D1753" s="110"/>
      <c r="E1753" s="111"/>
      <c r="F1753" s="112"/>
    </row>
    <row r="1754" spans="1:6">
      <c r="A1754" s="109"/>
      <c r="B1754" s="107"/>
      <c r="C1754" s="121"/>
      <c r="D1754" s="110"/>
      <c r="E1754" s="111"/>
      <c r="F1754" s="112"/>
    </row>
    <row r="1755" spans="1:6">
      <c r="A1755" s="109"/>
      <c r="B1755" s="107"/>
      <c r="C1755" s="121"/>
      <c r="D1755" s="110"/>
      <c r="E1755" s="111"/>
      <c r="F1755" s="112"/>
    </row>
    <row r="1756" spans="1:6">
      <c r="A1756" s="109"/>
      <c r="B1756" s="107"/>
      <c r="C1756" s="121"/>
      <c r="D1756" s="110"/>
      <c r="E1756" s="111"/>
      <c r="F1756" s="112"/>
    </row>
    <row r="1757" spans="1:6">
      <c r="A1757" s="109"/>
      <c r="B1757" s="107"/>
      <c r="C1757" s="121"/>
      <c r="D1757" s="110"/>
      <c r="E1757" s="111"/>
      <c r="F1757" s="112"/>
    </row>
    <row r="1758" spans="1:6">
      <c r="A1758" s="109"/>
      <c r="B1758" s="107"/>
      <c r="C1758" s="121"/>
      <c r="D1758" s="110"/>
      <c r="E1758" s="111"/>
      <c r="F1758" s="112"/>
    </row>
    <row r="1759" spans="1:6">
      <c r="A1759" s="109"/>
      <c r="B1759" s="107"/>
      <c r="C1759" s="121"/>
      <c r="D1759" s="110"/>
      <c r="E1759" s="111"/>
      <c r="F1759" s="112"/>
    </row>
    <row r="1760" spans="1:6">
      <c r="A1760" s="109"/>
      <c r="B1760" s="107"/>
      <c r="C1760" s="121"/>
      <c r="D1760" s="110"/>
      <c r="E1760" s="111"/>
      <c r="F1760" s="112"/>
    </row>
    <row r="1761" spans="1:6">
      <c r="A1761" s="109"/>
      <c r="B1761" s="107"/>
      <c r="C1761" s="121"/>
      <c r="D1761" s="110"/>
      <c r="E1761" s="111"/>
      <c r="F1761" s="112"/>
    </row>
    <row r="1762" spans="1:6">
      <c r="A1762" s="109"/>
      <c r="B1762" s="107"/>
      <c r="C1762" s="121"/>
      <c r="D1762" s="110"/>
      <c r="E1762" s="111"/>
      <c r="F1762" s="112"/>
    </row>
    <row r="1763" spans="1:6">
      <c r="A1763" s="109"/>
      <c r="B1763" s="107"/>
      <c r="C1763" s="121"/>
      <c r="D1763" s="110"/>
      <c r="E1763" s="111"/>
      <c r="F1763" s="112"/>
    </row>
    <row r="1764" spans="1:6">
      <c r="A1764" s="109"/>
      <c r="B1764" s="107"/>
      <c r="C1764" s="121"/>
      <c r="D1764" s="110"/>
      <c r="E1764" s="111"/>
      <c r="F1764" s="112"/>
    </row>
    <row r="1765" spans="1:6">
      <c r="A1765" s="109"/>
      <c r="B1765" s="107"/>
      <c r="C1765" s="121"/>
      <c r="D1765" s="110"/>
      <c r="E1765" s="111"/>
      <c r="F1765" s="112"/>
    </row>
    <row r="1766" spans="1:6">
      <c r="A1766" s="109"/>
      <c r="B1766" s="107"/>
      <c r="C1766" s="121"/>
      <c r="D1766" s="110"/>
      <c r="E1766" s="111"/>
      <c r="F1766" s="112"/>
    </row>
    <row r="1767" spans="1:6">
      <c r="A1767" s="109"/>
      <c r="B1767" s="107"/>
      <c r="C1767" s="121"/>
      <c r="D1767" s="110"/>
      <c r="E1767" s="111"/>
      <c r="F1767" s="112"/>
    </row>
    <row r="1768" spans="1:6">
      <c r="A1768" s="109"/>
      <c r="B1768" s="107"/>
      <c r="C1768" s="121"/>
      <c r="D1768" s="110"/>
      <c r="E1768" s="111"/>
      <c r="F1768" s="112"/>
    </row>
    <row r="1769" spans="1:6">
      <c r="A1769" s="109"/>
      <c r="B1769" s="107"/>
      <c r="C1769" s="121"/>
      <c r="D1769" s="110"/>
      <c r="E1769" s="111"/>
      <c r="F1769" s="112"/>
    </row>
    <row r="1770" spans="1:6">
      <c r="A1770" s="109"/>
      <c r="B1770" s="107"/>
      <c r="C1770" s="121"/>
      <c r="D1770" s="110"/>
      <c r="E1770" s="111"/>
      <c r="F1770" s="112"/>
    </row>
    <row r="1771" spans="1:6">
      <c r="A1771" s="109"/>
      <c r="B1771" s="107"/>
      <c r="C1771" s="121"/>
      <c r="D1771" s="110"/>
      <c r="E1771" s="111"/>
      <c r="F1771" s="112"/>
    </row>
    <row r="1772" spans="1:6">
      <c r="A1772" s="109"/>
      <c r="B1772" s="107"/>
      <c r="C1772" s="121"/>
      <c r="D1772" s="110"/>
      <c r="E1772" s="111"/>
      <c r="F1772" s="112"/>
    </row>
    <row r="1773" spans="1:6">
      <c r="A1773" s="109"/>
      <c r="B1773" s="107"/>
      <c r="C1773" s="121"/>
      <c r="D1773" s="110"/>
      <c r="E1773" s="111"/>
      <c r="F1773" s="112"/>
    </row>
    <row r="1774" spans="1:6">
      <c r="A1774" s="109"/>
      <c r="B1774" s="107"/>
      <c r="C1774" s="121"/>
      <c r="D1774" s="110"/>
      <c r="E1774" s="111"/>
      <c r="F1774" s="112"/>
    </row>
    <row r="1775" spans="1:6">
      <c r="A1775" s="109"/>
      <c r="B1775" s="107"/>
      <c r="C1775" s="121"/>
      <c r="D1775" s="110"/>
      <c r="E1775" s="111"/>
      <c r="F1775" s="112"/>
    </row>
    <row r="1776" spans="1:6">
      <c r="A1776" s="109"/>
      <c r="B1776" s="107"/>
      <c r="C1776" s="121"/>
      <c r="D1776" s="110"/>
      <c r="E1776" s="111"/>
      <c r="F1776" s="112"/>
    </row>
    <row r="1777" spans="1:6">
      <c r="A1777" s="109"/>
      <c r="B1777" s="107"/>
      <c r="C1777" s="121"/>
      <c r="D1777" s="110"/>
      <c r="E1777" s="111"/>
      <c r="F1777" s="112"/>
    </row>
    <row r="1778" spans="1:6">
      <c r="A1778" s="109"/>
      <c r="B1778" s="107"/>
      <c r="C1778" s="121"/>
      <c r="D1778" s="110"/>
      <c r="E1778" s="111"/>
      <c r="F1778" s="112"/>
    </row>
    <row r="1779" spans="1:6">
      <c r="A1779" s="109"/>
      <c r="B1779" s="107"/>
      <c r="C1779" s="121"/>
      <c r="D1779" s="110"/>
      <c r="E1779" s="111"/>
      <c r="F1779" s="112"/>
    </row>
    <row r="1780" spans="1:6">
      <c r="A1780" s="109"/>
      <c r="B1780" s="107"/>
      <c r="C1780" s="121"/>
      <c r="D1780" s="110"/>
      <c r="E1780" s="111"/>
      <c r="F1780" s="112"/>
    </row>
    <row r="1781" spans="1:6">
      <c r="A1781" s="109"/>
      <c r="B1781" s="107"/>
      <c r="C1781" s="121"/>
      <c r="D1781" s="110"/>
      <c r="E1781" s="111"/>
      <c r="F1781" s="112"/>
    </row>
    <row r="1782" spans="1:6">
      <c r="A1782" s="109"/>
      <c r="B1782" s="107"/>
      <c r="C1782" s="121"/>
      <c r="D1782" s="110"/>
      <c r="E1782" s="111"/>
      <c r="F1782" s="112"/>
    </row>
    <row r="1783" spans="1:6">
      <c r="A1783" s="109"/>
      <c r="B1783" s="107"/>
      <c r="C1783" s="121"/>
      <c r="D1783" s="110"/>
      <c r="E1783" s="111"/>
      <c r="F1783" s="112"/>
    </row>
    <row r="1784" spans="1:6">
      <c r="A1784" s="109"/>
      <c r="B1784" s="107"/>
      <c r="C1784" s="121"/>
      <c r="D1784" s="110"/>
      <c r="E1784" s="111"/>
      <c r="F1784" s="112"/>
    </row>
    <row r="1785" spans="1:6">
      <c r="A1785" s="109"/>
      <c r="B1785" s="107"/>
      <c r="C1785" s="121"/>
      <c r="D1785" s="110"/>
      <c r="E1785" s="111"/>
      <c r="F1785" s="112"/>
    </row>
    <row r="1786" spans="1:6">
      <c r="A1786" s="109"/>
      <c r="B1786" s="107"/>
      <c r="C1786" s="121"/>
      <c r="D1786" s="110"/>
      <c r="E1786" s="111"/>
      <c r="F1786" s="112"/>
    </row>
    <row r="1787" spans="1:6">
      <c r="A1787" s="109"/>
      <c r="B1787" s="107"/>
      <c r="C1787" s="121"/>
      <c r="D1787" s="110"/>
      <c r="E1787" s="111"/>
      <c r="F1787" s="112"/>
    </row>
    <row r="1788" spans="1:6">
      <c r="A1788" s="109"/>
      <c r="B1788" s="107"/>
      <c r="C1788" s="121"/>
      <c r="D1788" s="110"/>
      <c r="E1788" s="111"/>
      <c r="F1788" s="112"/>
    </row>
    <row r="1789" spans="1:6">
      <c r="A1789" s="109"/>
      <c r="B1789" s="107"/>
      <c r="C1789" s="121"/>
      <c r="D1789" s="110"/>
      <c r="E1789" s="111"/>
      <c r="F1789" s="112"/>
    </row>
    <row r="1790" spans="1:6">
      <c r="A1790" s="109"/>
      <c r="B1790" s="107"/>
      <c r="C1790" s="121"/>
      <c r="D1790" s="110"/>
      <c r="E1790" s="111"/>
      <c r="F1790" s="112"/>
    </row>
    <row r="1791" spans="1:6">
      <c r="A1791" s="109"/>
      <c r="B1791" s="107"/>
      <c r="C1791" s="121"/>
      <c r="D1791" s="110"/>
      <c r="E1791" s="111"/>
      <c r="F1791" s="112"/>
    </row>
    <row r="1792" spans="1:6">
      <c r="A1792" s="109"/>
      <c r="B1792" s="107"/>
      <c r="C1792" s="121"/>
      <c r="D1792" s="110"/>
      <c r="E1792" s="111"/>
      <c r="F1792" s="112"/>
    </row>
    <row r="1793" spans="1:6">
      <c r="A1793" s="109"/>
      <c r="B1793" s="107"/>
      <c r="C1793" s="121"/>
      <c r="D1793" s="110"/>
      <c r="E1793" s="111"/>
      <c r="F1793" s="112"/>
    </row>
    <row r="1794" spans="1:6">
      <c r="A1794" s="109"/>
      <c r="B1794" s="107"/>
      <c r="C1794" s="121"/>
      <c r="D1794" s="110"/>
      <c r="E1794" s="111"/>
      <c r="F1794" s="112"/>
    </row>
    <row r="1795" spans="1:6">
      <c r="A1795" s="109"/>
      <c r="B1795" s="107"/>
      <c r="C1795" s="121"/>
      <c r="D1795" s="110"/>
      <c r="E1795" s="111"/>
      <c r="F1795" s="112"/>
    </row>
    <row r="1796" spans="1:6">
      <c r="A1796" s="109"/>
      <c r="B1796" s="107"/>
      <c r="C1796" s="121"/>
      <c r="D1796" s="110"/>
      <c r="E1796" s="111"/>
      <c r="F1796" s="112"/>
    </row>
    <row r="1797" spans="1:6">
      <c r="A1797" s="109"/>
      <c r="B1797" s="107"/>
      <c r="C1797" s="121"/>
      <c r="D1797" s="110"/>
      <c r="E1797" s="111"/>
      <c r="F1797" s="112"/>
    </row>
    <row r="1798" spans="1:6">
      <c r="A1798" s="109"/>
      <c r="B1798" s="107"/>
      <c r="C1798" s="121"/>
      <c r="D1798" s="110"/>
      <c r="E1798" s="111"/>
      <c r="F1798" s="112"/>
    </row>
    <row r="1799" spans="1:6">
      <c r="A1799" s="109"/>
      <c r="B1799" s="107"/>
      <c r="C1799" s="121"/>
      <c r="D1799" s="110"/>
      <c r="E1799" s="111"/>
      <c r="F1799" s="112"/>
    </row>
    <row r="1800" spans="1:6">
      <c r="A1800" s="109"/>
      <c r="B1800" s="107"/>
      <c r="C1800" s="121"/>
      <c r="D1800" s="110"/>
      <c r="E1800" s="111"/>
      <c r="F1800" s="112"/>
    </row>
    <row r="1801" spans="1:6">
      <c r="A1801" s="109"/>
      <c r="B1801" s="107"/>
      <c r="C1801" s="121"/>
      <c r="D1801" s="110"/>
      <c r="E1801" s="111"/>
      <c r="F1801" s="112"/>
    </row>
    <row r="1802" spans="1:6">
      <c r="A1802" s="109"/>
      <c r="B1802" s="107"/>
      <c r="C1802" s="121"/>
      <c r="D1802" s="110"/>
      <c r="E1802" s="111"/>
      <c r="F1802" s="112"/>
    </row>
    <row r="1803" spans="1:6">
      <c r="A1803" s="109"/>
      <c r="B1803" s="107"/>
      <c r="C1803" s="121"/>
      <c r="D1803" s="110"/>
      <c r="E1803" s="111"/>
      <c r="F1803" s="112"/>
    </row>
    <row r="1804" spans="1:6">
      <c r="A1804" s="109"/>
      <c r="B1804" s="107"/>
      <c r="C1804" s="121"/>
      <c r="D1804" s="110"/>
      <c r="E1804" s="111"/>
      <c r="F1804" s="112"/>
    </row>
    <row r="1805" spans="1:6">
      <c r="A1805" s="109"/>
      <c r="B1805" s="107"/>
      <c r="C1805" s="121"/>
      <c r="D1805" s="110"/>
      <c r="E1805" s="111"/>
      <c r="F1805" s="112"/>
    </row>
    <row r="1806" spans="1:6">
      <c r="A1806" s="109"/>
      <c r="B1806" s="107"/>
      <c r="C1806" s="121"/>
      <c r="D1806" s="110"/>
      <c r="E1806" s="111"/>
      <c r="F1806" s="112"/>
    </row>
    <row r="1807" spans="1:6">
      <c r="A1807" s="109"/>
      <c r="B1807" s="107"/>
      <c r="C1807" s="121"/>
      <c r="D1807" s="110"/>
      <c r="E1807" s="111"/>
      <c r="F1807" s="112"/>
    </row>
    <row r="1808" spans="1:6">
      <c r="A1808" s="109"/>
      <c r="B1808" s="107"/>
      <c r="C1808" s="121"/>
      <c r="D1808" s="110"/>
      <c r="E1808" s="111"/>
      <c r="F1808" s="112"/>
    </row>
    <row r="1809" spans="1:6">
      <c r="A1809" s="109"/>
      <c r="B1809" s="107"/>
      <c r="C1809" s="121"/>
      <c r="D1809" s="110"/>
      <c r="E1809" s="111"/>
      <c r="F1809" s="112"/>
    </row>
    <row r="1810" spans="1:6">
      <c r="A1810" s="109"/>
      <c r="B1810" s="107"/>
      <c r="C1810" s="121"/>
      <c r="D1810" s="110"/>
      <c r="E1810" s="111"/>
      <c r="F1810" s="112"/>
    </row>
    <row r="1811" spans="1:6">
      <c r="A1811" s="109"/>
      <c r="B1811" s="107"/>
      <c r="C1811" s="121"/>
      <c r="D1811" s="110"/>
      <c r="E1811" s="111"/>
      <c r="F1811" s="112"/>
    </row>
    <row r="1812" spans="1:6">
      <c r="A1812" s="109"/>
      <c r="B1812" s="107"/>
      <c r="C1812" s="121"/>
      <c r="D1812" s="110"/>
      <c r="E1812" s="111"/>
      <c r="F1812" s="112"/>
    </row>
    <row r="1813" spans="1:6">
      <c r="A1813" s="109"/>
      <c r="B1813" s="107"/>
      <c r="C1813" s="121"/>
      <c r="D1813" s="110"/>
      <c r="E1813" s="111"/>
      <c r="F1813" s="112"/>
    </row>
    <row r="1814" spans="1:6">
      <c r="A1814" s="109"/>
      <c r="B1814" s="107"/>
      <c r="C1814" s="121"/>
      <c r="D1814" s="110"/>
      <c r="E1814" s="111"/>
      <c r="F1814" s="112"/>
    </row>
    <row r="1815" spans="1:6">
      <c r="A1815" s="109"/>
      <c r="B1815" s="107"/>
      <c r="C1815" s="121"/>
      <c r="D1815" s="110"/>
      <c r="E1815" s="111"/>
      <c r="F1815" s="112"/>
    </row>
    <row r="1816" spans="1:6">
      <c r="A1816" s="109"/>
      <c r="B1816" s="107"/>
      <c r="C1816" s="121"/>
      <c r="D1816" s="110"/>
      <c r="E1816" s="111"/>
      <c r="F1816" s="112"/>
    </row>
    <row r="1817" spans="1:6">
      <c r="A1817" s="109"/>
      <c r="B1817" s="107"/>
      <c r="C1817" s="121"/>
      <c r="D1817" s="110"/>
      <c r="E1817" s="111"/>
      <c r="F1817" s="112"/>
    </row>
    <row r="1818" spans="1:6">
      <c r="A1818" s="109"/>
      <c r="B1818" s="107"/>
      <c r="C1818" s="121"/>
      <c r="D1818" s="110"/>
      <c r="E1818" s="111"/>
      <c r="F1818" s="112"/>
    </row>
    <row r="1819" spans="1:6">
      <c r="A1819" s="109"/>
      <c r="B1819" s="107"/>
      <c r="C1819" s="121"/>
      <c r="D1819" s="110"/>
      <c r="E1819" s="111"/>
      <c r="F1819" s="112"/>
    </row>
    <row r="1820" spans="1:6">
      <c r="A1820" s="109"/>
      <c r="B1820" s="107"/>
      <c r="C1820" s="121"/>
      <c r="D1820" s="110"/>
      <c r="E1820" s="111"/>
      <c r="F1820" s="112"/>
    </row>
    <row r="1821" spans="1:6">
      <c r="A1821" s="109"/>
      <c r="B1821" s="107"/>
      <c r="C1821" s="121"/>
      <c r="D1821" s="110"/>
      <c r="E1821" s="111"/>
      <c r="F1821" s="112"/>
    </row>
    <row r="1822" spans="1:6">
      <c r="A1822" s="109"/>
      <c r="B1822" s="107"/>
      <c r="C1822" s="121"/>
      <c r="D1822" s="110"/>
      <c r="E1822" s="111"/>
      <c r="F1822" s="112"/>
    </row>
    <row r="1823" spans="1:6">
      <c r="A1823" s="109"/>
      <c r="B1823" s="107"/>
      <c r="C1823" s="121"/>
      <c r="D1823" s="110"/>
      <c r="E1823" s="111"/>
      <c r="F1823" s="112"/>
    </row>
    <row r="1824" spans="1:6">
      <c r="A1824" s="109"/>
      <c r="B1824" s="107"/>
      <c r="C1824" s="121"/>
      <c r="D1824" s="110"/>
      <c r="E1824" s="111"/>
      <c r="F1824" s="112"/>
    </row>
    <row r="1825" spans="1:6">
      <c r="A1825" s="109"/>
      <c r="B1825" s="107"/>
      <c r="C1825" s="121"/>
      <c r="D1825" s="110"/>
      <c r="E1825" s="111"/>
      <c r="F1825" s="112"/>
    </row>
    <row r="1826" spans="1:6">
      <c r="A1826" s="109"/>
      <c r="B1826" s="107"/>
      <c r="C1826" s="121"/>
      <c r="D1826" s="110"/>
      <c r="E1826" s="111"/>
      <c r="F1826" s="112"/>
    </row>
    <row r="1827" spans="1:6">
      <c r="A1827" s="109"/>
      <c r="B1827" s="107"/>
      <c r="C1827" s="121"/>
      <c r="D1827" s="110"/>
      <c r="E1827" s="111"/>
      <c r="F1827" s="112"/>
    </row>
    <row r="1828" spans="1:6">
      <c r="A1828" s="109"/>
      <c r="B1828" s="107"/>
      <c r="C1828" s="121"/>
      <c r="D1828" s="110"/>
      <c r="E1828" s="111"/>
      <c r="F1828" s="112"/>
    </row>
    <row r="1829" spans="1:6">
      <c r="A1829" s="109"/>
      <c r="B1829" s="107"/>
      <c r="C1829" s="121"/>
      <c r="D1829" s="110"/>
      <c r="E1829" s="111"/>
      <c r="F1829" s="112"/>
    </row>
    <row r="1830" spans="1:6">
      <c r="A1830" s="109"/>
      <c r="B1830" s="107"/>
      <c r="C1830" s="121"/>
      <c r="D1830" s="110"/>
      <c r="E1830" s="111"/>
      <c r="F1830" s="112"/>
    </row>
    <row r="1831" spans="1:6">
      <c r="A1831" s="109"/>
      <c r="B1831" s="107"/>
      <c r="C1831" s="121"/>
      <c r="D1831" s="110"/>
      <c r="E1831" s="111"/>
      <c r="F1831" s="112"/>
    </row>
    <row r="1832" spans="1:6">
      <c r="A1832" s="109"/>
      <c r="B1832" s="107"/>
      <c r="C1832" s="121"/>
      <c r="D1832" s="110"/>
      <c r="E1832" s="111"/>
      <c r="F1832" s="112"/>
    </row>
    <row r="1833" spans="1:6">
      <c r="A1833" s="109"/>
      <c r="B1833" s="107"/>
      <c r="C1833" s="121"/>
      <c r="D1833" s="110"/>
      <c r="E1833" s="111"/>
      <c r="F1833" s="112"/>
    </row>
    <row r="1834" spans="1:6">
      <c r="A1834" s="109"/>
      <c r="B1834" s="107"/>
      <c r="C1834" s="121"/>
      <c r="D1834" s="110"/>
      <c r="E1834" s="111"/>
      <c r="F1834" s="112"/>
    </row>
    <row r="1835" spans="1:6">
      <c r="A1835" s="109"/>
      <c r="B1835" s="107"/>
      <c r="C1835" s="121"/>
      <c r="D1835" s="110"/>
      <c r="E1835" s="111"/>
      <c r="F1835" s="112"/>
    </row>
    <row r="1836" spans="1:6">
      <c r="A1836" s="109"/>
      <c r="B1836" s="107"/>
      <c r="C1836" s="121"/>
      <c r="D1836" s="110"/>
      <c r="E1836" s="111"/>
      <c r="F1836" s="112"/>
    </row>
    <row r="1837" spans="1:6">
      <c r="A1837" s="109"/>
      <c r="B1837" s="107"/>
      <c r="C1837" s="121"/>
      <c r="D1837" s="110"/>
      <c r="E1837" s="111"/>
      <c r="F1837" s="112"/>
    </row>
    <row r="1838" spans="1:6">
      <c r="A1838" s="109"/>
      <c r="B1838" s="107"/>
      <c r="C1838" s="121"/>
      <c r="D1838" s="110"/>
      <c r="E1838" s="111"/>
      <c r="F1838" s="112"/>
    </row>
    <row r="1839" spans="1:6">
      <c r="A1839" s="109"/>
      <c r="B1839" s="107"/>
      <c r="C1839" s="121"/>
      <c r="D1839" s="110"/>
      <c r="E1839" s="111"/>
      <c r="F1839" s="112"/>
    </row>
    <row r="1840" spans="1:6">
      <c r="A1840" s="109"/>
      <c r="B1840" s="107"/>
      <c r="C1840" s="121"/>
      <c r="D1840" s="110"/>
      <c r="E1840" s="111"/>
      <c r="F1840" s="112"/>
    </row>
    <row r="1841" spans="1:6">
      <c r="A1841" s="109"/>
      <c r="B1841" s="107"/>
      <c r="C1841" s="121"/>
      <c r="D1841" s="110"/>
      <c r="E1841" s="111"/>
      <c r="F1841" s="112"/>
    </row>
  </sheetData>
  <sheetProtection algorithmName="SHA-512" hashValue="T0kKwsO7TtSMvqR8lnnGfkhf9I8d84IR3eZViPmqeKcqVq9/RcuErPy2T3ZEzZuuKcEaJ3JcJ9z7yxEb++yuSg==" saltValue="VdzghbajxEhkJwgHcsB5vw==" spinCount="100000" sheet="1" objects="1" scenarios="1"/>
  <mergeCells count="1">
    <mergeCell ref="A28:B28"/>
  </mergeCells>
  <dataValidations count="1">
    <dataValidation type="custom" showInputMessage="1" showErrorMessage="1" errorTitle="Nepravilen vnos cene" error="Cena mora biti nenegativno število z največ dvema decimalkama!" sqref="E8:E10 E15:E27 E12:E13">
      <formula1>AND(ISNUMBER(E8),E8&gt;=0,ROUND(E8*100,6)-INT(E8*100)=0,NOT(ISBLANK(E8)))</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G1819"/>
  <sheetViews>
    <sheetView view="pageLayout" topLeftCell="A16" zoomScale="85" zoomScaleNormal="115" zoomScaleSheetLayoutView="130" zoomScalePageLayoutView="85" workbookViewId="0">
      <selection activeCell="E21" activeCellId="2" sqref="E8:E10 E12:E20 E21:E23"/>
    </sheetView>
  </sheetViews>
  <sheetFormatPr defaultRowHeight="12.75"/>
  <cols>
    <col min="1" max="1" width="9.42578125" style="150" customWidth="1"/>
    <col min="2" max="2" width="78" style="131" customWidth="1"/>
    <col min="3" max="3" width="9.140625" style="132"/>
    <col min="4" max="4" width="11.42578125" style="133" customWidth="1"/>
    <col min="5" max="5" width="12.7109375" style="134" customWidth="1"/>
    <col min="6" max="6" width="13.5703125" style="135" customWidth="1"/>
    <col min="7" max="16384" width="9.140625" style="107"/>
  </cols>
  <sheetData>
    <row r="1" spans="1:7">
      <c r="A1" s="109"/>
      <c r="B1" s="107"/>
      <c r="C1" s="121"/>
      <c r="D1" s="110"/>
      <c r="E1" s="111"/>
      <c r="F1" s="112"/>
    </row>
    <row r="2" spans="1:7">
      <c r="A2" s="109"/>
      <c r="B2" s="107"/>
      <c r="C2" s="121"/>
      <c r="D2" s="110"/>
      <c r="E2" s="111"/>
      <c r="F2" s="112"/>
    </row>
    <row r="3" spans="1:7" ht="13.5" thickBot="1">
      <c r="A3" s="109"/>
      <c r="B3" s="107"/>
      <c r="C3" s="121"/>
      <c r="D3" s="110"/>
      <c r="E3" s="111"/>
      <c r="F3" s="112"/>
    </row>
    <row r="4" spans="1:7" ht="32.25" customHeight="1">
      <c r="A4" s="92" t="s">
        <v>7</v>
      </c>
      <c r="B4" s="93" t="s">
        <v>12</v>
      </c>
      <c r="C4" s="94" t="s">
        <v>8</v>
      </c>
      <c r="D4" s="95" t="s">
        <v>9</v>
      </c>
      <c r="E4" s="96" t="s">
        <v>10</v>
      </c>
      <c r="F4" s="97" t="s">
        <v>11</v>
      </c>
    </row>
    <row r="5" spans="1:7" ht="15">
      <c r="A5" s="362" t="s">
        <v>151</v>
      </c>
      <c r="B5" s="422" t="s">
        <v>132</v>
      </c>
      <c r="C5" s="423"/>
      <c r="D5" s="424"/>
      <c r="E5" s="425"/>
      <c r="F5" s="426"/>
    </row>
    <row r="6" spans="1:7" ht="15">
      <c r="A6" s="462"/>
      <c r="B6" s="463"/>
      <c r="C6" s="394"/>
      <c r="D6" s="395"/>
      <c r="E6" s="396"/>
      <c r="F6" s="397"/>
      <c r="G6" s="144"/>
    </row>
    <row r="7" spans="1:7" ht="56.25">
      <c r="A7" s="464" t="s">
        <v>257</v>
      </c>
      <c r="B7" s="465" t="s">
        <v>987</v>
      </c>
      <c r="C7" s="349"/>
      <c r="D7" s="350"/>
      <c r="E7" s="351"/>
      <c r="F7" s="352"/>
      <c r="G7" s="144"/>
    </row>
    <row r="8" spans="1:7">
      <c r="A8" s="466"/>
      <c r="B8" s="465" t="s">
        <v>364</v>
      </c>
      <c r="C8" s="365" t="s">
        <v>18</v>
      </c>
      <c r="D8" s="366">
        <f>3*40</f>
        <v>120</v>
      </c>
      <c r="E8" s="367"/>
      <c r="F8" s="368">
        <f>ROUND(D8*E8,2)</f>
        <v>0</v>
      </c>
      <c r="G8" s="144"/>
    </row>
    <row r="9" spans="1:7" s="155" customFormat="1">
      <c r="A9" s="429"/>
      <c r="B9" s="431" t="s">
        <v>394</v>
      </c>
      <c r="C9" s="365" t="s">
        <v>24</v>
      </c>
      <c r="D9" s="366">
        <f>2.5*40</f>
        <v>100</v>
      </c>
      <c r="E9" s="367"/>
      <c r="F9" s="368">
        <f>ROUND(D9*E9,2)</f>
        <v>0</v>
      </c>
    </row>
    <row r="10" spans="1:7" ht="45">
      <c r="A10" s="464" t="s">
        <v>258</v>
      </c>
      <c r="B10" s="180" t="s">
        <v>341</v>
      </c>
      <c r="C10" s="166" t="s">
        <v>24</v>
      </c>
      <c r="D10" s="172">
        <f>35*10+50</f>
        <v>400</v>
      </c>
      <c r="E10" s="340"/>
      <c r="F10" s="164">
        <f t="shared" ref="F10" si="0">ROUND(D10*E10,2)</f>
        <v>0</v>
      </c>
    </row>
    <row r="11" spans="1:7" ht="78.75">
      <c r="A11" s="464"/>
      <c r="B11" s="136" t="s">
        <v>1145</v>
      </c>
      <c r="C11" s="349"/>
      <c r="D11" s="350"/>
      <c r="E11" s="351"/>
      <c r="F11" s="352"/>
    </row>
    <row r="12" spans="1:7" ht="33.75">
      <c r="A12" s="464"/>
      <c r="B12" s="431" t="s">
        <v>634</v>
      </c>
      <c r="C12" s="365" t="s">
        <v>18</v>
      </c>
      <c r="D12" s="366">
        <f>35*1*1*0.6*1.2+4.8</f>
        <v>30</v>
      </c>
      <c r="E12" s="367"/>
      <c r="F12" s="368">
        <f t="shared" ref="F12:F17" si="1">ROUND(D12*E12,2)</f>
        <v>0</v>
      </c>
    </row>
    <row r="13" spans="1:7" ht="22.5">
      <c r="A13" s="464"/>
      <c r="B13" s="431" t="s">
        <v>465</v>
      </c>
      <c r="C13" s="365" t="s">
        <v>18</v>
      </c>
      <c r="D13" s="366">
        <f>35*1*1*0.1*1.2+3.8</f>
        <v>8</v>
      </c>
      <c r="E13" s="367"/>
      <c r="F13" s="368">
        <f t="shared" si="1"/>
        <v>0</v>
      </c>
    </row>
    <row r="14" spans="1:7" s="155" customFormat="1" ht="22.5">
      <c r="A14" s="464"/>
      <c r="B14" s="431" t="s">
        <v>392</v>
      </c>
      <c r="C14" s="365" t="s">
        <v>18</v>
      </c>
      <c r="D14" s="366">
        <f>35*1*1*2.5+2.5</f>
        <v>90</v>
      </c>
      <c r="E14" s="367"/>
      <c r="F14" s="368">
        <f t="shared" si="1"/>
        <v>0</v>
      </c>
    </row>
    <row r="15" spans="1:7">
      <c r="A15" s="466"/>
      <c r="B15" s="152" t="s">
        <v>1050</v>
      </c>
      <c r="C15" s="365" t="s">
        <v>18</v>
      </c>
      <c r="D15" s="366">
        <f>35*0.6*0.6*0.1*2+2.48</f>
        <v>5</v>
      </c>
      <c r="E15" s="367"/>
      <c r="F15" s="368">
        <f t="shared" si="1"/>
        <v>0</v>
      </c>
      <c r="G15" s="179"/>
    </row>
    <row r="16" spans="1:7">
      <c r="A16" s="466"/>
      <c r="B16" s="152" t="s">
        <v>466</v>
      </c>
      <c r="C16" s="365" t="s">
        <v>3</v>
      </c>
      <c r="D16" s="366">
        <v>35</v>
      </c>
      <c r="E16" s="367"/>
      <c r="F16" s="368">
        <f t="shared" si="1"/>
        <v>0</v>
      </c>
      <c r="G16" s="144"/>
    </row>
    <row r="17" spans="1:7" ht="22.5">
      <c r="A17" s="466"/>
      <c r="B17" s="152" t="s">
        <v>1052</v>
      </c>
      <c r="C17" s="365" t="s">
        <v>3</v>
      </c>
      <c r="D17" s="366">
        <v>1</v>
      </c>
      <c r="E17" s="367"/>
      <c r="F17" s="368">
        <f t="shared" si="1"/>
        <v>0</v>
      </c>
      <c r="G17" s="144"/>
    </row>
    <row r="18" spans="1:7" ht="22.5">
      <c r="A18" s="466"/>
      <c r="B18" s="152" t="s">
        <v>1053</v>
      </c>
      <c r="C18" s="365" t="s">
        <v>3</v>
      </c>
      <c r="D18" s="366">
        <v>3</v>
      </c>
      <c r="E18" s="367"/>
      <c r="F18" s="368">
        <f t="shared" ref="F18" si="2">ROUND(D18*E18,2)</f>
        <v>0</v>
      </c>
      <c r="G18" s="144"/>
    </row>
    <row r="19" spans="1:7" ht="33.75">
      <c r="A19" s="464" t="s">
        <v>259</v>
      </c>
      <c r="B19" s="152" t="s">
        <v>724</v>
      </c>
      <c r="C19" s="365" t="s">
        <v>48</v>
      </c>
      <c r="D19" s="366">
        <v>70</v>
      </c>
      <c r="E19" s="367"/>
      <c r="F19" s="368">
        <f t="shared" ref="F19:F23" si="3">ROUND(D19*E19,2)</f>
        <v>0</v>
      </c>
    </row>
    <row r="20" spans="1:7" ht="22.5">
      <c r="A20" s="464" t="s">
        <v>260</v>
      </c>
      <c r="B20" s="152" t="s">
        <v>642</v>
      </c>
      <c r="C20" s="365" t="s">
        <v>48</v>
      </c>
      <c r="D20" s="366">
        <f>D19</f>
        <v>70</v>
      </c>
      <c r="E20" s="367"/>
      <c r="F20" s="368">
        <f t="shared" si="3"/>
        <v>0</v>
      </c>
    </row>
    <row r="21" spans="1:7" ht="56.25">
      <c r="A21" s="464" t="s">
        <v>261</v>
      </c>
      <c r="B21" s="152" t="s">
        <v>720</v>
      </c>
      <c r="C21" s="365" t="s">
        <v>3</v>
      </c>
      <c r="D21" s="366">
        <v>1</v>
      </c>
      <c r="E21" s="367"/>
      <c r="F21" s="368">
        <f t="shared" si="3"/>
        <v>0</v>
      </c>
    </row>
    <row r="22" spans="1:7" ht="56.25">
      <c r="A22" s="464" t="s">
        <v>262</v>
      </c>
      <c r="B22" s="152" t="s">
        <v>719</v>
      </c>
      <c r="C22" s="365" t="s">
        <v>3</v>
      </c>
      <c r="D22" s="366">
        <v>1</v>
      </c>
      <c r="E22" s="367"/>
      <c r="F22" s="368">
        <f t="shared" si="3"/>
        <v>0</v>
      </c>
    </row>
    <row r="23" spans="1:7" ht="57" thickBot="1">
      <c r="A23" s="464" t="s">
        <v>714</v>
      </c>
      <c r="B23" s="465" t="s">
        <v>721</v>
      </c>
      <c r="C23" s="365" t="s">
        <v>3</v>
      </c>
      <c r="D23" s="366">
        <v>1</v>
      </c>
      <c r="E23" s="367"/>
      <c r="F23" s="368">
        <f t="shared" si="3"/>
        <v>0</v>
      </c>
    </row>
    <row r="24" spans="1:7" ht="13.5" customHeight="1" thickBot="1">
      <c r="A24" s="719" t="s">
        <v>134</v>
      </c>
      <c r="B24" s="720"/>
      <c r="C24" s="409"/>
      <c r="D24" s="409"/>
      <c r="E24" s="409"/>
      <c r="F24" s="326">
        <f>SUM(F8:F23)</f>
        <v>0</v>
      </c>
    </row>
    <row r="25" spans="1:7">
      <c r="A25" s="109"/>
      <c r="B25" s="107"/>
      <c r="C25" s="121"/>
      <c r="D25" s="110"/>
      <c r="E25" s="111"/>
      <c r="F25" s="112"/>
    </row>
    <row r="26" spans="1:7">
      <c r="A26" s="109"/>
      <c r="B26" s="107"/>
      <c r="C26" s="121"/>
      <c r="D26" s="110"/>
      <c r="E26" s="111"/>
      <c r="F26" s="112"/>
    </row>
    <row r="27" spans="1:7">
      <c r="A27" s="109"/>
      <c r="B27" s="107"/>
      <c r="C27" s="121"/>
      <c r="D27" s="110"/>
      <c r="E27" s="111"/>
      <c r="F27" s="112"/>
    </row>
    <row r="28" spans="1:7">
      <c r="A28" s="109"/>
      <c r="B28" s="107"/>
      <c r="C28" s="121"/>
      <c r="D28" s="110"/>
      <c r="E28" s="111"/>
      <c r="F28" s="112"/>
    </row>
    <row r="29" spans="1:7">
      <c r="A29" s="109"/>
      <c r="B29" s="107"/>
      <c r="C29" s="121"/>
      <c r="D29" s="110"/>
      <c r="E29" s="111"/>
      <c r="F29" s="112"/>
    </row>
    <row r="30" spans="1:7">
      <c r="A30" s="109"/>
      <c r="B30" s="107"/>
      <c r="C30" s="121"/>
      <c r="D30" s="110"/>
      <c r="E30" s="111"/>
      <c r="F30" s="112"/>
    </row>
    <row r="31" spans="1:7">
      <c r="A31" s="109"/>
      <c r="B31" s="107"/>
      <c r="C31" s="121"/>
      <c r="D31" s="110"/>
      <c r="E31" s="111"/>
      <c r="F31" s="112"/>
    </row>
    <row r="32" spans="1:7">
      <c r="A32" s="109"/>
      <c r="B32" s="107"/>
      <c r="C32" s="121"/>
      <c r="D32" s="110"/>
      <c r="E32" s="111"/>
      <c r="F32" s="112"/>
    </row>
    <row r="33" spans="1:6">
      <c r="A33" s="109"/>
      <c r="B33" s="107"/>
      <c r="C33" s="121"/>
      <c r="D33" s="110"/>
      <c r="E33" s="111"/>
      <c r="F33" s="112"/>
    </row>
    <row r="34" spans="1:6">
      <c r="A34" s="109"/>
      <c r="B34" s="107"/>
      <c r="C34" s="121"/>
      <c r="D34" s="110"/>
      <c r="E34" s="111"/>
      <c r="F34" s="112"/>
    </row>
    <row r="35" spans="1:6">
      <c r="A35" s="109"/>
      <c r="B35" s="107"/>
      <c r="C35" s="121"/>
      <c r="D35" s="110"/>
      <c r="E35" s="111"/>
      <c r="F35" s="112"/>
    </row>
    <row r="36" spans="1:6">
      <c r="A36" s="109"/>
      <c r="B36" s="107"/>
      <c r="C36" s="121"/>
      <c r="D36" s="110"/>
      <c r="E36" s="111"/>
      <c r="F36" s="112"/>
    </row>
    <row r="37" spans="1:6">
      <c r="A37" s="109"/>
      <c r="B37" s="107"/>
      <c r="C37" s="121"/>
      <c r="D37" s="110"/>
      <c r="E37" s="111"/>
      <c r="F37" s="112"/>
    </row>
    <row r="38" spans="1:6">
      <c r="A38" s="109"/>
      <c r="B38" s="107"/>
      <c r="C38" s="121"/>
      <c r="D38" s="110"/>
      <c r="E38" s="111"/>
      <c r="F38" s="112"/>
    </row>
    <row r="39" spans="1:6">
      <c r="A39" s="109"/>
      <c r="B39" s="107"/>
      <c r="C39" s="121"/>
      <c r="D39" s="110"/>
      <c r="E39" s="111"/>
      <c r="F39" s="112"/>
    </row>
    <row r="40" spans="1:6">
      <c r="A40" s="109"/>
      <c r="B40" s="107"/>
      <c r="C40" s="121"/>
      <c r="D40" s="110"/>
      <c r="E40" s="111"/>
      <c r="F40" s="112"/>
    </row>
    <row r="41" spans="1:6">
      <c r="A41" s="109"/>
      <c r="B41" s="107"/>
      <c r="C41" s="121"/>
      <c r="D41" s="110"/>
      <c r="E41" s="111"/>
      <c r="F41" s="112"/>
    </row>
    <row r="42" spans="1:6">
      <c r="A42" s="109"/>
      <c r="B42" s="107"/>
      <c r="C42" s="121"/>
      <c r="D42" s="110"/>
      <c r="E42" s="111"/>
      <c r="F42" s="112"/>
    </row>
    <row r="43" spans="1:6">
      <c r="A43" s="109"/>
      <c r="B43" s="107"/>
      <c r="C43" s="121"/>
      <c r="D43" s="110"/>
      <c r="E43" s="111"/>
      <c r="F43" s="112"/>
    </row>
    <row r="44" spans="1:6">
      <c r="A44" s="109"/>
      <c r="B44" s="107"/>
      <c r="C44" s="121"/>
      <c r="D44" s="110"/>
      <c r="E44" s="111"/>
      <c r="F44" s="112"/>
    </row>
    <row r="45" spans="1:6">
      <c r="A45" s="109"/>
      <c r="B45" s="107"/>
      <c r="C45" s="121"/>
      <c r="D45" s="110"/>
      <c r="E45" s="111"/>
      <c r="F45" s="112"/>
    </row>
    <row r="46" spans="1:6">
      <c r="A46" s="109"/>
      <c r="B46" s="107"/>
      <c r="C46" s="121"/>
      <c r="D46" s="110"/>
      <c r="E46" s="111"/>
      <c r="F46" s="112"/>
    </row>
    <row r="47" spans="1:6">
      <c r="A47" s="109"/>
      <c r="B47" s="107"/>
      <c r="C47" s="121"/>
      <c r="D47" s="110"/>
      <c r="E47" s="111"/>
      <c r="F47" s="112"/>
    </row>
    <row r="48" spans="1:6">
      <c r="A48" s="109"/>
      <c r="B48" s="107"/>
      <c r="C48" s="121"/>
      <c r="D48" s="110"/>
      <c r="E48" s="111"/>
      <c r="F48" s="112"/>
    </row>
    <row r="49" spans="1:6">
      <c r="A49" s="109"/>
      <c r="B49" s="107"/>
      <c r="C49" s="121"/>
      <c r="D49" s="110"/>
      <c r="E49" s="111"/>
      <c r="F49" s="112"/>
    </row>
    <row r="50" spans="1:6">
      <c r="A50" s="109"/>
      <c r="B50" s="107"/>
      <c r="C50" s="121"/>
      <c r="D50" s="110"/>
      <c r="E50" s="111"/>
      <c r="F50" s="112"/>
    </row>
    <row r="51" spans="1:6">
      <c r="A51" s="109"/>
      <c r="B51" s="107"/>
      <c r="C51" s="121"/>
      <c r="D51" s="110"/>
      <c r="E51" s="111"/>
      <c r="F51" s="112"/>
    </row>
    <row r="52" spans="1:6">
      <c r="A52" s="109"/>
      <c r="B52" s="107"/>
      <c r="C52" s="121"/>
      <c r="D52" s="110"/>
      <c r="E52" s="111"/>
      <c r="F52" s="112"/>
    </row>
    <row r="53" spans="1:6">
      <c r="A53" s="109"/>
      <c r="B53" s="107"/>
      <c r="C53" s="121"/>
      <c r="D53" s="110"/>
      <c r="E53" s="111"/>
      <c r="F53" s="112"/>
    </row>
    <row r="54" spans="1:6">
      <c r="A54" s="109"/>
      <c r="B54" s="107"/>
      <c r="C54" s="121"/>
      <c r="D54" s="110"/>
      <c r="E54" s="111"/>
      <c r="F54" s="112"/>
    </row>
    <row r="55" spans="1:6">
      <c r="A55" s="109"/>
      <c r="B55" s="107"/>
      <c r="C55" s="121"/>
      <c r="D55" s="110"/>
      <c r="E55" s="111"/>
      <c r="F55" s="112"/>
    </row>
    <row r="56" spans="1:6">
      <c r="A56" s="109"/>
      <c r="B56" s="107"/>
      <c r="C56" s="121"/>
      <c r="D56" s="110"/>
      <c r="E56" s="111"/>
      <c r="F56" s="112"/>
    </row>
    <row r="57" spans="1:6">
      <c r="A57" s="109"/>
      <c r="B57" s="107"/>
      <c r="C57" s="121"/>
      <c r="D57" s="110"/>
      <c r="E57" s="111"/>
      <c r="F57" s="112"/>
    </row>
    <row r="58" spans="1:6">
      <c r="A58" s="109"/>
      <c r="B58" s="107"/>
      <c r="C58" s="121"/>
      <c r="D58" s="110"/>
      <c r="E58" s="111"/>
      <c r="F58" s="112"/>
    </row>
    <row r="59" spans="1:6">
      <c r="A59" s="109"/>
      <c r="B59" s="107"/>
      <c r="C59" s="121"/>
      <c r="D59" s="110"/>
      <c r="E59" s="111"/>
      <c r="F59" s="112"/>
    </row>
    <row r="60" spans="1:6">
      <c r="A60" s="109"/>
      <c r="B60" s="107"/>
      <c r="C60" s="121"/>
      <c r="D60" s="110"/>
      <c r="E60" s="111"/>
      <c r="F60" s="112"/>
    </row>
    <row r="61" spans="1:6">
      <c r="A61" s="109"/>
      <c r="B61" s="107"/>
      <c r="C61" s="121"/>
      <c r="D61" s="110"/>
      <c r="E61" s="111"/>
      <c r="F61" s="112"/>
    </row>
    <row r="62" spans="1:6">
      <c r="A62" s="109"/>
      <c r="B62" s="107"/>
      <c r="C62" s="121"/>
      <c r="D62" s="110"/>
      <c r="E62" s="111"/>
      <c r="F62" s="112"/>
    </row>
    <row r="63" spans="1:6">
      <c r="A63" s="109"/>
      <c r="B63" s="107"/>
      <c r="C63" s="121"/>
      <c r="D63" s="110"/>
      <c r="E63" s="111"/>
      <c r="F63" s="112"/>
    </row>
    <row r="64" spans="1:6">
      <c r="A64" s="109"/>
      <c r="B64" s="107"/>
      <c r="C64" s="121"/>
      <c r="D64" s="110"/>
      <c r="E64" s="111"/>
      <c r="F64" s="112"/>
    </row>
    <row r="65" spans="1:6">
      <c r="A65" s="109"/>
      <c r="B65" s="107"/>
      <c r="C65" s="121"/>
      <c r="D65" s="110"/>
      <c r="E65" s="111"/>
      <c r="F65" s="112"/>
    </row>
    <row r="66" spans="1:6">
      <c r="A66" s="109"/>
      <c r="B66" s="107"/>
      <c r="C66" s="121"/>
      <c r="D66" s="110"/>
      <c r="E66" s="111"/>
      <c r="F66" s="112"/>
    </row>
    <row r="67" spans="1:6">
      <c r="A67" s="109"/>
      <c r="B67" s="107"/>
      <c r="C67" s="121"/>
      <c r="D67" s="110"/>
      <c r="E67" s="111"/>
      <c r="F67" s="112"/>
    </row>
    <row r="68" spans="1:6">
      <c r="A68" s="109"/>
      <c r="B68" s="107"/>
      <c r="C68" s="121"/>
      <c r="D68" s="110"/>
      <c r="E68" s="111"/>
      <c r="F68" s="112"/>
    </row>
    <row r="69" spans="1:6">
      <c r="A69" s="109"/>
      <c r="B69" s="107"/>
      <c r="C69" s="121"/>
      <c r="D69" s="110"/>
      <c r="E69" s="111"/>
      <c r="F69" s="112"/>
    </row>
    <row r="70" spans="1:6">
      <c r="A70" s="109"/>
      <c r="B70" s="107"/>
      <c r="C70" s="121"/>
      <c r="D70" s="110"/>
      <c r="E70" s="111"/>
      <c r="F70" s="112"/>
    </row>
    <row r="71" spans="1:6">
      <c r="A71" s="109"/>
      <c r="B71" s="107"/>
      <c r="C71" s="121"/>
      <c r="D71" s="110"/>
      <c r="E71" s="111"/>
      <c r="F71" s="112"/>
    </row>
    <row r="72" spans="1:6">
      <c r="A72" s="109"/>
      <c r="B72" s="107"/>
      <c r="C72" s="121"/>
      <c r="D72" s="110"/>
      <c r="E72" s="111"/>
      <c r="F72" s="112"/>
    </row>
    <row r="73" spans="1:6">
      <c r="A73" s="109"/>
      <c r="B73" s="107"/>
      <c r="C73" s="121"/>
      <c r="D73" s="110"/>
      <c r="E73" s="111"/>
      <c r="F73" s="112"/>
    </row>
    <row r="74" spans="1:6">
      <c r="A74" s="109"/>
      <c r="B74" s="107"/>
      <c r="C74" s="121"/>
      <c r="D74" s="110"/>
      <c r="E74" s="111"/>
      <c r="F74" s="112"/>
    </row>
    <row r="75" spans="1:6">
      <c r="A75" s="109"/>
      <c r="B75" s="107"/>
      <c r="C75" s="121"/>
      <c r="D75" s="110"/>
      <c r="E75" s="111"/>
      <c r="F75" s="112"/>
    </row>
    <row r="76" spans="1:6">
      <c r="A76" s="109"/>
      <c r="B76" s="107"/>
      <c r="C76" s="121"/>
      <c r="D76" s="110"/>
      <c r="E76" s="111"/>
      <c r="F76" s="112"/>
    </row>
    <row r="77" spans="1:6">
      <c r="A77" s="109"/>
      <c r="B77" s="107"/>
      <c r="C77" s="121"/>
      <c r="D77" s="110"/>
      <c r="E77" s="111"/>
      <c r="F77" s="112"/>
    </row>
    <row r="78" spans="1:6">
      <c r="A78" s="109"/>
      <c r="B78" s="107"/>
      <c r="C78" s="121"/>
      <c r="D78" s="110"/>
      <c r="E78" s="111"/>
      <c r="F78" s="112"/>
    </row>
    <row r="79" spans="1:6">
      <c r="A79" s="109"/>
      <c r="B79" s="107"/>
      <c r="C79" s="121"/>
      <c r="D79" s="110"/>
      <c r="E79" s="111"/>
      <c r="F79" s="112"/>
    </row>
    <row r="80" spans="1:6">
      <c r="A80" s="109"/>
      <c r="B80" s="107"/>
      <c r="C80" s="121"/>
      <c r="D80" s="110"/>
      <c r="E80" s="111"/>
      <c r="F80" s="112"/>
    </row>
    <row r="81" spans="1:6">
      <c r="A81" s="109"/>
      <c r="B81" s="107"/>
      <c r="C81" s="121"/>
      <c r="D81" s="110"/>
      <c r="E81" s="111"/>
      <c r="F81" s="112"/>
    </row>
    <row r="82" spans="1:6">
      <c r="A82" s="109"/>
      <c r="B82" s="107"/>
      <c r="C82" s="121"/>
      <c r="D82" s="110"/>
      <c r="E82" s="111"/>
      <c r="F82" s="112"/>
    </row>
    <row r="83" spans="1:6">
      <c r="A83" s="109"/>
      <c r="B83" s="107"/>
      <c r="C83" s="121"/>
      <c r="D83" s="110"/>
      <c r="E83" s="111"/>
      <c r="F83" s="112"/>
    </row>
    <row r="84" spans="1:6">
      <c r="A84" s="109"/>
      <c r="B84" s="107"/>
      <c r="C84" s="121"/>
      <c r="D84" s="110"/>
      <c r="E84" s="111"/>
      <c r="F84" s="112"/>
    </row>
    <row r="85" spans="1:6">
      <c r="A85" s="109"/>
      <c r="B85" s="107"/>
      <c r="C85" s="121"/>
      <c r="D85" s="110"/>
      <c r="E85" s="111"/>
      <c r="F85" s="112"/>
    </row>
    <row r="86" spans="1:6">
      <c r="A86" s="109"/>
      <c r="B86" s="107"/>
      <c r="C86" s="121"/>
      <c r="D86" s="110"/>
      <c r="E86" s="111"/>
      <c r="F86" s="112"/>
    </row>
    <row r="87" spans="1:6">
      <c r="A87" s="109"/>
      <c r="B87" s="107"/>
      <c r="C87" s="121"/>
      <c r="D87" s="110"/>
      <c r="E87" s="111"/>
      <c r="F87" s="112"/>
    </row>
    <row r="88" spans="1:6">
      <c r="A88" s="109"/>
      <c r="B88" s="107"/>
      <c r="C88" s="121"/>
      <c r="D88" s="110"/>
      <c r="E88" s="111"/>
      <c r="F88" s="112"/>
    </row>
    <row r="89" spans="1:6">
      <c r="A89" s="109"/>
      <c r="B89" s="107"/>
      <c r="C89" s="121"/>
      <c r="D89" s="110"/>
      <c r="E89" s="111"/>
      <c r="F89" s="112"/>
    </row>
    <row r="90" spans="1:6">
      <c r="A90" s="109"/>
      <c r="B90" s="107"/>
      <c r="C90" s="121"/>
      <c r="D90" s="110"/>
      <c r="E90" s="111"/>
      <c r="F90" s="112"/>
    </row>
    <row r="91" spans="1:6">
      <c r="A91" s="109"/>
      <c r="B91" s="107"/>
      <c r="C91" s="121"/>
      <c r="D91" s="110"/>
      <c r="E91" s="111"/>
      <c r="F91" s="112"/>
    </row>
    <row r="92" spans="1:6">
      <c r="A92" s="109"/>
      <c r="B92" s="107"/>
      <c r="C92" s="121"/>
      <c r="D92" s="110"/>
      <c r="E92" s="111"/>
      <c r="F92" s="112"/>
    </row>
    <row r="93" spans="1:6">
      <c r="A93" s="109"/>
      <c r="B93" s="107"/>
      <c r="C93" s="121"/>
      <c r="D93" s="110"/>
      <c r="E93" s="111"/>
      <c r="F93" s="112"/>
    </row>
    <row r="94" spans="1:6">
      <c r="A94" s="109"/>
      <c r="B94" s="107"/>
      <c r="C94" s="121"/>
      <c r="D94" s="110"/>
      <c r="E94" s="111"/>
      <c r="F94" s="112"/>
    </row>
    <row r="95" spans="1:6">
      <c r="A95" s="109"/>
      <c r="B95" s="107"/>
      <c r="C95" s="121"/>
      <c r="D95" s="110"/>
      <c r="E95" s="111"/>
      <c r="F95" s="112"/>
    </row>
    <row r="96" spans="1:6">
      <c r="A96" s="109"/>
      <c r="B96" s="107"/>
      <c r="C96" s="121"/>
      <c r="D96" s="110"/>
      <c r="E96" s="111"/>
      <c r="F96" s="112"/>
    </row>
    <row r="97" spans="1:6">
      <c r="A97" s="109"/>
      <c r="B97" s="107"/>
      <c r="C97" s="121"/>
      <c r="D97" s="110"/>
      <c r="E97" s="111"/>
      <c r="F97" s="112"/>
    </row>
    <row r="98" spans="1:6">
      <c r="A98" s="109"/>
      <c r="B98" s="107"/>
      <c r="C98" s="121"/>
      <c r="D98" s="110"/>
      <c r="E98" s="111"/>
      <c r="F98" s="112"/>
    </row>
    <row r="99" spans="1:6">
      <c r="A99" s="109"/>
      <c r="B99" s="107"/>
      <c r="C99" s="121"/>
      <c r="D99" s="110"/>
      <c r="E99" s="111"/>
      <c r="F99" s="112"/>
    </row>
    <row r="100" spans="1:6">
      <c r="A100" s="109"/>
      <c r="B100" s="107"/>
      <c r="C100" s="121"/>
      <c r="D100" s="110"/>
      <c r="E100" s="111"/>
      <c r="F100" s="112"/>
    </row>
    <row r="101" spans="1:6">
      <c r="A101" s="109"/>
      <c r="B101" s="107"/>
      <c r="C101" s="121"/>
      <c r="D101" s="110"/>
      <c r="E101" s="111"/>
      <c r="F101" s="112"/>
    </row>
    <row r="102" spans="1:6">
      <c r="A102" s="109"/>
      <c r="B102" s="107"/>
      <c r="C102" s="121"/>
      <c r="D102" s="110"/>
      <c r="E102" s="111"/>
      <c r="F102" s="112"/>
    </row>
    <row r="103" spans="1:6">
      <c r="A103" s="109"/>
      <c r="B103" s="107"/>
      <c r="C103" s="121"/>
      <c r="D103" s="110"/>
      <c r="E103" s="111"/>
      <c r="F103" s="112"/>
    </row>
    <row r="104" spans="1:6">
      <c r="A104" s="109"/>
      <c r="B104" s="107"/>
      <c r="C104" s="121"/>
      <c r="D104" s="110"/>
      <c r="E104" s="111"/>
      <c r="F104" s="112"/>
    </row>
    <row r="105" spans="1:6">
      <c r="A105" s="109"/>
      <c r="B105" s="107"/>
      <c r="C105" s="121"/>
      <c r="D105" s="110"/>
      <c r="E105" s="111"/>
      <c r="F105" s="112"/>
    </row>
    <row r="106" spans="1:6">
      <c r="A106" s="109"/>
      <c r="B106" s="107"/>
      <c r="C106" s="121"/>
      <c r="D106" s="110"/>
      <c r="E106" s="111"/>
      <c r="F106" s="112"/>
    </row>
    <row r="107" spans="1:6">
      <c r="A107" s="109"/>
      <c r="B107" s="107"/>
      <c r="C107" s="121"/>
      <c r="D107" s="110"/>
      <c r="E107" s="111"/>
      <c r="F107" s="112"/>
    </row>
    <row r="108" spans="1:6">
      <c r="A108" s="109"/>
      <c r="B108" s="107"/>
      <c r="C108" s="121"/>
      <c r="D108" s="110"/>
      <c r="E108" s="111"/>
      <c r="F108" s="112"/>
    </row>
    <row r="109" spans="1:6">
      <c r="A109" s="109"/>
      <c r="B109" s="107"/>
      <c r="C109" s="121"/>
      <c r="D109" s="110"/>
      <c r="E109" s="111"/>
      <c r="F109" s="112"/>
    </row>
    <row r="110" spans="1:6">
      <c r="A110" s="109"/>
      <c r="B110" s="107"/>
      <c r="C110" s="121"/>
      <c r="D110" s="110"/>
      <c r="E110" s="111"/>
      <c r="F110" s="112"/>
    </row>
    <row r="111" spans="1:6">
      <c r="A111" s="109"/>
      <c r="B111" s="107"/>
      <c r="C111" s="121"/>
      <c r="D111" s="110"/>
      <c r="E111" s="111"/>
      <c r="F111" s="112"/>
    </row>
    <row r="112" spans="1:6">
      <c r="A112" s="109"/>
      <c r="B112" s="107"/>
      <c r="C112" s="121"/>
      <c r="D112" s="110"/>
      <c r="E112" s="111"/>
      <c r="F112" s="112"/>
    </row>
    <row r="113" spans="1:6">
      <c r="A113" s="109"/>
      <c r="B113" s="107"/>
      <c r="C113" s="121"/>
      <c r="D113" s="110"/>
      <c r="E113" s="111"/>
      <c r="F113" s="112"/>
    </row>
    <row r="114" spans="1:6">
      <c r="A114" s="109"/>
      <c r="B114" s="107"/>
      <c r="C114" s="121"/>
      <c r="D114" s="110"/>
      <c r="E114" s="111"/>
      <c r="F114" s="112"/>
    </row>
    <row r="115" spans="1:6">
      <c r="A115" s="109"/>
      <c r="B115" s="107"/>
      <c r="C115" s="121"/>
      <c r="D115" s="110"/>
      <c r="E115" s="111"/>
      <c r="F115" s="112"/>
    </row>
    <row r="116" spans="1:6">
      <c r="A116" s="109"/>
      <c r="B116" s="107"/>
      <c r="C116" s="121"/>
      <c r="D116" s="110"/>
      <c r="E116" s="111"/>
      <c r="F116" s="112"/>
    </row>
    <row r="117" spans="1:6">
      <c r="A117" s="109"/>
      <c r="B117" s="107"/>
      <c r="C117" s="121"/>
      <c r="D117" s="110"/>
      <c r="E117" s="111"/>
      <c r="F117" s="112"/>
    </row>
    <row r="118" spans="1:6">
      <c r="A118" s="109"/>
      <c r="B118" s="107"/>
      <c r="C118" s="121"/>
      <c r="D118" s="110"/>
      <c r="E118" s="111"/>
      <c r="F118" s="112"/>
    </row>
    <row r="119" spans="1:6">
      <c r="A119" s="109"/>
      <c r="B119" s="107"/>
      <c r="C119" s="121"/>
      <c r="D119" s="110"/>
      <c r="E119" s="111"/>
      <c r="F119" s="112"/>
    </row>
    <row r="120" spans="1:6">
      <c r="A120" s="109"/>
      <c r="B120" s="107"/>
      <c r="C120" s="121"/>
      <c r="D120" s="110"/>
      <c r="E120" s="111"/>
      <c r="F120" s="112"/>
    </row>
    <row r="121" spans="1:6">
      <c r="A121" s="109"/>
      <c r="B121" s="107"/>
      <c r="C121" s="121"/>
      <c r="D121" s="110"/>
      <c r="E121" s="111"/>
      <c r="F121" s="112"/>
    </row>
    <row r="122" spans="1:6">
      <c r="A122" s="109"/>
      <c r="B122" s="107"/>
      <c r="C122" s="121"/>
      <c r="D122" s="110"/>
      <c r="E122" s="111"/>
      <c r="F122" s="112"/>
    </row>
    <row r="123" spans="1:6">
      <c r="A123" s="109"/>
      <c r="B123" s="107"/>
      <c r="C123" s="121"/>
      <c r="D123" s="110"/>
      <c r="E123" s="111"/>
      <c r="F123" s="112"/>
    </row>
    <row r="124" spans="1:6">
      <c r="A124" s="109"/>
      <c r="B124" s="107"/>
      <c r="C124" s="121"/>
      <c r="D124" s="110"/>
      <c r="E124" s="111"/>
      <c r="F124" s="112"/>
    </row>
    <row r="125" spans="1:6">
      <c r="A125" s="109"/>
      <c r="B125" s="107"/>
      <c r="C125" s="121"/>
      <c r="D125" s="110"/>
      <c r="E125" s="111"/>
      <c r="F125" s="112"/>
    </row>
    <row r="126" spans="1:6">
      <c r="A126" s="109"/>
      <c r="B126" s="107"/>
      <c r="C126" s="121"/>
      <c r="D126" s="110"/>
      <c r="E126" s="111"/>
      <c r="F126" s="112"/>
    </row>
    <row r="127" spans="1:6">
      <c r="A127" s="109"/>
      <c r="B127" s="107"/>
      <c r="C127" s="121"/>
      <c r="D127" s="110"/>
      <c r="E127" s="111"/>
      <c r="F127" s="112"/>
    </row>
    <row r="128" spans="1:6">
      <c r="A128" s="109"/>
      <c r="B128" s="107"/>
      <c r="C128" s="121"/>
      <c r="D128" s="110"/>
      <c r="E128" s="111"/>
      <c r="F128" s="112"/>
    </row>
    <row r="129" spans="1:6">
      <c r="A129" s="109"/>
      <c r="B129" s="107"/>
      <c r="C129" s="121"/>
      <c r="D129" s="110"/>
      <c r="E129" s="111"/>
      <c r="F129" s="112"/>
    </row>
    <row r="130" spans="1:6">
      <c r="A130" s="109"/>
      <c r="B130" s="107"/>
      <c r="C130" s="121"/>
      <c r="D130" s="110"/>
      <c r="E130" s="111"/>
      <c r="F130" s="112"/>
    </row>
    <row r="131" spans="1:6">
      <c r="A131" s="109"/>
      <c r="B131" s="107"/>
      <c r="C131" s="121"/>
      <c r="D131" s="110"/>
      <c r="E131" s="111"/>
      <c r="F131" s="112"/>
    </row>
    <row r="132" spans="1:6">
      <c r="A132" s="109"/>
      <c r="B132" s="107"/>
      <c r="C132" s="121"/>
      <c r="D132" s="110"/>
      <c r="E132" s="111"/>
      <c r="F132" s="112"/>
    </row>
    <row r="133" spans="1:6">
      <c r="A133" s="109"/>
      <c r="B133" s="107"/>
      <c r="C133" s="121"/>
      <c r="D133" s="110"/>
      <c r="E133" s="111"/>
      <c r="F133" s="112"/>
    </row>
    <row r="134" spans="1:6">
      <c r="A134" s="109"/>
      <c r="B134" s="107"/>
      <c r="C134" s="121"/>
      <c r="D134" s="110"/>
      <c r="E134" s="111"/>
      <c r="F134" s="112"/>
    </row>
    <row r="135" spans="1:6">
      <c r="A135" s="109"/>
      <c r="B135" s="107"/>
      <c r="C135" s="121"/>
      <c r="D135" s="110"/>
      <c r="E135" s="111"/>
      <c r="F135" s="112"/>
    </row>
    <row r="136" spans="1:6">
      <c r="A136" s="109"/>
      <c r="B136" s="107"/>
      <c r="C136" s="121"/>
      <c r="D136" s="110"/>
      <c r="E136" s="111"/>
      <c r="F136" s="112"/>
    </row>
    <row r="137" spans="1:6">
      <c r="A137" s="109"/>
      <c r="B137" s="107"/>
      <c r="C137" s="121"/>
      <c r="D137" s="110"/>
      <c r="E137" s="111"/>
      <c r="F137" s="112"/>
    </row>
    <row r="138" spans="1:6">
      <c r="A138" s="109"/>
      <c r="B138" s="107"/>
      <c r="C138" s="121"/>
      <c r="D138" s="110"/>
      <c r="E138" s="111"/>
      <c r="F138" s="112"/>
    </row>
    <row r="139" spans="1:6">
      <c r="A139" s="109"/>
      <c r="B139" s="107"/>
      <c r="C139" s="121"/>
      <c r="D139" s="110"/>
      <c r="E139" s="111"/>
      <c r="F139" s="112"/>
    </row>
    <row r="140" spans="1:6">
      <c r="A140" s="109"/>
      <c r="B140" s="107"/>
      <c r="C140" s="121"/>
      <c r="D140" s="110"/>
      <c r="E140" s="111"/>
      <c r="F140" s="112"/>
    </row>
    <row r="141" spans="1:6">
      <c r="A141" s="109"/>
      <c r="B141" s="107"/>
      <c r="C141" s="121"/>
      <c r="D141" s="110"/>
      <c r="E141" s="111"/>
      <c r="F141" s="112"/>
    </row>
    <row r="142" spans="1:6">
      <c r="A142" s="109"/>
      <c r="B142" s="107"/>
      <c r="C142" s="121"/>
      <c r="D142" s="110"/>
      <c r="E142" s="111"/>
      <c r="F142" s="112"/>
    </row>
    <row r="143" spans="1:6">
      <c r="A143" s="109"/>
      <c r="B143" s="107"/>
      <c r="C143" s="121"/>
      <c r="D143" s="110"/>
      <c r="E143" s="111"/>
      <c r="F143" s="112"/>
    </row>
    <row r="144" spans="1:6">
      <c r="A144" s="109"/>
      <c r="B144" s="107"/>
      <c r="C144" s="121"/>
      <c r="D144" s="110"/>
      <c r="E144" s="111"/>
      <c r="F144" s="112"/>
    </row>
    <row r="145" spans="1:6">
      <c r="A145" s="109"/>
      <c r="B145" s="107"/>
      <c r="C145" s="121"/>
      <c r="D145" s="110"/>
      <c r="E145" s="111"/>
      <c r="F145" s="112"/>
    </row>
    <row r="146" spans="1:6">
      <c r="A146" s="109"/>
      <c r="B146" s="107"/>
      <c r="C146" s="121"/>
      <c r="D146" s="110"/>
      <c r="E146" s="111"/>
      <c r="F146" s="112"/>
    </row>
    <row r="147" spans="1:6">
      <c r="A147" s="109"/>
      <c r="B147" s="107"/>
      <c r="C147" s="121"/>
      <c r="D147" s="110"/>
      <c r="E147" s="111"/>
      <c r="F147" s="112"/>
    </row>
    <row r="148" spans="1:6">
      <c r="A148" s="109"/>
      <c r="B148" s="107"/>
      <c r="C148" s="121"/>
      <c r="D148" s="110"/>
      <c r="E148" s="111"/>
      <c r="F148" s="112"/>
    </row>
    <row r="149" spans="1:6">
      <c r="A149" s="109"/>
      <c r="B149" s="107"/>
      <c r="C149" s="121"/>
      <c r="D149" s="110"/>
      <c r="E149" s="111"/>
      <c r="F149" s="112"/>
    </row>
    <row r="150" spans="1:6">
      <c r="A150" s="109"/>
      <c r="B150" s="107"/>
      <c r="C150" s="121"/>
      <c r="D150" s="110"/>
      <c r="E150" s="111"/>
      <c r="F150" s="112"/>
    </row>
    <row r="151" spans="1:6">
      <c r="A151" s="109"/>
      <c r="B151" s="107"/>
      <c r="C151" s="121"/>
      <c r="D151" s="110"/>
      <c r="E151" s="111"/>
      <c r="F151" s="112"/>
    </row>
    <row r="152" spans="1:6">
      <c r="A152" s="109"/>
      <c r="B152" s="107"/>
      <c r="C152" s="121"/>
      <c r="D152" s="110"/>
      <c r="E152" s="111"/>
      <c r="F152" s="112"/>
    </row>
    <row r="153" spans="1:6">
      <c r="A153" s="109"/>
      <c r="B153" s="107"/>
      <c r="C153" s="121"/>
      <c r="D153" s="110"/>
      <c r="E153" s="111"/>
      <c r="F153" s="112"/>
    </row>
    <row r="154" spans="1:6">
      <c r="A154" s="109"/>
      <c r="B154" s="107"/>
      <c r="C154" s="121"/>
      <c r="D154" s="110"/>
      <c r="E154" s="111"/>
      <c r="F154" s="112"/>
    </row>
    <row r="155" spans="1:6">
      <c r="A155" s="109"/>
      <c r="B155" s="107"/>
      <c r="C155" s="121"/>
      <c r="D155" s="110"/>
      <c r="E155" s="111"/>
      <c r="F155" s="112"/>
    </row>
    <row r="156" spans="1:6">
      <c r="A156" s="109"/>
      <c r="B156" s="107"/>
      <c r="C156" s="121"/>
      <c r="D156" s="110"/>
      <c r="E156" s="111"/>
      <c r="F156" s="112"/>
    </row>
    <row r="157" spans="1:6">
      <c r="A157" s="109"/>
      <c r="B157" s="107"/>
      <c r="C157" s="121"/>
      <c r="D157" s="110"/>
      <c r="E157" s="111"/>
      <c r="F157" s="112"/>
    </row>
    <row r="158" spans="1:6">
      <c r="A158" s="109"/>
      <c r="B158" s="107"/>
      <c r="C158" s="121"/>
      <c r="D158" s="110"/>
      <c r="E158" s="111"/>
      <c r="F158" s="112"/>
    </row>
    <row r="159" spans="1:6">
      <c r="A159" s="109"/>
      <c r="B159" s="107"/>
      <c r="C159" s="121"/>
      <c r="D159" s="110"/>
      <c r="E159" s="111"/>
      <c r="F159" s="112"/>
    </row>
    <row r="160" spans="1:6">
      <c r="A160" s="109"/>
      <c r="B160" s="107"/>
      <c r="C160" s="121"/>
      <c r="D160" s="110"/>
      <c r="E160" s="111"/>
      <c r="F160" s="112"/>
    </row>
    <row r="161" spans="1:6">
      <c r="A161" s="109"/>
      <c r="B161" s="107"/>
      <c r="C161" s="121"/>
      <c r="D161" s="110"/>
      <c r="E161" s="111"/>
      <c r="F161" s="112"/>
    </row>
    <row r="162" spans="1:6">
      <c r="A162" s="109"/>
      <c r="B162" s="107"/>
      <c r="C162" s="121"/>
      <c r="D162" s="110"/>
      <c r="E162" s="111"/>
      <c r="F162" s="112"/>
    </row>
    <row r="163" spans="1:6">
      <c r="A163" s="109"/>
      <c r="B163" s="107"/>
      <c r="C163" s="121"/>
      <c r="D163" s="110"/>
      <c r="E163" s="111"/>
      <c r="F163" s="112"/>
    </row>
    <row r="164" spans="1:6">
      <c r="A164" s="109"/>
      <c r="B164" s="107"/>
      <c r="C164" s="121"/>
      <c r="D164" s="110"/>
      <c r="E164" s="111"/>
      <c r="F164" s="112"/>
    </row>
    <row r="165" spans="1:6">
      <c r="A165" s="109"/>
      <c r="B165" s="107"/>
      <c r="C165" s="121"/>
      <c r="D165" s="110"/>
      <c r="E165" s="111"/>
      <c r="F165" s="112"/>
    </row>
    <row r="166" spans="1:6">
      <c r="A166" s="109"/>
      <c r="B166" s="107"/>
      <c r="C166" s="121"/>
      <c r="D166" s="110"/>
      <c r="E166" s="111"/>
      <c r="F166" s="112"/>
    </row>
    <row r="167" spans="1:6">
      <c r="A167" s="109"/>
      <c r="B167" s="107"/>
      <c r="C167" s="121"/>
      <c r="D167" s="110"/>
      <c r="E167" s="111"/>
      <c r="F167" s="112"/>
    </row>
    <row r="168" spans="1:6">
      <c r="A168" s="109"/>
      <c r="B168" s="107"/>
      <c r="C168" s="121"/>
      <c r="D168" s="110"/>
      <c r="E168" s="111"/>
      <c r="F168" s="112"/>
    </row>
    <row r="169" spans="1:6">
      <c r="A169" s="109"/>
      <c r="B169" s="107"/>
      <c r="C169" s="121"/>
      <c r="D169" s="110"/>
      <c r="E169" s="111"/>
      <c r="F169" s="112"/>
    </row>
    <row r="170" spans="1:6">
      <c r="A170" s="109"/>
      <c r="B170" s="107"/>
      <c r="C170" s="121"/>
      <c r="D170" s="110"/>
      <c r="E170" s="111"/>
      <c r="F170" s="112"/>
    </row>
    <row r="171" spans="1:6">
      <c r="A171" s="109"/>
      <c r="B171" s="107"/>
      <c r="C171" s="121"/>
      <c r="D171" s="110"/>
      <c r="E171" s="111"/>
      <c r="F171" s="112"/>
    </row>
    <row r="172" spans="1:6">
      <c r="A172" s="109"/>
      <c r="B172" s="107"/>
      <c r="C172" s="121"/>
      <c r="D172" s="110"/>
      <c r="E172" s="111"/>
      <c r="F172" s="112"/>
    </row>
    <row r="173" spans="1:6">
      <c r="A173" s="109"/>
      <c r="B173" s="107"/>
      <c r="C173" s="121"/>
      <c r="D173" s="110"/>
      <c r="E173" s="111"/>
      <c r="F173" s="112"/>
    </row>
    <row r="174" spans="1:6">
      <c r="A174" s="109"/>
      <c r="B174" s="107"/>
      <c r="C174" s="121"/>
      <c r="D174" s="110"/>
      <c r="E174" s="111"/>
      <c r="F174" s="112"/>
    </row>
    <row r="175" spans="1:6">
      <c r="A175" s="109"/>
      <c r="B175" s="107"/>
      <c r="C175" s="121"/>
      <c r="D175" s="110"/>
      <c r="E175" s="111"/>
      <c r="F175" s="112"/>
    </row>
    <row r="176" spans="1:6">
      <c r="A176" s="109"/>
      <c r="B176" s="107"/>
      <c r="C176" s="121"/>
      <c r="D176" s="110"/>
      <c r="E176" s="111"/>
      <c r="F176" s="112"/>
    </row>
    <row r="177" spans="1:6">
      <c r="A177" s="109"/>
      <c r="B177" s="107"/>
      <c r="C177" s="121"/>
      <c r="D177" s="110"/>
      <c r="E177" s="111"/>
      <c r="F177" s="112"/>
    </row>
    <row r="178" spans="1:6">
      <c r="A178" s="109"/>
      <c r="B178" s="107"/>
      <c r="C178" s="121"/>
      <c r="D178" s="110"/>
      <c r="E178" s="111"/>
      <c r="F178" s="112"/>
    </row>
    <row r="179" spans="1:6">
      <c r="A179" s="109"/>
      <c r="B179" s="107"/>
      <c r="C179" s="121"/>
      <c r="D179" s="110"/>
      <c r="E179" s="111"/>
      <c r="F179" s="112"/>
    </row>
    <row r="180" spans="1:6">
      <c r="A180" s="109"/>
      <c r="B180" s="107"/>
      <c r="C180" s="121"/>
      <c r="D180" s="110"/>
      <c r="E180" s="111"/>
      <c r="F180" s="112"/>
    </row>
    <row r="181" spans="1:6">
      <c r="A181" s="109"/>
      <c r="B181" s="107"/>
      <c r="C181" s="121"/>
      <c r="D181" s="110"/>
      <c r="E181" s="111"/>
      <c r="F181" s="112"/>
    </row>
    <row r="182" spans="1:6">
      <c r="A182" s="109"/>
      <c r="B182" s="107"/>
      <c r="C182" s="121"/>
      <c r="D182" s="110"/>
      <c r="E182" s="111"/>
      <c r="F182" s="112"/>
    </row>
    <row r="183" spans="1:6">
      <c r="A183" s="109"/>
      <c r="B183" s="107"/>
      <c r="C183" s="121"/>
      <c r="D183" s="110"/>
      <c r="E183" s="111"/>
      <c r="F183" s="112"/>
    </row>
    <row r="184" spans="1:6">
      <c r="A184" s="109"/>
      <c r="B184" s="107"/>
      <c r="C184" s="121"/>
      <c r="D184" s="110"/>
      <c r="E184" s="111"/>
      <c r="F184" s="112"/>
    </row>
    <row r="185" spans="1:6">
      <c r="A185" s="109"/>
      <c r="B185" s="107"/>
      <c r="C185" s="121"/>
      <c r="D185" s="110"/>
      <c r="E185" s="111"/>
      <c r="F185" s="112"/>
    </row>
    <row r="186" spans="1:6">
      <c r="A186" s="109"/>
      <c r="B186" s="107"/>
      <c r="C186" s="121"/>
      <c r="D186" s="110"/>
      <c r="E186" s="111"/>
      <c r="F186" s="112"/>
    </row>
    <row r="187" spans="1:6">
      <c r="A187" s="109"/>
      <c r="B187" s="107"/>
      <c r="C187" s="121"/>
      <c r="D187" s="110"/>
      <c r="E187" s="111"/>
      <c r="F187" s="112"/>
    </row>
    <row r="188" spans="1:6">
      <c r="A188" s="109"/>
      <c r="B188" s="107"/>
      <c r="C188" s="121"/>
      <c r="D188" s="110"/>
      <c r="E188" s="111"/>
      <c r="F188" s="112"/>
    </row>
    <row r="189" spans="1:6">
      <c r="A189" s="109"/>
      <c r="B189" s="107"/>
      <c r="C189" s="121"/>
      <c r="D189" s="110"/>
      <c r="E189" s="111"/>
      <c r="F189" s="112"/>
    </row>
    <row r="190" spans="1:6">
      <c r="A190" s="109"/>
      <c r="B190" s="107"/>
      <c r="C190" s="121"/>
      <c r="D190" s="110"/>
      <c r="E190" s="111"/>
      <c r="F190" s="112"/>
    </row>
    <row r="191" spans="1:6">
      <c r="A191" s="109"/>
      <c r="B191" s="107"/>
      <c r="C191" s="121"/>
      <c r="D191" s="110"/>
      <c r="E191" s="111"/>
      <c r="F191" s="112"/>
    </row>
    <row r="192" spans="1:6">
      <c r="A192" s="109"/>
      <c r="B192" s="107"/>
      <c r="C192" s="121"/>
      <c r="D192" s="110"/>
      <c r="E192" s="111"/>
      <c r="F192" s="112"/>
    </row>
    <row r="193" spans="1:6">
      <c r="A193" s="109"/>
      <c r="B193" s="107"/>
      <c r="C193" s="121"/>
      <c r="D193" s="110"/>
      <c r="E193" s="111"/>
      <c r="F193" s="112"/>
    </row>
    <row r="194" spans="1:6">
      <c r="A194" s="109"/>
      <c r="B194" s="107"/>
      <c r="C194" s="121"/>
      <c r="D194" s="110"/>
      <c r="E194" s="111"/>
      <c r="F194" s="112"/>
    </row>
    <row r="195" spans="1:6">
      <c r="A195" s="109"/>
      <c r="B195" s="107"/>
      <c r="C195" s="121"/>
      <c r="D195" s="110"/>
      <c r="E195" s="111"/>
      <c r="F195" s="112"/>
    </row>
    <row r="196" spans="1:6">
      <c r="A196" s="109"/>
      <c r="B196" s="107"/>
      <c r="C196" s="121"/>
      <c r="D196" s="110"/>
      <c r="E196" s="111"/>
      <c r="F196" s="112"/>
    </row>
    <row r="197" spans="1:6">
      <c r="A197" s="109"/>
      <c r="B197" s="107"/>
      <c r="C197" s="121"/>
      <c r="D197" s="110"/>
      <c r="E197" s="111"/>
      <c r="F197" s="112"/>
    </row>
    <row r="198" spans="1:6">
      <c r="A198" s="109"/>
      <c r="B198" s="107"/>
      <c r="C198" s="121"/>
      <c r="D198" s="110"/>
      <c r="E198" s="111"/>
      <c r="F198" s="112"/>
    </row>
    <row r="199" spans="1:6">
      <c r="A199" s="109"/>
      <c r="B199" s="107"/>
      <c r="C199" s="121"/>
      <c r="D199" s="110"/>
      <c r="E199" s="111"/>
      <c r="F199" s="112"/>
    </row>
    <row r="200" spans="1:6">
      <c r="A200" s="109"/>
      <c r="B200" s="107"/>
      <c r="C200" s="121"/>
      <c r="D200" s="110"/>
      <c r="E200" s="111"/>
      <c r="F200" s="112"/>
    </row>
    <row r="201" spans="1:6">
      <c r="A201" s="109"/>
      <c r="B201" s="107"/>
      <c r="C201" s="121"/>
      <c r="D201" s="110"/>
      <c r="E201" s="111"/>
      <c r="F201" s="112"/>
    </row>
    <row r="202" spans="1:6">
      <c r="A202" s="109"/>
      <c r="B202" s="107"/>
      <c r="C202" s="121"/>
      <c r="D202" s="110"/>
      <c r="E202" s="111"/>
      <c r="F202" s="112"/>
    </row>
    <row r="203" spans="1:6">
      <c r="A203" s="109"/>
      <c r="B203" s="107"/>
      <c r="C203" s="121"/>
      <c r="D203" s="110"/>
      <c r="E203" s="111"/>
      <c r="F203" s="112"/>
    </row>
    <row r="204" spans="1:6">
      <c r="A204" s="109"/>
      <c r="B204" s="107"/>
      <c r="C204" s="121"/>
      <c r="D204" s="110"/>
      <c r="E204" s="111"/>
      <c r="F204" s="112"/>
    </row>
    <row r="205" spans="1:6">
      <c r="A205" s="109"/>
      <c r="B205" s="107"/>
      <c r="C205" s="121"/>
      <c r="D205" s="110"/>
      <c r="E205" s="111"/>
      <c r="F205" s="112"/>
    </row>
    <row r="206" spans="1:6">
      <c r="A206" s="109"/>
      <c r="B206" s="107"/>
      <c r="C206" s="121"/>
      <c r="D206" s="110"/>
      <c r="E206" s="111"/>
      <c r="F206" s="112"/>
    </row>
    <row r="207" spans="1:6">
      <c r="A207" s="109"/>
      <c r="B207" s="107"/>
      <c r="C207" s="121"/>
      <c r="D207" s="110"/>
      <c r="E207" s="111"/>
      <c r="F207" s="112"/>
    </row>
    <row r="208" spans="1:6">
      <c r="A208" s="109"/>
      <c r="B208" s="107"/>
      <c r="C208" s="121"/>
      <c r="D208" s="110"/>
      <c r="E208" s="111"/>
      <c r="F208" s="112"/>
    </row>
    <row r="209" spans="1:6">
      <c r="A209" s="109"/>
      <c r="B209" s="107"/>
      <c r="C209" s="121"/>
      <c r="D209" s="110"/>
      <c r="E209" s="111"/>
      <c r="F209" s="112"/>
    </row>
    <row r="210" spans="1:6">
      <c r="A210" s="109"/>
      <c r="B210" s="107"/>
      <c r="C210" s="121"/>
      <c r="D210" s="110"/>
      <c r="E210" s="111"/>
      <c r="F210" s="112"/>
    </row>
    <row r="211" spans="1:6">
      <c r="A211" s="109"/>
      <c r="B211" s="107"/>
      <c r="C211" s="121"/>
      <c r="D211" s="110"/>
      <c r="E211" s="111"/>
      <c r="F211" s="112"/>
    </row>
    <row r="212" spans="1:6">
      <c r="A212" s="109"/>
      <c r="B212" s="107"/>
      <c r="C212" s="121"/>
      <c r="D212" s="110"/>
      <c r="E212" s="111"/>
      <c r="F212" s="112"/>
    </row>
    <row r="213" spans="1:6">
      <c r="A213" s="109"/>
      <c r="B213" s="107"/>
      <c r="C213" s="121"/>
      <c r="D213" s="110"/>
      <c r="E213" s="111"/>
      <c r="F213" s="112"/>
    </row>
    <row r="214" spans="1:6">
      <c r="A214" s="109"/>
      <c r="B214" s="107"/>
      <c r="C214" s="121"/>
      <c r="D214" s="110"/>
      <c r="E214" s="111"/>
      <c r="F214" s="112"/>
    </row>
    <row r="215" spans="1:6">
      <c r="A215" s="109"/>
      <c r="B215" s="107"/>
      <c r="C215" s="121"/>
      <c r="D215" s="110"/>
      <c r="E215" s="111"/>
      <c r="F215" s="112"/>
    </row>
    <row r="216" spans="1:6">
      <c r="A216" s="109"/>
      <c r="B216" s="107"/>
      <c r="C216" s="121"/>
      <c r="D216" s="110"/>
      <c r="E216" s="111"/>
      <c r="F216" s="112"/>
    </row>
    <row r="217" spans="1:6">
      <c r="A217" s="109"/>
      <c r="B217" s="107"/>
      <c r="C217" s="121"/>
      <c r="D217" s="110"/>
      <c r="E217" s="111"/>
      <c r="F217" s="112"/>
    </row>
    <row r="218" spans="1:6">
      <c r="A218" s="109"/>
      <c r="B218" s="107"/>
      <c r="C218" s="121"/>
      <c r="D218" s="110"/>
      <c r="E218" s="111"/>
      <c r="F218" s="112"/>
    </row>
    <row r="219" spans="1:6">
      <c r="A219" s="109"/>
      <c r="B219" s="107"/>
      <c r="C219" s="121"/>
      <c r="D219" s="110"/>
      <c r="E219" s="111"/>
      <c r="F219" s="112"/>
    </row>
    <row r="220" spans="1:6">
      <c r="A220" s="109"/>
      <c r="B220" s="107"/>
      <c r="C220" s="121"/>
      <c r="D220" s="110"/>
      <c r="E220" s="111"/>
      <c r="F220" s="112"/>
    </row>
    <row r="221" spans="1:6">
      <c r="A221" s="109"/>
      <c r="B221" s="107"/>
      <c r="C221" s="121"/>
      <c r="D221" s="110"/>
      <c r="E221" s="111"/>
      <c r="F221" s="112"/>
    </row>
    <row r="222" spans="1:6">
      <c r="A222" s="109"/>
      <c r="B222" s="107"/>
      <c r="C222" s="121"/>
      <c r="D222" s="110"/>
      <c r="E222" s="111"/>
      <c r="F222" s="112"/>
    </row>
    <row r="223" spans="1:6">
      <c r="A223" s="109"/>
      <c r="B223" s="107"/>
      <c r="C223" s="121"/>
      <c r="D223" s="110"/>
      <c r="E223" s="111"/>
      <c r="F223" s="112"/>
    </row>
    <row r="224" spans="1:6">
      <c r="A224" s="109"/>
      <c r="B224" s="107"/>
      <c r="C224" s="121"/>
      <c r="D224" s="110"/>
      <c r="E224" s="111"/>
      <c r="F224" s="112"/>
    </row>
    <row r="225" spans="1:6">
      <c r="A225" s="109"/>
      <c r="B225" s="107"/>
      <c r="C225" s="121"/>
      <c r="D225" s="110"/>
      <c r="E225" s="111"/>
      <c r="F225" s="112"/>
    </row>
    <row r="226" spans="1:6">
      <c r="A226" s="109"/>
      <c r="B226" s="107"/>
      <c r="C226" s="121"/>
      <c r="D226" s="110"/>
      <c r="E226" s="111"/>
      <c r="F226" s="112"/>
    </row>
    <row r="227" spans="1:6">
      <c r="A227" s="109"/>
      <c r="B227" s="107"/>
      <c r="C227" s="121"/>
      <c r="D227" s="110"/>
      <c r="E227" s="111"/>
      <c r="F227" s="112"/>
    </row>
    <row r="228" spans="1:6">
      <c r="A228" s="109"/>
      <c r="B228" s="107"/>
      <c r="C228" s="121"/>
      <c r="D228" s="110"/>
      <c r="E228" s="111"/>
      <c r="F228" s="112"/>
    </row>
    <row r="229" spans="1:6">
      <c r="A229" s="109"/>
      <c r="B229" s="107"/>
      <c r="C229" s="121"/>
      <c r="D229" s="110"/>
      <c r="E229" s="111"/>
      <c r="F229" s="112"/>
    </row>
    <row r="230" spans="1:6">
      <c r="A230" s="109"/>
      <c r="B230" s="107"/>
      <c r="C230" s="121"/>
      <c r="D230" s="110"/>
      <c r="E230" s="111"/>
      <c r="F230" s="112"/>
    </row>
    <row r="231" spans="1:6">
      <c r="A231" s="109"/>
      <c r="B231" s="107"/>
      <c r="C231" s="121"/>
      <c r="D231" s="110"/>
      <c r="E231" s="111"/>
      <c r="F231" s="112"/>
    </row>
    <row r="232" spans="1:6">
      <c r="A232" s="109"/>
      <c r="B232" s="107"/>
      <c r="C232" s="121"/>
      <c r="D232" s="110"/>
      <c r="E232" s="111"/>
      <c r="F232" s="112"/>
    </row>
    <row r="233" spans="1:6">
      <c r="A233" s="109"/>
      <c r="B233" s="107"/>
      <c r="C233" s="121"/>
      <c r="D233" s="110"/>
      <c r="E233" s="111"/>
      <c r="F233" s="112"/>
    </row>
    <row r="234" spans="1:6">
      <c r="A234" s="109"/>
      <c r="B234" s="107"/>
      <c r="C234" s="121"/>
      <c r="D234" s="110"/>
      <c r="E234" s="111"/>
      <c r="F234" s="112"/>
    </row>
    <row r="235" spans="1:6">
      <c r="A235" s="109"/>
      <c r="B235" s="107"/>
      <c r="C235" s="121"/>
      <c r="D235" s="110"/>
      <c r="E235" s="111"/>
      <c r="F235" s="112"/>
    </row>
    <row r="236" spans="1:6">
      <c r="A236" s="109"/>
      <c r="B236" s="107"/>
      <c r="C236" s="121"/>
      <c r="D236" s="110"/>
      <c r="E236" s="111"/>
      <c r="F236" s="112"/>
    </row>
    <row r="237" spans="1:6">
      <c r="A237" s="109"/>
      <c r="B237" s="107"/>
      <c r="C237" s="121"/>
      <c r="D237" s="110"/>
      <c r="E237" s="111"/>
      <c r="F237" s="112"/>
    </row>
    <row r="238" spans="1:6">
      <c r="A238" s="109"/>
      <c r="B238" s="107"/>
      <c r="C238" s="121"/>
      <c r="D238" s="110"/>
      <c r="E238" s="111"/>
      <c r="F238" s="112"/>
    </row>
    <row r="239" spans="1:6">
      <c r="A239" s="109"/>
      <c r="B239" s="107"/>
      <c r="C239" s="121"/>
      <c r="D239" s="110"/>
      <c r="E239" s="111"/>
      <c r="F239" s="112"/>
    </row>
    <row r="240" spans="1:6">
      <c r="A240" s="109"/>
      <c r="B240" s="107"/>
      <c r="C240" s="121"/>
      <c r="D240" s="110"/>
      <c r="E240" s="111"/>
      <c r="F240" s="112"/>
    </row>
    <row r="241" spans="1:6">
      <c r="A241" s="109"/>
      <c r="B241" s="107"/>
      <c r="C241" s="121"/>
      <c r="D241" s="110"/>
      <c r="E241" s="111"/>
      <c r="F241" s="112"/>
    </row>
    <row r="242" spans="1:6">
      <c r="A242" s="109"/>
      <c r="B242" s="107"/>
      <c r="C242" s="121"/>
      <c r="D242" s="110"/>
      <c r="E242" s="111"/>
      <c r="F242" s="112"/>
    </row>
    <row r="243" spans="1:6">
      <c r="A243" s="109"/>
      <c r="B243" s="107"/>
      <c r="C243" s="121"/>
      <c r="D243" s="110"/>
      <c r="E243" s="111"/>
      <c r="F243" s="112"/>
    </row>
    <row r="244" spans="1:6">
      <c r="A244" s="109"/>
      <c r="B244" s="107"/>
      <c r="C244" s="121"/>
      <c r="D244" s="110"/>
      <c r="E244" s="111"/>
      <c r="F244" s="112"/>
    </row>
    <row r="245" spans="1:6">
      <c r="A245" s="109"/>
      <c r="B245" s="107"/>
      <c r="C245" s="121"/>
      <c r="D245" s="110"/>
      <c r="E245" s="111"/>
      <c r="F245" s="112"/>
    </row>
    <row r="246" spans="1:6">
      <c r="A246" s="109"/>
      <c r="B246" s="107"/>
      <c r="C246" s="121"/>
      <c r="D246" s="110"/>
      <c r="E246" s="111"/>
      <c r="F246" s="112"/>
    </row>
    <row r="247" spans="1:6">
      <c r="A247" s="109"/>
      <c r="B247" s="107"/>
      <c r="C247" s="121"/>
      <c r="D247" s="110"/>
      <c r="E247" s="111"/>
      <c r="F247" s="112"/>
    </row>
    <row r="248" spans="1:6">
      <c r="A248" s="109"/>
      <c r="B248" s="107"/>
      <c r="C248" s="121"/>
      <c r="D248" s="110"/>
      <c r="E248" s="111"/>
      <c r="F248" s="112"/>
    </row>
    <row r="249" spans="1:6">
      <c r="A249" s="109"/>
      <c r="B249" s="107"/>
      <c r="C249" s="121"/>
      <c r="D249" s="110"/>
      <c r="E249" s="111"/>
      <c r="F249" s="112"/>
    </row>
    <row r="250" spans="1:6">
      <c r="A250" s="109"/>
      <c r="B250" s="107"/>
      <c r="C250" s="121"/>
      <c r="D250" s="110"/>
      <c r="E250" s="111"/>
      <c r="F250" s="112"/>
    </row>
    <row r="251" spans="1:6">
      <c r="A251" s="109"/>
      <c r="B251" s="107"/>
      <c r="C251" s="121"/>
      <c r="D251" s="110"/>
      <c r="E251" s="111"/>
      <c r="F251" s="112"/>
    </row>
    <row r="252" spans="1:6">
      <c r="A252" s="109"/>
      <c r="B252" s="107"/>
      <c r="C252" s="121"/>
      <c r="D252" s="110"/>
      <c r="E252" s="111"/>
      <c r="F252" s="112"/>
    </row>
    <row r="253" spans="1:6">
      <c r="A253" s="109"/>
      <c r="B253" s="107"/>
      <c r="C253" s="121"/>
      <c r="D253" s="110"/>
      <c r="E253" s="111"/>
      <c r="F253" s="112"/>
    </row>
    <row r="254" spans="1:6">
      <c r="A254" s="109"/>
      <c r="B254" s="107"/>
      <c r="C254" s="121"/>
      <c r="D254" s="110"/>
      <c r="E254" s="111"/>
      <c r="F254" s="112"/>
    </row>
    <row r="255" spans="1:6">
      <c r="A255" s="109"/>
      <c r="B255" s="107"/>
      <c r="C255" s="121"/>
      <c r="D255" s="110"/>
      <c r="E255" s="111"/>
      <c r="F255" s="112"/>
    </row>
    <row r="256" spans="1:6">
      <c r="A256" s="109"/>
      <c r="B256" s="107"/>
      <c r="C256" s="121"/>
      <c r="D256" s="110"/>
      <c r="E256" s="111"/>
      <c r="F256" s="112"/>
    </row>
    <row r="257" spans="1:6">
      <c r="A257" s="109"/>
      <c r="B257" s="107"/>
      <c r="C257" s="121"/>
      <c r="D257" s="110"/>
      <c r="E257" s="111"/>
      <c r="F257" s="112"/>
    </row>
    <row r="258" spans="1:6">
      <c r="A258" s="109"/>
      <c r="B258" s="107"/>
      <c r="C258" s="121"/>
      <c r="D258" s="110"/>
      <c r="E258" s="111"/>
      <c r="F258" s="112"/>
    </row>
    <row r="259" spans="1:6">
      <c r="A259" s="109"/>
      <c r="B259" s="107"/>
      <c r="C259" s="121"/>
      <c r="D259" s="110"/>
      <c r="E259" s="111"/>
      <c r="F259" s="112"/>
    </row>
    <row r="260" spans="1:6">
      <c r="A260" s="109"/>
      <c r="B260" s="107"/>
      <c r="C260" s="121"/>
      <c r="D260" s="110"/>
      <c r="E260" s="111"/>
      <c r="F260" s="112"/>
    </row>
    <row r="261" spans="1:6">
      <c r="A261" s="109"/>
      <c r="B261" s="107"/>
      <c r="C261" s="121"/>
      <c r="D261" s="110"/>
      <c r="E261" s="111"/>
      <c r="F261" s="112"/>
    </row>
    <row r="262" spans="1:6">
      <c r="A262" s="109"/>
      <c r="B262" s="107"/>
      <c r="C262" s="121"/>
      <c r="D262" s="110"/>
      <c r="E262" s="111"/>
      <c r="F262" s="112"/>
    </row>
    <row r="263" spans="1:6">
      <c r="A263" s="109"/>
      <c r="B263" s="107"/>
      <c r="C263" s="121"/>
      <c r="D263" s="110"/>
      <c r="E263" s="111"/>
      <c r="F263" s="112"/>
    </row>
    <row r="264" spans="1:6">
      <c r="A264" s="109"/>
      <c r="B264" s="107"/>
      <c r="C264" s="121"/>
      <c r="D264" s="110"/>
      <c r="E264" s="111"/>
      <c r="F264" s="112"/>
    </row>
    <row r="265" spans="1:6">
      <c r="A265" s="109"/>
      <c r="B265" s="107"/>
      <c r="C265" s="121"/>
      <c r="D265" s="110"/>
      <c r="E265" s="111"/>
      <c r="F265" s="112"/>
    </row>
    <row r="266" spans="1:6">
      <c r="A266" s="109"/>
      <c r="B266" s="107"/>
      <c r="C266" s="121"/>
      <c r="D266" s="110"/>
      <c r="E266" s="111"/>
      <c r="F266" s="112"/>
    </row>
    <row r="267" spans="1:6">
      <c r="A267" s="109"/>
      <c r="B267" s="107"/>
      <c r="C267" s="121"/>
      <c r="D267" s="110"/>
      <c r="E267" s="111"/>
      <c r="F267" s="112"/>
    </row>
    <row r="268" spans="1:6">
      <c r="A268" s="109"/>
      <c r="B268" s="107"/>
      <c r="C268" s="121"/>
      <c r="D268" s="110"/>
      <c r="E268" s="111"/>
      <c r="F268" s="112"/>
    </row>
    <row r="269" spans="1:6">
      <c r="A269" s="109"/>
      <c r="B269" s="107"/>
      <c r="C269" s="121"/>
      <c r="D269" s="110"/>
      <c r="E269" s="111"/>
      <c r="F269" s="112"/>
    </row>
    <row r="270" spans="1:6">
      <c r="A270" s="109"/>
      <c r="B270" s="107"/>
      <c r="C270" s="121"/>
      <c r="D270" s="110"/>
      <c r="E270" s="111"/>
      <c r="F270" s="112"/>
    </row>
    <row r="271" spans="1:6">
      <c r="A271" s="109"/>
      <c r="B271" s="107"/>
      <c r="C271" s="121"/>
      <c r="D271" s="110"/>
      <c r="E271" s="111"/>
      <c r="F271" s="112"/>
    </row>
    <row r="272" spans="1:6">
      <c r="A272" s="109"/>
      <c r="B272" s="107"/>
      <c r="C272" s="121"/>
      <c r="D272" s="110"/>
      <c r="E272" s="111"/>
      <c r="F272" s="112"/>
    </row>
    <row r="273" spans="1:6">
      <c r="A273" s="109"/>
      <c r="B273" s="107"/>
      <c r="C273" s="121"/>
      <c r="D273" s="110"/>
      <c r="E273" s="111"/>
      <c r="F273" s="112"/>
    </row>
    <row r="274" spans="1:6">
      <c r="A274" s="109"/>
      <c r="B274" s="107"/>
      <c r="C274" s="121"/>
      <c r="D274" s="110"/>
      <c r="E274" s="111"/>
      <c r="F274" s="112"/>
    </row>
    <row r="275" spans="1:6">
      <c r="A275" s="109"/>
      <c r="B275" s="107"/>
      <c r="C275" s="121"/>
      <c r="D275" s="110"/>
      <c r="E275" s="111"/>
      <c r="F275" s="112"/>
    </row>
    <row r="276" spans="1:6">
      <c r="A276" s="109"/>
      <c r="B276" s="107"/>
      <c r="C276" s="121"/>
      <c r="D276" s="110"/>
      <c r="E276" s="111"/>
      <c r="F276" s="112"/>
    </row>
    <row r="277" spans="1:6">
      <c r="A277" s="109"/>
      <c r="B277" s="107"/>
      <c r="C277" s="121"/>
      <c r="D277" s="110"/>
      <c r="E277" s="111"/>
      <c r="F277" s="112"/>
    </row>
    <row r="278" spans="1:6">
      <c r="A278" s="109"/>
      <c r="B278" s="107"/>
      <c r="C278" s="121"/>
      <c r="D278" s="110"/>
      <c r="E278" s="111"/>
      <c r="F278" s="112"/>
    </row>
    <row r="279" spans="1:6">
      <c r="A279" s="109"/>
      <c r="B279" s="107"/>
      <c r="C279" s="121"/>
      <c r="D279" s="110"/>
      <c r="E279" s="111"/>
      <c r="F279" s="112"/>
    </row>
    <row r="280" spans="1:6">
      <c r="A280" s="109"/>
      <c r="B280" s="107"/>
      <c r="C280" s="121"/>
      <c r="D280" s="110"/>
      <c r="E280" s="111"/>
      <c r="F280" s="112"/>
    </row>
    <row r="281" spans="1:6">
      <c r="A281" s="109"/>
      <c r="B281" s="107"/>
      <c r="C281" s="121"/>
      <c r="D281" s="110"/>
      <c r="E281" s="111"/>
      <c r="F281" s="112"/>
    </row>
    <row r="282" spans="1:6">
      <c r="A282" s="109"/>
      <c r="B282" s="107"/>
      <c r="C282" s="121"/>
      <c r="D282" s="110"/>
      <c r="E282" s="111"/>
      <c r="F282" s="112"/>
    </row>
    <row r="283" spans="1:6">
      <c r="A283" s="109"/>
      <c r="B283" s="107"/>
      <c r="C283" s="121"/>
      <c r="D283" s="110"/>
      <c r="E283" s="111"/>
      <c r="F283" s="112"/>
    </row>
    <row r="284" spans="1:6">
      <c r="A284" s="109"/>
      <c r="B284" s="107"/>
      <c r="C284" s="121"/>
      <c r="D284" s="110"/>
      <c r="E284" s="111"/>
      <c r="F284" s="112"/>
    </row>
    <row r="285" spans="1:6">
      <c r="A285" s="109"/>
      <c r="B285" s="107"/>
      <c r="C285" s="121"/>
      <c r="D285" s="110"/>
      <c r="E285" s="111"/>
      <c r="F285" s="112"/>
    </row>
    <row r="286" spans="1:6">
      <c r="A286" s="109"/>
      <c r="B286" s="107"/>
      <c r="C286" s="121"/>
      <c r="D286" s="110"/>
      <c r="E286" s="111"/>
      <c r="F286" s="112"/>
    </row>
    <row r="287" spans="1:6">
      <c r="A287" s="109"/>
      <c r="B287" s="107"/>
      <c r="C287" s="121"/>
      <c r="D287" s="110"/>
      <c r="E287" s="111"/>
      <c r="F287" s="112"/>
    </row>
    <row r="288" spans="1:6">
      <c r="A288" s="109"/>
      <c r="B288" s="107"/>
      <c r="C288" s="121"/>
      <c r="D288" s="110"/>
      <c r="E288" s="111"/>
      <c r="F288" s="112"/>
    </row>
    <row r="289" spans="1:6">
      <c r="A289" s="109"/>
      <c r="B289" s="107"/>
      <c r="C289" s="121"/>
      <c r="D289" s="110"/>
      <c r="E289" s="111"/>
      <c r="F289" s="112"/>
    </row>
    <row r="290" spans="1:6">
      <c r="A290" s="109"/>
      <c r="B290" s="107"/>
      <c r="C290" s="121"/>
      <c r="D290" s="110"/>
      <c r="E290" s="111"/>
      <c r="F290" s="112"/>
    </row>
    <row r="291" spans="1:6">
      <c r="A291" s="109"/>
      <c r="B291" s="107"/>
      <c r="C291" s="121"/>
      <c r="D291" s="110"/>
      <c r="E291" s="111"/>
      <c r="F291" s="112"/>
    </row>
    <row r="292" spans="1:6">
      <c r="A292" s="109"/>
      <c r="B292" s="107"/>
      <c r="C292" s="121"/>
      <c r="D292" s="110"/>
      <c r="E292" s="111"/>
      <c r="F292" s="112"/>
    </row>
    <row r="293" spans="1:6">
      <c r="A293" s="109"/>
      <c r="B293" s="107"/>
      <c r="C293" s="121"/>
      <c r="D293" s="110"/>
      <c r="E293" s="111"/>
      <c r="F293" s="112"/>
    </row>
    <row r="294" spans="1:6">
      <c r="A294" s="109"/>
      <c r="B294" s="107"/>
      <c r="C294" s="121"/>
      <c r="D294" s="110"/>
      <c r="E294" s="111"/>
      <c r="F294" s="112"/>
    </row>
    <row r="295" spans="1:6">
      <c r="A295" s="109"/>
      <c r="B295" s="107"/>
      <c r="C295" s="121"/>
      <c r="D295" s="110"/>
      <c r="E295" s="111"/>
      <c r="F295" s="112"/>
    </row>
    <row r="296" spans="1:6">
      <c r="A296" s="109"/>
      <c r="B296" s="107"/>
      <c r="C296" s="121"/>
      <c r="D296" s="110"/>
      <c r="E296" s="111"/>
      <c r="F296" s="112"/>
    </row>
    <row r="297" spans="1:6">
      <c r="A297" s="109"/>
      <c r="B297" s="107"/>
      <c r="C297" s="121"/>
      <c r="D297" s="110"/>
      <c r="E297" s="111"/>
      <c r="F297" s="112"/>
    </row>
    <row r="298" spans="1:6">
      <c r="A298" s="109"/>
      <c r="B298" s="107"/>
      <c r="C298" s="121"/>
      <c r="D298" s="110"/>
      <c r="E298" s="111"/>
      <c r="F298" s="112"/>
    </row>
    <row r="299" spans="1:6">
      <c r="A299" s="109"/>
      <c r="B299" s="107"/>
      <c r="C299" s="121"/>
      <c r="D299" s="110"/>
      <c r="E299" s="111"/>
      <c r="F299" s="112"/>
    </row>
    <row r="300" spans="1:6">
      <c r="A300" s="109"/>
      <c r="B300" s="107"/>
      <c r="C300" s="121"/>
      <c r="D300" s="110"/>
      <c r="E300" s="111"/>
      <c r="F300" s="112"/>
    </row>
    <row r="301" spans="1:6">
      <c r="A301" s="109"/>
      <c r="B301" s="107"/>
      <c r="C301" s="121"/>
      <c r="D301" s="110"/>
      <c r="E301" s="111"/>
      <c r="F301" s="112"/>
    </row>
    <row r="302" spans="1:6">
      <c r="A302" s="109"/>
      <c r="B302" s="107"/>
      <c r="C302" s="121"/>
      <c r="D302" s="110"/>
      <c r="E302" s="111"/>
      <c r="F302" s="112"/>
    </row>
    <row r="303" spans="1:6">
      <c r="A303" s="109"/>
      <c r="B303" s="107"/>
      <c r="C303" s="121"/>
      <c r="D303" s="110"/>
      <c r="E303" s="111"/>
      <c r="F303" s="112"/>
    </row>
    <row r="304" spans="1:6">
      <c r="A304" s="109"/>
      <c r="B304" s="107"/>
      <c r="C304" s="121"/>
      <c r="D304" s="110"/>
      <c r="E304" s="111"/>
      <c r="F304" s="112"/>
    </row>
    <row r="305" spans="1:6">
      <c r="A305" s="109"/>
      <c r="B305" s="107"/>
      <c r="C305" s="121"/>
      <c r="D305" s="110"/>
      <c r="E305" s="111"/>
      <c r="F305" s="112"/>
    </row>
    <row r="306" spans="1:6">
      <c r="A306" s="109"/>
      <c r="B306" s="107"/>
      <c r="C306" s="121"/>
      <c r="D306" s="110"/>
      <c r="E306" s="111"/>
      <c r="F306" s="112"/>
    </row>
    <row r="307" spans="1:6">
      <c r="A307" s="109"/>
      <c r="B307" s="107"/>
      <c r="C307" s="121"/>
      <c r="D307" s="110"/>
      <c r="E307" s="111"/>
      <c r="F307" s="112"/>
    </row>
    <row r="308" spans="1:6">
      <c r="A308" s="109"/>
      <c r="B308" s="107"/>
      <c r="C308" s="121"/>
      <c r="D308" s="110"/>
      <c r="E308" s="111"/>
      <c r="F308" s="112"/>
    </row>
    <row r="309" spans="1:6">
      <c r="A309" s="109"/>
      <c r="B309" s="107"/>
      <c r="C309" s="121"/>
      <c r="D309" s="110"/>
      <c r="E309" s="111"/>
      <c r="F309" s="112"/>
    </row>
    <row r="310" spans="1:6">
      <c r="A310" s="109"/>
      <c r="B310" s="107"/>
      <c r="C310" s="121"/>
      <c r="D310" s="110"/>
      <c r="E310" s="111"/>
      <c r="F310" s="112"/>
    </row>
    <row r="311" spans="1:6">
      <c r="A311" s="109"/>
      <c r="B311" s="107"/>
      <c r="C311" s="121"/>
      <c r="D311" s="110"/>
      <c r="E311" s="111"/>
      <c r="F311" s="112"/>
    </row>
    <row r="312" spans="1:6">
      <c r="A312" s="109"/>
      <c r="B312" s="107"/>
      <c r="C312" s="121"/>
      <c r="D312" s="110"/>
      <c r="E312" s="111"/>
      <c r="F312" s="112"/>
    </row>
    <row r="313" spans="1:6">
      <c r="A313" s="109"/>
      <c r="B313" s="107"/>
      <c r="C313" s="121"/>
      <c r="D313" s="110"/>
      <c r="E313" s="111"/>
      <c r="F313" s="112"/>
    </row>
    <row r="314" spans="1:6">
      <c r="A314" s="109"/>
      <c r="B314" s="107"/>
      <c r="C314" s="121"/>
      <c r="D314" s="110"/>
      <c r="E314" s="111"/>
      <c r="F314" s="112"/>
    </row>
    <row r="315" spans="1:6">
      <c r="A315" s="109"/>
      <c r="B315" s="107"/>
      <c r="C315" s="121"/>
      <c r="D315" s="110"/>
      <c r="E315" s="111"/>
      <c r="F315" s="112"/>
    </row>
    <row r="316" spans="1:6">
      <c r="A316" s="109"/>
      <c r="B316" s="107"/>
      <c r="C316" s="121"/>
      <c r="D316" s="110"/>
      <c r="E316" s="111"/>
      <c r="F316" s="112"/>
    </row>
    <row r="317" spans="1:6">
      <c r="A317" s="109"/>
      <c r="B317" s="107"/>
      <c r="C317" s="121"/>
      <c r="D317" s="110"/>
      <c r="E317" s="111"/>
      <c r="F317" s="112"/>
    </row>
    <row r="318" spans="1:6">
      <c r="A318" s="109"/>
      <c r="B318" s="107"/>
      <c r="C318" s="121"/>
      <c r="D318" s="110"/>
      <c r="E318" s="111"/>
      <c r="F318" s="112"/>
    </row>
    <row r="319" spans="1:6">
      <c r="A319" s="109"/>
      <c r="B319" s="107"/>
      <c r="C319" s="121"/>
      <c r="D319" s="110"/>
      <c r="E319" s="111"/>
      <c r="F319" s="112"/>
    </row>
    <row r="320" spans="1:6">
      <c r="A320" s="109"/>
      <c r="B320" s="107"/>
      <c r="C320" s="121"/>
      <c r="D320" s="110"/>
      <c r="E320" s="111"/>
      <c r="F320" s="112"/>
    </row>
    <row r="321" spans="1:6">
      <c r="A321" s="109"/>
      <c r="B321" s="107"/>
      <c r="C321" s="121"/>
      <c r="D321" s="110"/>
      <c r="E321" s="111"/>
      <c r="F321" s="112"/>
    </row>
    <row r="322" spans="1:6">
      <c r="A322" s="109"/>
      <c r="B322" s="107"/>
      <c r="C322" s="121"/>
      <c r="D322" s="110"/>
      <c r="E322" s="111"/>
      <c r="F322" s="112"/>
    </row>
    <row r="323" spans="1:6">
      <c r="A323" s="109"/>
      <c r="B323" s="107"/>
      <c r="C323" s="121"/>
      <c r="D323" s="110"/>
      <c r="E323" s="111"/>
      <c r="F323" s="112"/>
    </row>
    <row r="324" spans="1:6">
      <c r="A324" s="109"/>
      <c r="B324" s="107"/>
      <c r="C324" s="121"/>
      <c r="D324" s="110"/>
      <c r="E324" s="111"/>
      <c r="F324" s="112"/>
    </row>
    <row r="325" spans="1:6">
      <c r="A325" s="109"/>
      <c r="B325" s="107"/>
      <c r="C325" s="121"/>
      <c r="D325" s="110"/>
      <c r="E325" s="111"/>
      <c r="F325" s="112"/>
    </row>
    <row r="326" spans="1:6">
      <c r="A326" s="109"/>
      <c r="B326" s="107"/>
      <c r="C326" s="121"/>
      <c r="D326" s="110"/>
      <c r="E326" s="111"/>
      <c r="F326" s="112"/>
    </row>
    <row r="327" spans="1:6">
      <c r="A327" s="109"/>
      <c r="B327" s="107"/>
      <c r="C327" s="121"/>
      <c r="D327" s="110"/>
      <c r="E327" s="111"/>
      <c r="F327" s="112"/>
    </row>
    <row r="328" spans="1:6">
      <c r="A328" s="109"/>
      <c r="B328" s="107"/>
      <c r="C328" s="121"/>
      <c r="D328" s="110"/>
      <c r="E328" s="111"/>
      <c r="F328" s="112"/>
    </row>
    <row r="329" spans="1:6">
      <c r="A329" s="109"/>
      <c r="B329" s="107"/>
      <c r="C329" s="121"/>
      <c r="D329" s="110"/>
      <c r="E329" s="111"/>
      <c r="F329" s="112"/>
    </row>
    <row r="330" spans="1:6">
      <c r="A330" s="109"/>
      <c r="B330" s="107"/>
      <c r="C330" s="121"/>
      <c r="D330" s="110"/>
      <c r="E330" s="111"/>
      <c r="F330" s="112"/>
    </row>
    <row r="331" spans="1:6">
      <c r="A331" s="109"/>
      <c r="B331" s="107"/>
      <c r="C331" s="121"/>
      <c r="D331" s="110"/>
      <c r="E331" s="111"/>
      <c r="F331" s="112"/>
    </row>
    <row r="332" spans="1:6">
      <c r="A332" s="109"/>
      <c r="B332" s="107"/>
      <c r="C332" s="121"/>
      <c r="D332" s="110"/>
      <c r="E332" s="111"/>
      <c r="F332" s="112"/>
    </row>
    <row r="333" spans="1:6">
      <c r="A333" s="109"/>
      <c r="B333" s="107"/>
      <c r="C333" s="121"/>
      <c r="D333" s="110"/>
      <c r="E333" s="111"/>
      <c r="F333" s="112"/>
    </row>
    <row r="334" spans="1:6">
      <c r="A334" s="109"/>
      <c r="B334" s="107"/>
      <c r="C334" s="121"/>
      <c r="D334" s="110"/>
      <c r="E334" s="111"/>
      <c r="F334" s="112"/>
    </row>
    <row r="335" spans="1:6">
      <c r="A335" s="109"/>
      <c r="B335" s="107"/>
      <c r="C335" s="121"/>
      <c r="D335" s="110"/>
      <c r="E335" s="111"/>
      <c r="F335" s="112"/>
    </row>
    <row r="336" spans="1:6">
      <c r="A336" s="109"/>
      <c r="B336" s="107"/>
      <c r="C336" s="121"/>
      <c r="D336" s="110"/>
      <c r="E336" s="111"/>
      <c r="F336" s="112"/>
    </row>
    <row r="337" spans="1:6">
      <c r="A337" s="109"/>
      <c r="B337" s="107"/>
      <c r="C337" s="121"/>
      <c r="D337" s="110"/>
      <c r="E337" s="111"/>
      <c r="F337" s="112"/>
    </row>
    <row r="338" spans="1:6">
      <c r="A338" s="109"/>
      <c r="B338" s="107"/>
      <c r="C338" s="121"/>
      <c r="D338" s="110"/>
      <c r="E338" s="111"/>
      <c r="F338" s="112"/>
    </row>
    <row r="339" spans="1:6">
      <c r="A339" s="109"/>
      <c r="B339" s="107"/>
      <c r="C339" s="121"/>
      <c r="D339" s="110"/>
      <c r="E339" s="111"/>
      <c r="F339" s="112"/>
    </row>
    <row r="340" spans="1:6">
      <c r="A340" s="109"/>
      <c r="B340" s="107"/>
      <c r="C340" s="121"/>
      <c r="D340" s="110"/>
      <c r="E340" s="111"/>
      <c r="F340" s="112"/>
    </row>
    <row r="341" spans="1:6">
      <c r="A341" s="109"/>
      <c r="B341" s="107"/>
      <c r="C341" s="121"/>
      <c r="D341" s="110"/>
      <c r="E341" s="111"/>
      <c r="F341" s="112"/>
    </row>
    <row r="342" spans="1:6">
      <c r="A342" s="109"/>
      <c r="B342" s="107"/>
      <c r="C342" s="121"/>
      <c r="D342" s="110"/>
      <c r="E342" s="111"/>
      <c r="F342" s="112"/>
    </row>
    <row r="343" spans="1:6">
      <c r="A343" s="109"/>
      <c r="B343" s="107"/>
      <c r="C343" s="121"/>
      <c r="D343" s="110"/>
      <c r="E343" s="111"/>
      <c r="F343" s="112"/>
    </row>
    <row r="344" spans="1:6">
      <c r="A344" s="109"/>
      <c r="B344" s="107"/>
      <c r="C344" s="121"/>
      <c r="D344" s="110"/>
      <c r="E344" s="111"/>
      <c r="F344" s="112"/>
    </row>
    <row r="345" spans="1:6">
      <c r="A345" s="109"/>
      <c r="B345" s="107"/>
      <c r="C345" s="121"/>
      <c r="D345" s="110"/>
      <c r="E345" s="111"/>
      <c r="F345" s="112"/>
    </row>
    <row r="346" spans="1:6">
      <c r="A346" s="109"/>
      <c r="B346" s="107"/>
      <c r="C346" s="121"/>
      <c r="D346" s="110"/>
      <c r="E346" s="111"/>
      <c r="F346" s="112"/>
    </row>
    <row r="347" spans="1:6">
      <c r="A347" s="109"/>
      <c r="B347" s="107"/>
      <c r="C347" s="121"/>
      <c r="D347" s="110"/>
      <c r="E347" s="111"/>
      <c r="F347" s="112"/>
    </row>
    <row r="348" spans="1:6">
      <c r="A348" s="109"/>
      <c r="B348" s="107"/>
      <c r="C348" s="121"/>
      <c r="D348" s="110"/>
      <c r="E348" s="111"/>
      <c r="F348" s="112"/>
    </row>
    <row r="349" spans="1:6">
      <c r="A349" s="109"/>
      <c r="B349" s="107"/>
      <c r="C349" s="121"/>
      <c r="D349" s="110"/>
      <c r="E349" s="111"/>
      <c r="F349" s="112"/>
    </row>
    <row r="350" spans="1:6">
      <c r="A350" s="109"/>
      <c r="B350" s="107"/>
      <c r="C350" s="121"/>
      <c r="D350" s="110"/>
      <c r="E350" s="111"/>
      <c r="F350" s="112"/>
    </row>
    <row r="351" spans="1:6">
      <c r="A351" s="109"/>
      <c r="B351" s="107"/>
      <c r="C351" s="121"/>
      <c r="D351" s="110"/>
      <c r="E351" s="111"/>
      <c r="F351" s="112"/>
    </row>
    <row r="352" spans="1:6">
      <c r="A352" s="109"/>
      <c r="B352" s="107"/>
      <c r="C352" s="121"/>
      <c r="D352" s="110"/>
      <c r="E352" s="111"/>
      <c r="F352" s="112"/>
    </row>
    <row r="353" spans="1:6">
      <c r="A353" s="109"/>
      <c r="B353" s="107"/>
      <c r="C353" s="121"/>
      <c r="D353" s="110"/>
      <c r="E353" s="111"/>
      <c r="F353" s="112"/>
    </row>
    <row r="354" spans="1:6">
      <c r="A354" s="109"/>
      <c r="B354" s="107"/>
      <c r="C354" s="121"/>
      <c r="D354" s="110"/>
      <c r="E354" s="111"/>
      <c r="F354" s="112"/>
    </row>
    <row r="355" spans="1:6">
      <c r="A355" s="109"/>
      <c r="B355" s="107"/>
      <c r="C355" s="121"/>
      <c r="D355" s="110"/>
      <c r="E355" s="111"/>
      <c r="F355" s="112"/>
    </row>
    <row r="356" spans="1:6">
      <c r="A356" s="109"/>
      <c r="B356" s="107"/>
      <c r="C356" s="121"/>
      <c r="D356" s="110"/>
      <c r="E356" s="111"/>
      <c r="F356" s="112"/>
    </row>
    <row r="357" spans="1:6">
      <c r="A357" s="109"/>
      <c r="B357" s="107"/>
      <c r="C357" s="121"/>
      <c r="D357" s="110"/>
      <c r="E357" s="111"/>
      <c r="F357" s="112"/>
    </row>
    <row r="358" spans="1:6">
      <c r="A358" s="109"/>
      <c r="B358" s="107"/>
      <c r="C358" s="121"/>
      <c r="D358" s="110"/>
      <c r="E358" s="111"/>
      <c r="F358" s="112"/>
    </row>
    <row r="359" spans="1:6">
      <c r="A359" s="109"/>
      <c r="B359" s="107"/>
      <c r="C359" s="121"/>
      <c r="D359" s="110"/>
      <c r="E359" s="111"/>
      <c r="F359" s="112"/>
    </row>
    <row r="360" spans="1:6">
      <c r="A360" s="109"/>
      <c r="B360" s="107"/>
      <c r="C360" s="121"/>
      <c r="D360" s="110"/>
      <c r="E360" s="111"/>
      <c r="F360" s="112"/>
    </row>
    <row r="361" spans="1:6">
      <c r="A361" s="109"/>
      <c r="B361" s="107"/>
      <c r="C361" s="121"/>
      <c r="D361" s="110"/>
      <c r="E361" s="111"/>
      <c r="F361" s="112"/>
    </row>
    <row r="362" spans="1:6">
      <c r="A362" s="109"/>
      <c r="B362" s="107"/>
      <c r="C362" s="121"/>
      <c r="D362" s="110"/>
      <c r="E362" s="111"/>
      <c r="F362" s="112"/>
    </row>
    <row r="363" spans="1:6">
      <c r="A363" s="109"/>
      <c r="B363" s="107"/>
      <c r="C363" s="121"/>
      <c r="D363" s="110"/>
      <c r="E363" s="111"/>
      <c r="F363" s="112"/>
    </row>
    <row r="364" spans="1:6">
      <c r="A364" s="109"/>
      <c r="B364" s="107"/>
      <c r="C364" s="121"/>
      <c r="D364" s="110"/>
      <c r="E364" s="111"/>
      <c r="F364" s="112"/>
    </row>
    <row r="365" spans="1:6">
      <c r="A365" s="109"/>
      <c r="B365" s="107"/>
      <c r="C365" s="121"/>
      <c r="D365" s="110"/>
      <c r="E365" s="111"/>
      <c r="F365" s="112"/>
    </row>
    <row r="366" spans="1:6">
      <c r="A366" s="109"/>
      <c r="B366" s="107"/>
      <c r="C366" s="121"/>
      <c r="D366" s="110"/>
      <c r="E366" s="111"/>
      <c r="F366" s="112"/>
    </row>
    <row r="367" spans="1:6">
      <c r="A367" s="109"/>
      <c r="B367" s="107"/>
      <c r="C367" s="121"/>
      <c r="D367" s="110"/>
      <c r="E367" s="111"/>
      <c r="F367" s="112"/>
    </row>
    <row r="368" spans="1:6">
      <c r="A368" s="109"/>
      <c r="B368" s="107"/>
      <c r="C368" s="121"/>
      <c r="D368" s="110"/>
      <c r="E368" s="111"/>
      <c r="F368" s="112"/>
    </row>
    <row r="369" spans="1:6">
      <c r="A369" s="109"/>
      <c r="B369" s="107"/>
      <c r="C369" s="121"/>
      <c r="D369" s="110"/>
      <c r="E369" s="111"/>
      <c r="F369" s="112"/>
    </row>
    <row r="370" spans="1:6">
      <c r="A370" s="109"/>
      <c r="B370" s="107"/>
      <c r="C370" s="121"/>
      <c r="D370" s="110"/>
      <c r="E370" s="111"/>
      <c r="F370" s="112"/>
    </row>
    <row r="371" spans="1:6">
      <c r="A371" s="109"/>
      <c r="B371" s="107"/>
      <c r="C371" s="121"/>
      <c r="D371" s="110"/>
      <c r="E371" s="111"/>
      <c r="F371" s="112"/>
    </row>
    <row r="372" spans="1:6">
      <c r="A372" s="109"/>
      <c r="B372" s="107"/>
      <c r="C372" s="121"/>
      <c r="D372" s="110"/>
      <c r="E372" s="111"/>
      <c r="F372" s="112"/>
    </row>
    <row r="373" spans="1:6">
      <c r="A373" s="109"/>
      <c r="B373" s="107"/>
      <c r="C373" s="121"/>
      <c r="D373" s="110"/>
      <c r="E373" s="111"/>
      <c r="F373" s="112"/>
    </row>
    <row r="374" spans="1:6">
      <c r="A374" s="109"/>
      <c r="B374" s="107"/>
      <c r="C374" s="121"/>
      <c r="D374" s="110"/>
      <c r="E374" s="111"/>
      <c r="F374" s="112"/>
    </row>
    <row r="375" spans="1:6">
      <c r="A375" s="109"/>
      <c r="B375" s="107"/>
      <c r="C375" s="121"/>
      <c r="D375" s="110"/>
      <c r="E375" s="111"/>
      <c r="F375" s="112"/>
    </row>
    <row r="376" spans="1:6">
      <c r="A376" s="109"/>
      <c r="B376" s="107"/>
      <c r="C376" s="121"/>
      <c r="D376" s="110"/>
      <c r="E376" s="111"/>
      <c r="F376" s="112"/>
    </row>
    <row r="377" spans="1:6">
      <c r="A377" s="109"/>
      <c r="B377" s="107"/>
      <c r="C377" s="121"/>
      <c r="D377" s="110"/>
      <c r="E377" s="111"/>
      <c r="F377" s="112"/>
    </row>
    <row r="378" spans="1:6">
      <c r="A378" s="109"/>
      <c r="B378" s="107"/>
      <c r="C378" s="121"/>
      <c r="D378" s="110"/>
      <c r="E378" s="111"/>
      <c r="F378" s="112"/>
    </row>
    <row r="379" spans="1:6">
      <c r="A379" s="109"/>
      <c r="B379" s="107"/>
      <c r="C379" s="121"/>
      <c r="D379" s="110"/>
      <c r="E379" s="111"/>
      <c r="F379" s="112"/>
    </row>
    <row r="380" spans="1:6">
      <c r="A380" s="109"/>
      <c r="B380" s="107"/>
      <c r="C380" s="121"/>
      <c r="D380" s="110"/>
      <c r="E380" s="111"/>
      <c r="F380" s="112"/>
    </row>
    <row r="381" spans="1:6">
      <c r="A381" s="109"/>
      <c r="B381" s="107"/>
      <c r="C381" s="121"/>
      <c r="D381" s="110"/>
      <c r="E381" s="111"/>
      <c r="F381" s="112"/>
    </row>
    <row r="382" spans="1:6">
      <c r="A382" s="109"/>
      <c r="B382" s="107"/>
      <c r="C382" s="121"/>
      <c r="D382" s="110"/>
      <c r="E382" s="111"/>
      <c r="F382" s="112"/>
    </row>
    <row r="383" spans="1:6">
      <c r="A383" s="109"/>
      <c r="B383" s="107"/>
      <c r="C383" s="121"/>
      <c r="D383" s="110"/>
      <c r="E383" s="111"/>
      <c r="F383" s="112"/>
    </row>
    <row r="384" spans="1:6">
      <c r="A384" s="109"/>
      <c r="B384" s="107"/>
      <c r="C384" s="121"/>
      <c r="D384" s="110"/>
      <c r="E384" s="111"/>
      <c r="F384" s="112"/>
    </row>
    <row r="385" spans="1:6">
      <c r="A385" s="109"/>
      <c r="B385" s="107"/>
      <c r="C385" s="121"/>
      <c r="D385" s="110"/>
      <c r="E385" s="111"/>
      <c r="F385" s="112"/>
    </row>
    <row r="386" spans="1:6">
      <c r="A386" s="109"/>
      <c r="B386" s="107"/>
      <c r="C386" s="121"/>
      <c r="D386" s="110"/>
      <c r="E386" s="111"/>
      <c r="F386" s="112"/>
    </row>
    <row r="387" spans="1:6">
      <c r="A387" s="109"/>
      <c r="B387" s="107"/>
      <c r="C387" s="121"/>
      <c r="D387" s="110"/>
      <c r="E387" s="111"/>
      <c r="F387" s="112"/>
    </row>
    <row r="388" spans="1:6">
      <c r="A388" s="109"/>
      <c r="B388" s="107"/>
      <c r="C388" s="121"/>
      <c r="D388" s="110"/>
      <c r="E388" s="111"/>
      <c r="F388" s="112"/>
    </row>
    <row r="389" spans="1:6">
      <c r="A389" s="109"/>
      <c r="B389" s="107"/>
      <c r="C389" s="121"/>
      <c r="D389" s="110"/>
      <c r="E389" s="111"/>
      <c r="F389" s="112"/>
    </row>
    <row r="390" spans="1:6">
      <c r="A390" s="109"/>
      <c r="B390" s="107"/>
      <c r="C390" s="121"/>
      <c r="D390" s="110"/>
      <c r="E390" s="111"/>
      <c r="F390" s="112"/>
    </row>
    <row r="391" spans="1:6">
      <c r="A391" s="109"/>
      <c r="B391" s="107"/>
      <c r="C391" s="121"/>
      <c r="D391" s="110"/>
      <c r="E391" s="111"/>
      <c r="F391" s="112"/>
    </row>
    <row r="392" spans="1:6">
      <c r="A392" s="109"/>
      <c r="B392" s="107"/>
      <c r="C392" s="121"/>
      <c r="D392" s="110"/>
      <c r="E392" s="111"/>
      <c r="F392" s="112"/>
    </row>
    <row r="393" spans="1:6">
      <c r="A393" s="109"/>
      <c r="B393" s="107"/>
      <c r="C393" s="121"/>
      <c r="D393" s="110"/>
      <c r="E393" s="111"/>
      <c r="F393" s="112"/>
    </row>
    <row r="394" spans="1:6">
      <c r="A394" s="109"/>
      <c r="B394" s="107"/>
      <c r="C394" s="121"/>
      <c r="D394" s="110"/>
      <c r="E394" s="111"/>
      <c r="F394" s="112"/>
    </row>
    <row r="395" spans="1:6">
      <c r="A395" s="109"/>
      <c r="B395" s="107"/>
      <c r="C395" s="121"/>
      <c r="D395" s="110"/>
      <c r="E395" s="111"/>
      <c r="F395" s="112"/>
    </row>
    <row r="396" spans="1:6">
      <c r="A396" s="109"/>
      <c r="B396" s="107"/>
      <c r="C396" s="121"/>
      <c r="D396" s="110"/>
      <c r="E396" s="111"/>
      <c r="F396" s="112"/>
    </row>
    <row r="397" spans="1:6">
      <c r="A397" s="109"/>
      <c r="B397" s="107"/>
      <c r="C397" s="121"/>
      <c r="D397" s="110"/>
      <c r="E397" s="111"/>
      <c r="F397" s="112"/>
    </row>
    <row r="398" spans="1:6">
      <c r="A398" s="109"/>
      <c r="B398" s="107"/>
      <c r="C398" s="121"/>
      <c r="D398" s="110"/>
      <c r="E398" s="111"/>
      <c r="F398" s="112"/>
    </row>
    <row r="399" spans="1:6">
      <c r="A399" s="109"/>
      <c r="B399" s="107"/>
      <c r="C399" s="121"/>
      <c r="D399" s="110"/>
      <c r="E399" s="111"/>
      <c r="F399" s="112"/>
    </row>
    <row r="400" spans="1:6">
      <c r="A400" s="109"/>
      <c r="B400" s="107"/>
      <c r="C400" s="121"/>
      <c r="D400" s="110"/>
      <c r="E400" s="111"/>
      <c r="F400" s="112"/>
    </row>
    <row r="401" spans="1:6">
      <c r="A401" s="109"/>
      <c r="B401" s="107"/>
      <c r="C401" s="121"/>
      <c r="D401" s="110"/>
      <c r="E401" s="111"/>
      <c r="F401" s="112"/>
    </row>
    <row r="402" spans="1:6">
      <c r="A402" s="109"/>
      <c r="B402" s="107"/>
      <c r="C402" s="121"/>
      <c r="D402" s="110"/>
      <c r="E402" s="111"/>
      <c r="F402" s="112"/>
    </row>
    <row r="403" spans="1:6">
      <c r="A403" s="109"/>
      <c r="B403" s="107"/>
      <c r="C403" s="121"/>
      <c r="D403" s="110"/>
      <c r="E403" s="111"/>
      <c r="F403" s="112"/>
    </row>
    <row r="404" spans="1:6">
      <c r="A404" s="109"/>
      <c r="B404" s="107"/>
      <c r="C404" s="121"/>
      <c r="D404" s="110"/>
      <c r="E404" s="111"/>
      <c r="F404" s="112"/>
    </row>
    <row r="405" spans="1:6">
      <c r="A405" s="109"/>
      <c r="B405" s="107"/>
      <c r="C405" s="121"/>
      <c r="D405" s="110"/>
      <c r="E405" s="111"/>
      <c r="F405" s="112"/>
    </row>
    <row r="406" spans="1:6">
      <c r="A406" s="109"/>
      <c r="B406" s="107"/>
      <c r="C406" s="121"/>
      <c r="D406" s="110"/>
      <c r="E406" s="111"/>
      <c r="F406" s="112"/>
    </row>
    <row r="407" spans="1:6">
      <c r="A407" s="109"/>
      <c r="B407" s="107"/>
      <c r="C407" s="121"/>
      <c r="D407" s="110"/>
      <c r="E407" s="111"/>
      <c r="F407" s="112"/>
    </row>
    <row r="408" spans="1:6">
      <c r="A408" s="109"/>
      <c r="B408" s="107"/>
      <c r="C408" s="121"/>
      <c r="D408" s="110"/>
      <c r="E408" s="111"/>
      <c r="F408" s="112"/>
    </row>
    <row r="409" spans="1:6">
      <c r="A409" s="109"/>
      <c r="B409" s="107"/>
      <c r="C409" s="121"/>
      <c r="D409" s="110"/>
      <c r="E409" s="111"/>
      <c r="F409" s="112"/>
    </row>
    <row r="410" spans="1:6">
      <c r="A410" s="109"/>
      <c r="B410" s="107"/>
      <c r="C410" s="121"/>
      <c r="D410" s="110"/>
      <c r="E410" s="111"/>
      <c r="F410" s="112"/>
    </row>
    <row r="411" spans="1:6">
      <c r="A411" s="109"/>
      <c r="B411" s="107"/>
      <c r="C411" s="121"/>
      <c r="D411" s="110"/>
      <c r="E411" s="111"/>
      <c r="F411" s="112"/>
    </row>
    <row r="412" spans="1:6">
      <c r="A412" s="109"/>
      <c r="B412" s="107"/>
      <c r="C412" s="121"/>
      <c r="D412" s="110"/>
      <c r="E412" s="111"/>
      <c r="F412" s="112"/>
    </row>
    <row r="413" spans="1:6">
      <c r="A413" s="109"/>
      <c r="B413" s="107"/>
      <c r="C413" s="121"/>
      <c r="D413" s="110"/>
      <c r="E413" s="111"/>
      <c r="F413" s="112"/>
    </row>
    <row r="414" spans="1:6">
      <c r="A414" s="109"/>
      <c r="B414" s="107"/>
      <c r="C414" s="121"/>
      <c r="D414" s="110"/>
      <c r="E414" s="111"/>
      <c r="F414" s="112"/>
    </row>
    <row r="415" spans="1:6">
      <c r="A415" s="109"/>
      <c r="B415" s="107"/>
      <c r="C415" s="121"/>
      <c r="D415" s="110"/>
      <c r="E415" s="111"/>
      <c r="F415" s="112"/>
    </row>
    <row r="416" spans="1:6">
      <c r="A416" s="109"/>
      <c r="B416" s="107"/>
      <c r="C416" s="121"/>
      <c r="D416" s="110"/>
      <c r="E416" s="111"/>
      <c r="F416" s="112"/>
    </row>
    <row r="417" spans="1:6">
      <c r="A417" s="109"/>
      <c r="B417" s="107"/>
      <c r="C417" s="121"/>
      <c r="D417" s="110"/>
      <c r="E417" s="111"/>
      <c r="F417" s="112"/>
    </row>
    <row r="418" spans="1:6">
      <c r="A418" s="109"/>
      <c r="B418" s="107"/>
      <c r="C418" s="121"/>
      <c r="D418" s="110"/>
      <c r="E418" s="111"/>
      <c r="F418" s="112"/>
    </row>
    <row r="419" spans="1:6">
      <c r="A419" s="109"/>
      <c r="B419" s="107"/>
      <c r="C419" s="121"/>
      <c r="D419" s="110"/>
      <c r="E419" s="111"/>
      <c r="F419" s="112"/>
    </row>
    <row r="420" spans="1:6">
      <c r="A420" s="109"/>
      <c r="B420" s="107"/>
      <c r="C420" s="121"/>
      <c r="D420" s="110"/>
      <c r="E420" s="111"/>
      <c r="F420" s="112"/>
    </row>
    <row r="421" spans="1:6">
      <c r="A421" s="109"/>
      <c r="B421" s="107"/>
      <c r="C421" s="121"/>
      <c r="D421" s="110"/>
      <c r="E421" s="111"/>
      <c r="F421" s="112"/>
    </row>
    <row r="422" spans="1:6">
      <c r="A422" s="109"/>
      <c r="B422" s="107"/>
      <c r="C422" s="121"/>
      <c r="D422" s="110"/>
      <c r="E422" s="111"/>
      <c r="F422" s="112"/>
    </row>
    <row r="423" spans="1:6">
      <c r="A423" s="109"/>
      <c r="B423" s="107"/>
      <c r="C423" s="121"/>
      <c r="D423" s="110"/>
      <c r="E423" s="111"/>
      <c r="F423" s="112"/>
    </row>
    <row r="424" spans="1:6">
      <c r="A424" s="109"/>
      <c r="B424" s="107"/>
      <c r="C424" s="121"/>
      <c r="D424" s="110"/>
      <c r="E424" s="111"/>
      <c r="F424" s="112"/>
    </row>
    <row r="425" spans="1:6">
      <c r="A425" s="109"/>
      <c r="B425" s="107"/>
      <c r="C425" s="121"/>
      <c r="D425" s="110"/>
      <c r="E425" s="111"/>
      <c r="F425" s="112"/>
    </row>
    <row r="426" spans="1:6">
      <c r="A426" s="109"/>
      <c r="B426" s="107"/>
      <c r="C426" s="121"/>
      <c r="D426" s="110"/>
      <c r="E426" s="111"/>
      <c r="F426" s="112"/>
    </row>
    <row r="427" spans="1:6">
      <c r="A427" s="109"/>
      <c r="B427" s="107"/>
      <c r="C427" s="121"/>
      <c r="D427" s="110"/>
      <c r="E427" s="111"/>
      <c r="F427" s="112"/>
    </row>
    <row r="428" spans="1:6">
      <c r="A428" s="109"/>
      <c r="B428" s="107"/>
      <c r="C428" s="121"/>
      <c r="D428" s="110"/>
      <c r="E428" s="111"/>
      <c r="F428" s="112"/>
    </row>
    <row r="429" spans="1:6">
      <c r="A429" s="109"/>
      <c r="B429" s="107"/>
      <c r="C429" s="121"/>
      <c r="D429" s="110"/>
      <c r="E429" s="111"/>
      <c r="F429" s="112"/>
    </row>
    <row r="430" spans="1:6">
      <c r="A430" s="109"/>
      <c r="B430" s="107"/>
      <c r="C430" s="121"/>
      <c r="D430" s="110"/>
      <c r="E430" s="111"/>
      <c r="F430" s="112"/>
    </row>
    <row r="431" spans="1:6">
      <c r="A431" s="109"/>
      <c r="B431" s="107"/>
      <c r="C431" s="121"/>
      <c r="D431" s="110"/>
      <c r="E431" s="111"/>
      <c r="F431" s="112"/>
    </row>
    <row r="432" spans="1:6">
      <c r="A432" s="109"/>
      <c r="B432" s="107"/>
      <c r="C432" s="121"/>
      <c r="D432" s="110"/>
      <c r="E432" s="111"/>
      <c r="F432" s="112"/>
    </row>
    <row r="433" spans="1:6">
      <c r="A433" s="109"/>
      <c r="B433" s="107"/>
      <c r="C433" s="121"/>
      <c r="D433" s="110"/>
      <c r="E433" s="111"/>
      <c r="F433" s="112"/>
    </row>
    <row r="434" spans="1:6">
      <c r="A434" s="109"/>
      <c r="B434" s="107"/>
      <c r="C434" s="121"/>
      <c r="D434" s="110"/>
      <c r="E434" s="111"/>
      <c r="F434" s="112"/>
    </row>
    <row r="435" spans="1:6">
      <c r="A435" s="109"/>
      <c r="B435" s="107"/>
      <c r="C435" s="121"/>
      <c r="D435" s="110"/>
      <c r="E435" s="111"/>
      <c r="F435" s="112"/>
    </row>
    <row r="436" spans="1:6">
      <c r="A436" s="109"/>
      <c r="B436" s="107"/>
      <c r="C436" s="121"/>
      <c r="D436" s="110"/>
      <c r="E436" s="111"/>
      <c r="F436" s="112"/>
    </row>
    <row r="437" spans="1:6">
      <c r="A437" s="109"/>
      <c r="B437" s="107"/>
      <c r="C437" s="121"/>
      <c r="D437" s="110"/>
      <c r="E437" s="111"/>
      <c r="F437" s="112"/>
    </row>
    <row r="438" spans="1:6">
      <c r="A438" s="109"/>
      <c r="B438" s="107"/>
      <c r="C438" s="121"/>
      <c r="D438" s="110"/>
      <c r="E438" s="111"/>
      <c r="F438" s="112"/>
    </row>
    <row r="439" spans="1:6">
      <c r="A439" s="109"/>
      <c r="B439" s="107"/>
      <c r="C439" s="121"/>
      <c r="D439" s="110"/>
      <c r="E439" s="111"/>
      <c r="F439" s="112"/>
    </row>
    <row r="440" spans="1:6">
      <c r="A440" s="109"/>
      <c r="B440" s="107"/>
      <c r="C440" s="121"/>
      <c r="D440" s="110"/>
      <c r="E440" s="111"/>
      <c r="F440" s="112"/>
    </row>
    <row r="441" spans="1:6">
      <c r="A441" s="109"/>
      <c r="B441" s="107"/>
      <c r="C441" s="121"/>
      <c r="D441" s="110"/>
      <c r="E441" s="111"/>
      <c r="F441" s="112"/>
    </row>
    <row r="442" spans="1:6">
      <c r="A442" s="109"/>
      <c r="B442" s="107"/>
      <c r="C442" s="121"/>
      <c r="D442" s="110"/>
      <c r="E442" s="111"/>
      <c r="F442" s="112"/>
    </row>
    <row r="443" spans="1:6">
      <c r="A443" s="109"/>
      <c r="B443" s="107"/>
      <c r="C443" s="121"/>
      <c r="D443" s="110"/>
      <c r="E443" s="111"/>
      <c r="F443" s="112"/>
    </row>
    <row r="444" spans="1:6">
      <c r="A444" s="109"/>
      <c r="B444" s="107"/>
      <c r="C444" s="121"/>
      <c r="D444" s="110"/>
      <c r="E444" s="111"/>
      <c r="F444" s="112"/>
    </row>
    <row r="445" spans="1:6">
      <c r="A445" s="109"/>
      <c r="B445" s="107"/>
      <c r="C445" s="121"/>
      <c r="D445" s="110"/>
      <c r="E445" s="111"/>
      <c r="F445" s="112"/>
    </row>
    <row r="446" spans="1:6">
      <c r="A446" s="109"/>
      <c r="B446" s="107"/>
      <c r="C446" s="121"/>
      <c r="D446" s="110"/>
      <c r="E446" s="111"/>
      <c r="F446" s="112"/>
    </row>
    <row r="447" spans="1:6">
      <c r="A447" s="109"/>
      <c r="B447" s="107"/>
      <c r="C447" s="121"/>
      <c r="D447" s="110"/>
      <c r="E447" s="111"/>
      <c r="F447" s="112"/>
    </row>
    <row r="448" spans="1:6">
      <c r="A448" s="109"/>
      <c r="B448" s="107"/>
      <c r="C448" s="121"/>
      <c r="D448" s="110"/>
      <c r="E448" s="111"/>
      <c r="F448" s="112"/>
    </row>
    <row r="449" spans="1:6">
      <c r="A449" s="109"/>
      <c r="B449" s="107"/>
      <c r="C449" s="121"/>
      <c r="D449" s="110"/>
      <c r="E449" s="111"/>
      <c r="F449" s="112"/>
    </row>
    <row r="450" spans="1:6">
      <c r="A450" s="109"/>
      <c r="B450" s="107"/>
      <c r="C450" s="121"/>
      <c r="D450" s="110"/>
      <c r="E450" s="111"/>
      <c r="F450" s="112"/>
    </row>
    <row r="451" spans="1:6">
      <c r="A451" s="109"/>
      <c r="B451" s="107"/>
      <c r="C451" s="121"/>
      <c r="D451" s="110"/>
      <c r="E451" s="111"/>
      <c r="F451" s="112"/>
    </row>
    <row r="452" spans="1:6">
      <c r="A452" s="109"/>
      <c r="B452" s="107"/>
      <c r="C452" s="121"/>
      <c r="D452" s="110"/>
      <c r="E452" s="111"/>
      <c r="F452" s="112"/>
    </row>
    <row r="453" spans="1:6">
      <c r="A453" s="109"/>
      <c r="B453" s="107"/>
      <c r="C453" s="121"/>
      <c r="D453" s="110"/>
      <c r="E453" s="111"/>
      <c r="F453" s="112"/>
    </row>
    <row r="454" spans="1:6">
      <c r="A454" s="109"/>
      <c r="B454" s="107"/>
      <c r="C454" s="121"/>
      <c r="D454" s="110"/>
      <c r="E454" s="111"/>
      <c r="F454" s="112"/>
    </row>
    <row r="455" spans="1:6">
      <c r="A455" s="109"/>
      <c r="B455" s="107"/>
      <c r="C455" s="121"/>
      <c r="D455" s="110"/>
      <c r="E455" s="111"/>
      <c r="F455" s="112"/>
    </row>
    <row r="456" spans="1:6">
      <c r="A456" s="109"/>
      <c r="B456" s="107"/>
      <c r="C456" s="121"/>
      <c r="D456" s="110"/>
      <c r="E456" s="111"/>
      <c r="F456" s="112"/>
    </row>
    <row r="457" spans="1:6">
      <c r="A457" s="109"/>
      <c r="B457" s="107"/>
      <c r="C457" s="121"/>
      <c r="D457" s="110"/>
      <c r="E457" s="111"/>
      <c r="F457" s="112"/>
    </row>
    <row r="458" spans="1:6">
      <c r="A458" s="109"/>
      <c r="B458" s="107"/>
      <c r="C458" s="121"/>
      <c r="D458" s="110"/>
      <c r="E458" s="111"/>
      <c r="F458" s="112"/>
    </row>
    <row r="459" spans="1:6">
      <c r="A459" s="109"/>
      <c r="B459" s="107"/>
      <c r="C459" s="121"/>
      <c r="D459" s="110"/>
      <c r="E459" s="111"/>
      <c r="F459" s="112"/>
    </row>
    <row r="460" spans="1:6">
      <c r="A460" s="109"/>
      <c r="B460" s="107"/>
      <c r="C460" s="121"/>
      <c r="D460" s="110"/>
      <c r="E460" s="111"/>
      <c r="F460" s="112"/>
    </row>
    <row r="461" spans="1:6">
      <c r="A461" s="109"/>
      <c r="B461" s="107"/>
      <c r="C461" s="121"/>
      <c r="D461" s="110"/>
      <c r="E461" s="111"/>
      <c r="F461" s="112"/>
    </row>
    <row r="462" spans="1:6">
      <c r="A462" s="109"/>
      <c r="B462" s="107"/>
      <c r="C462" s="121"/>
      <c r="D462" s="110"/>
      <c r="E462" s="111"/>
      <c r="F462" s="112"/>
    </row>
    <row r="463" spans="1:6">
      <c r="A463" s="109"/>
      <c r="B463" s="107"/>
      <c r="C463" s="121"/>
      <c r="D463" s="110"/>
      <c r="E463" s="111"/>
      <c r="F463" s="112"/>
    </row>
    <row r="464" spans="1:6">
      <c r="A464" s="109"/>
      <c r="B464" s="107"/>
      <c r="C464" s="121"/>
      <c r="D464" s="110"/>
      <c r="E464" s="111"/>
      <c r="F464" s="112"/>
    </row>
    <row r="465" spans="1:6">
      <c r="A465" s="109"/>
      <c r="B465" s="107"/>
      <c r="C465" s="121"/>
      <c r="D465" s="110"/>
      <c r="E465" s="111"/>
      <c r="F465" s="112"/>
    </row>
    <row r="466" spans="1:6">
      <c r="A466" s="109"/>
      <c r="B466" s="107"/>
      <c r="C466" s="121"/>
      <c r="D466" s="110"/>
      <c r="E466" s="111"/>
      <c r="F466" s="112"/>
    </row>
    <row r="467" spans="1:6">
      <c r="A467" s="109"/>
      <c r="B467" s="107"/>
      <c r="C467" s="121"/>
      <c r="D467" s="110"/>
      <c r="E467" s="111"/>
      <c r="F467" s="112"/>
    </row>
    <row r="468" spans="1:6">
      <c r="A468" s="109"/>
      <c r="B468" s="107"/>
      <c r="C468" s="121"/>
      <c r="D468" s="110"/>
      <c r="E468" s="111"/>
      <c r="F468" s="112"/>
    </row>
    <row r="469" spans="1:6">
      <c r="A469" s="109"/>
      <c r="B469" s="107"/>
      <c r="C469" s="121"/>
      <c r="D469" s="110"/>
      <c r="E469" s="111"/>
      <c r="F469" s="112"/>
    </row>
    <row r="470" spans="1:6">
      <c r="A470" s="109"/>
      <c r="B470" s="107"/>
      <c r="C470" s="121"/>
      <c r="D470" s="110"/>
      <c r="E470" s="111"/>
      <c r="F470" s="112"/>
    </row>
    <row r="471" spans="1:6">
      <c r="A471" s="109"/>
      <c r="B471" s="107"/>
      <c r="C471" s="121"/>
      <c r="D471" s="110"/>
      <c r="E471" s="111"/>
      <c r="F471" s="112"/>
    </row>
    <row r="472" spans="1:6">
      <c r="A472" s="109"/>
      <c r="B472" s="107"/>
      <c r="C472" s="121"/>
      <c r="D472" s="110"/>
      <c r="E472" s="111"/>
      <c r="F472" s="112"/>
    </row>
    <row r="473" spans="1:6">
      <c r="A473" s="109"/>
      <c r="B473" s="107"/>
      <c r="C473" s="121"/>
      <c r="D473" s="110"/>
      <c r="E473" s="111"/>
      <c r="F473" s="112"/>
    </row>
    <row r="474" spans="1:6">
      <c r="A474" s="109"/>
      <c r="B474" s="107"/>
      <c r="C474" s="121"/>
      <c r="D474" s="110"/>
      <c r="E474" s="111"/>
      <c r="F474" s="112"/>
    </row>
    <row r="475" spans="1:6">
      <c r="A475" s="109"/>
      <c r="B475" s="107"/>
      <c r="C475" s="121"/>
      <c r="D475" s="110"/>
      <c r="E475" s="111"/>
      <c r="F475" s="112"/>
    </row>
    <row r="476" spans="1:6">
      <c r="A476" s="109"/>
      <c r="B476" s="107"/>
      <c r="C476" s="121"/>
      <c r="D476" s="110"/>
      <c r="E476" s="111"/>
      <c r="F476" s="112"/>
    </row>
    <row r="477" spans="1:6">
      <c r="A477" s="109"/>
      <c r="B477" s="107"/>
      <c r="C477" s="121"/>
      <c r="D477" s="110"/>
      <c r="E477" s="111"/>
      <c r="F477" s="112"/>
    </row>
    <row r="478" spans="1:6">
      <c r="A478" s="109"/>
      <c r="B478" s="107"/>
      <c r="C478" s="121"/>
      <c r="D478" s="110"/>
      <c r="E478" s="111"/>
      <c r="F478" s="112"/>
    </row>
    <row r="479" spans="1:6">
      <c r="A479" s="109"/>
      <c r="B479" s="107"/>
      <c r="C479" s="121"/>
      <c r="D479" s="110"/>
      <c r="E479" s="111"/>
      <c r="F479" s="112"/>
    </row>
    <row r="480" spans="1:6">
      <c r="A480" s="109"/>
      <c r="B480" s="107"/>
      <c r="C480" s="121"/>
      <c r="D480" s="110"/>
      <c r="E480" s="111"/>
      <c r="F480" s="112"/>
    </row>
    <row r="481" spans="1:6">
      <c r="A481" s="109"/>
      <c r="B481" s="107"/>
      <c r="C481" s="121"/>
      <c r="D481" s="110"/>
      <c r="E481" s="111"/>
      <c r="F481" s="112"/>
    </row>
    <row r="482" spans="1:6">
      <c r="A482" s="109"/>
      <c r="B482" s="107"/>
      <c r="C482" s="121"/>
      <c r="D482" s="110"/>
      <c r="E482" s="111"/>
      <c r="F482" s="112"/>
    </row>
    <row r="483" spans="1:6">
      <c r="A483" s="109"/>
      <c r="B483" s="107"/>
      <c r="C483" s="121"/>
      <c r="D483" s="110"/>
      <c r="E483" s="111"/>
      <c r="F483" s="112"/>
    </row>
    <row r="484" spans="1:6">
      <c r="A484" s="109"/>
      <c r="B484" s="107"/>
      <c r="C484" s="121"/>
      <c r="D484" s="110"/>
      <c r="E484" s="111"/>
      <c r="F484" s="112"/>
    </row>
    <row r="485" spans="1:6">
      <c r="A485" s="109"/>
      <c r="B485" s="107"/>
      <c r="C485" s="121"/>
      <c r="D485" s="110"/>
      <c r="E485" s="111"/>
      <c r="F485" s="112"/>
    </row>
    <row r="486" spans="1:6">
      <c r="A486" s="109"/>
      <c r="B486" s="107"/>
      <c r="C486" s="121"/>
      <c r="D486" s="110"/>
      <c r="E486" s="111"/>
      <c r="F486" s="112"/>
    </row>
    <row r="487" spans="1:6">
      <c r="A487" s="109"/>
      <c r="B487" s="107"/>
      <c r="C487" s="121"/>
      <c r="D487" s="110"/>
      <c r="E487" s="111"/>
      <c r="F487" s="112"/>
    </row>
    <row r="488" spans="1:6">
      <c r="A488" s="109"/>
      <c r="B488" s="107"/>
      <c r="C488" s="121"/>
      <c r="D488" s="110"/>
      <c r="E488" s="111"/>
      <c r="F488" s="112"/>
    </row>
    <row r="489" spans="1:6">
      <c r="A489" s="109"/>
      <c r="B489" s="107"/>
      <c r="C489" s="121"/>
      <c r="D489" s="110"/>
      <c r="E489" s="111"/>
      <c r="F489" s="112"/>
    </row>
    <row r="490" spans="1:6">
      <c r="A490" s="109"/>
      <c r="B490" s="107"/>
      <c r="C490" s="121"/>
      <c r="D490" s="110"/>
      <c r="E490" s="111"/>
      <c r="F490" s="112"/>
    </row>
    <row r="491" spans="1:6">
      <c r="A491" s="109"/>
      <c r="B491" s="107"/>
      <c r="C491" s="121"/>
      <c r="D491" s="110"/>
      <c r="E491" s="111"/>
      <c r="F491" s="112"/>
    </row>
    <row r="492" spans="1:6">
      <c r="A492" s="109"/>
      <c r="B492" s="107"/>
      <c r="C492" s="121"/>
      <c r="D492" s="110"/>
      <c r="E492" s="111"/>
      <c r="F492" s="112"/>
    </row>
    <row r="493" spans="1:6">
      <c r="A493" s="109"/>
      <c r="B493" s="107"/>
      <c r="C493" s="121"/>
      <c r="D493" s="110"/>
      <c r="E493" s="111"/>
      <c r="F493" s="112"/>
    </row>
    <row r="494" spans="1:6">
      <c r="A494" s="109"/>
      <c r="B494" s="107"/>
      <c r="C494" s="121"/>
      <c r="D494" s="110"/>
      <c r="E494" s="111"/>
      <c r="F494" s="112"/>
    </row>
    <row r="495" spans="1:6">
      <c r="A495" s="109"/>
      <c r="B495" s="107"/>
      <c r="C495" s="121"/>
      <c r="D495" s="110"/>
      <c r="E495" s="111"/>
      <c r="F495" s="112"/>
    </row>
    <row r="496" spans="1:6">
      <c r="A496" s="109"/>
      <c r="B496" s="107"/>
      <c r="C496" s="121"/>
      <c r="D496" s="110"/>
      <c r="E496" s="111"/>
      <c r="F496" s="112"/>
    </row>
    <row r="497" spans="1:6">
      <c r="A497" s="109"/>
      <c r="B497" s="107"/>
      <c r="C497" s="121"/>
      <c r="D497" s="110"/>
      <c r="E497" s="111"/>
      <c r="F497" s="112"/>
    </row>
    <row r="498" spans="1:6">
      <c r="A498" s="109"/>
      <c r="B498" s="107"/>
      <c r="C498" s="121"/>
      <c r="D498" s="110"/>
      <c r="E498" s="111"/>
      <c r="F498" s="112"/>
    </row>
    <row r="499" spans="1:6">
      <c r="A499" s="109"/>
      <c r="B499" s="107"/>
      <c r="C499" s="121"/>
      <c r="D499" s="110"/>
      <c r="E499" s="111"/>
      <c r="F499" s="112"/>
    </row>
    <row r="500" spans="1:6">
      <c r="A500" s="109"/>
      <c r="B500" s="107"/>
      <c r="C500" s="121"/>
      <c r="D500" s="110"/>
      <c r="E500" s="111"/>
      <c r="F500" s="112"/>
    </row>
    <row r="501" spans="1:6">
      <c r="A501" s="109"/>
      <c r="B501" s="107"/>
      <c r="C501" s="121"/>
      <c r="D501" s="110"/>
      <c r="E501" s="111"/>
      <c r="F501" s="112"/>
    </row>
    <row r="502" spans="1:6">
      <c r="A502" s="109"/>
      <c r="B502" s="107"/>
      <c r="C502" s="121"/>
      <c r="D502" s="110"/>
      <c r="E502" s="111"/>
      <c r="F502" s="112"/>
    </row>
    <row r="503" spans="1:6">
      <c r="A503" s="109"/>
      <c r="B503" s="107"/>
      <c r="C503" s="121"/>
      <c r="D503" s="110"/>
      <c r="E503" s="111"/>
      <c r="F503" s="112"/>
    </row>
    <row r="504" spans="1:6">
      <c r="A504" s="109"/>
      <c r="B504" s="107"/>
      <c r="C504" s="121"/>
      <c r="D504" s="110"/>
      <c r="E504" s="111"/>
      <c r="F504" s="112"/>
    </row>
    <row r="505" spans="1:6">
      <c r="A505" s="109"/>
      <c r="B505" s="107"/>
      <c r="C505" s="121"/>
      <c r="D505" s="110"/>
      <c r="E505" s="111"/>
      <c r="F505" s="112"/>
    </row>
    <row r="506" spans="1:6">
      <c r="A506" s="109"/>
      <c r="B506" s="107"/>
      <c r="C506" s="121"/>
      <c r="D506" s="110"/>
      <c r="E506" s="111"/>
      <c r="F506" s="112"/>
    </row>
    <row r="507" spans="1:6">
      <c r="A507" s="109"/>
      <c r="B507" s="107"/>
      <c r="C507" s="121"/>
      <c r="D507" s="110"/>
      <c r="E507" s="111"/>
      <c r="F507" s="112"/>
    </row>
    <row r="508" spans="1:6">
      <c r="A508" s="109"/>
      <c r="B508" s="107"/>
      <c r="C508" s="121"/>
      <c r="D508" s="110"/>
      <c r="E508" s="111"/>
      <c r="F508" s="112"/>
    </row>
    <row r="509" spans="1:6">
      <c r="A509" s="109"/>
      <c r="B509" s="107"/>
      <c r="C509" s="121"/>
      <c r="D509" s="110"/>
      <c r="E509" s="111"/>
      <c r="F509" s="112"/>
    </row>
    <row r="510" spans="1:6">
      <c r="A510" s="109"/>
      <c r="B510" s="107"/>
      <c r="C510" s="121"/>
      <c r="D510" s="110"/>
      <c r="E510" s="111"/>
      <c r="F510" s="112"/>
    </row>
    <row r="511" spans="1:6">
      <c r="A511" s="109"/>
      <c r="B511" s="107"/>
      <c r="C511" s="121"/>
      <c r="D511" s="110"/>
      <c r="E511" s="111"/>
      <c r="F511" s="112"/>
    </row>
    <row r="512" spans="1:6">
      <c r="A512" s="109"/>
      <c r="B512" s="107"/>
      <c r="C512" s="121"/>
      <c r="D512" s="110"/>
      <c r="E512" s="111"/>
      <c r="F512" s="112"/>
    </row>
    <row r="513" spans="1:6">
      <c r="A513" s="109"/>
      <c r="B513" s="107"/>
      <c r="C513" s="121"/>
      <c r="D513" s="110"/>
      <c r="E513" s="111"/>
      <c r="F513" s="112"/>
    </row>
    <row r="514" spans="1:6">
      <c r="A514" s="109"/>
      <c r="B514" s="107"/>
      <c r="C514" s="121"/>
      <c r="D514" s="110"/>
      <c r="E514" s="111"/>
      <c r="F514" s="112"/>
    </row>
    <row r="515" spans="1:6">
      <c r="A515" s="109"/>
      <c r="B515" s="107"/>
      <c r="C515" s="121"/>
      <c r="D515" s="110"/>
      <c r="E515" s="111"/>
      <c r="F515" s="112"/>
    </row>
    <row r="516" spans="1:6">
      <c r="A516" s="109"/>
      <c r="B516" s="107"/>
      <c r="C516" s="121"/>
      <c r="D516" s="110"/>
      <c r="E516" s="111"/>
      <c r="F516" s="112"/>
    </row>
    <row r="517" spans="1:6">
      <c r="A517" s="109"/>
      <c r="B517" s="107"/>
      <c r="C517" s="121"/>
      <c r="D517" s="110"/>
      <c r="E517" s="111"/>
      <c r="F517" s="112"/>
    </row>
    <row r="518" spans="1:6">
      <c r="A518" s="109"/>
      <c r="B518" s="107"/>
      <c r="C518" s="121"/>
      <c r="D518" s="110"/>
      <c r="E518" s="111"/>
      <c r="F518" s="112"/>
    </row>
    <row r="519" spans="1:6">
      <c r="A519" s="109"/>
      <c r="B519" s="107"/>
      <c r="C519" s="121"/>
      <c r="D519" s="110"/>
      <c r="E519" s="111"/>
      <c r="F519" s="112"/>
    </row>
    <row r="520" spans="1:6">
      <c r="A520" s="109"/>
      <c r="B520" s="107"/>
      <c r="C520" s="121"/>
      <c r="D520" s="110"/>
      <c r="E520" s="111"/>
      <c r="F520" s="112"/>
    </row>
    <row r="521" spans="1:6">
      <c r="A521" s="109"/>
      <c r="B521" s="107"/>
      <c r="C521" s="121"/>
      <c r="D521" s="110"/>
      <c r="E521" s="111"/>
      <c r="F521" s="112"/>
    </row>
    <row r="522" spans="1:6">
      <c r="A522" s="109"/>
      <c r="B522" s="107"/>
      <c r="C522" s="121"/>
      <c r="D522" s="110"/>
      <c r="E522" s="111"/>
      <c r="F522" s="112"/>
    </row>
    <row r="523" spans="1:6">
      <c r="A523" s="109"/>
      <c r="B523" s="107"/>
      <c r="C523" s="121"/>
      <c r="D523" s="110"/>
      <c r="E523" s="111"/>
      <c r="F523" s="112"/>
    </row>
    <row r="524" spans="1:6">
      <c r="A524" s="109"/>
      <c r="B524" s="107"/>
      <c r="C524" s="121"/>
      <c r="D524" s="110"/>
      <c r="E524" s="111"/>
      <c r="F524" s="112"/>
    </row>
    <row r="525" spans="1:6">
      <c r="A525" s="109"/>
      <c r="B525" s="107"/>
      <c r="C525" s="121"/>
      <c r="D525" s="110"/>
      <c r="E525" s="111"/>
      <c r="F525" s="112"/>
    </row>
    <row r="526" spans="1:6">
      <c r="A526" s="109"/>
      <c r="B526" s="107"/>
      <c r="C526" s="121"/>
      <c r="D526" s="110"/>
      <c r="E526" s="111"/>
      <c r="F526" s="112"/>
    </row>
    <row r="527" spans="1:6">
      <c r="A527" s="109"/>
      <c r="B527" s="107"/>
      <c r="C527" s="121"/>
      <c r="D527" s="110"/>
      <c r="E527" s="111"/>
      <c r="F527" s="112"/>
    </row>
    <row r="528" spans="1:6">
      <c r="A528" s="109"/>
      <c r="B528" s="107"/>
      <c r="C528" s="121"/>
      <c r="D528" s="110"/>
      <c r="E528" s="111"/>
      <c r="F528" s="112"/>
    </row>
    <row r="529" spans="1:6">
      <c r="A529" s="109"/>
      <c r="B529" s="107"/>
      <c r="C529" s="121"/>
      <c r="D529" s="110"/>
      <c r="E529" s="111"/>
      <c r="F529" s="112"/>
    </row>
    <row r="530" spans="1:6">
      <c r="A530" s="109"/>
      <c r="B530" s="107"/>
      <c r="C530" s="121"/>
      <c r="D530" s="110"/>
      <c r="E530" s="111"/>
      <c r="F530" s="112"/>
    </row>
    <row r="531" spans="1:6">
      <c r="A531" s="109"/>
      <c r="B531" s="107"/>
      <c r="C531" s="121"/>
      <c r="D531" s="110"/>
      <c r="E531" s="111"/>
      <c r="F531" s="112"/>
    </row>
    <row r="532" spans="1:6">
      <c r="A532" s="109"/>
      <c r="B532" s="107"/>
      <c r="C532" s="121"/>
      <c r="D532" s="110"/>
      <c r="E532" s="111"/>
      <c r="F532" s="112"/>
    </row>
    <row r="533" spans="1:6">
      <c r="A533" s="109"/>
      <c r="B533" s="107"/>
      <c r="C533" s="121"/>
      <c r="D533" s="110"/>
      <c r="E533" s="111"/>
      <c r="F533" s="112"/>
    </row>
    <row r="534" spans="1:6">
      <c r="A534" s="109"/>
      <c r="B534" s="107"/>
      <c r="C534" s="121"/>
      <c r="D534" s="110"/>
      <c r="E534" s="111"/>
      <c r="F534" s="112"/>
    </row>
    <row r="535" spans="1:6">
      <c r="A535" s="109"/>
      <c r="B535" s="107"/>
      <c r="C535" s="121"/>
      <c r="D535" s="110"/>
      <c r="E535" s="111"/>
      <c r="F535" s="112"/>
    </row>
    <row r="536" spans="1:6">
      <c r="A536" s="109"/>
      <c r="B536" s="107"/>
      <c r="C536" s="121"/>
      <c r="D536" s="110"/>
      <c r="E536" s="111"/>
      <c r="F536" s="112"/>
    </row>
    <row r="537" spans="1:6">
      <c r="A537" s="109"/>
      <c r="B537" s="107"/>
      <c r="C537" s="121"/>
      <c r="D537" s="110"/>
      <c r="E537" s="111"/>
      <c r="F537" s="112"/>
    </row>
    <row r="538" spans="1:6">
      <c r="A538" s="109"/>
      <c r="B538" s="107"/>
      <c r="C538" s="121"/>
      <c r="D538" s="110"/>
      <c r="E538" s="111"/>
      <c r="F538" s="112"/>
    </row>
    <row r="539" spans="1:6">
      <c r="A539" s="109"/>
      <c r="B539" s="107"/>
      <c r="C539" s="121"/>
      <c r="D539" s="110"/>
      <c r="E539" s="111"/>
      <c r="F539" s="112"/>
    </row>
    <row r="540" spans="1:6">
      <c r="A540" s="109"/>
      <c r="B540" s="107"/>
      <c r="C540" s="121"/>
      <c r="D540" s="110"/>
      <c r="E540" s="111"/>
      <c r="F540" s="112"/>
    </row>
    <row r="541" spans="1:6">
      <c r="A541" s="109"/>
      <c r="B541" s="107"/>
      <c r="C541" s="121"/>
      <c r="D541" s="110"/>
      <c r="E541" s="111"/>
      <c r="F541" s="112"/>
    </row>
    <row r="542" spans="1:6">
      <c r="A542" s="109"/>
      <c r="B542" s="107"/>
      <c r="C542" s="121"/>
      <c r="D542" s="110"/>
      <c r="E542" s="111"/>
      <c r="F542" s="112"/>
    </row>
    <row r="543" spans="1:6">
      <c r="A543" s="109"/>
      <c r="B543" s="107"/>
      <c r="C543" s="121"/>
      <c r="D543" s="110"/>
      <c r="E543" s="111"/>
      <c r="F543" s="112"/>
    </row>
    <row r="544" spans="1:6">
      <c r="A544" s="109"/>
      <c r="B544" s="107"/>
      <c r="C544" s="121"/>
      <c r="D544" s="110"/>
      <c r="E544" s="111"/>
      <c r="F544" s="112"/>
    </row>
    <row r="545" spans="1:6">
      <c r="A545" s="109"/>
      <c r="B545" s="107"/>
      <c r="C545" s="121"/>
      <c r="D545" s="110"/>
      <c r="E545" s="111"/>
      <c r="F545" s="112"/>
    </row>
    <row r="546" spans="1:6">
      <c r="A546" s="109"/>
      <c r="B546" s="107"/>
      <c r="C546" s="121"/>
      <c r="D546" s="110"/>
      <c r="E546" s="111"/>
      <c r="F546" s="112"/>
    </row>
    <row r="547" spans="1:6">
      <c r="A547" s="109"/>
      <c r="B547" s="107"/>
      <c r="C547" s="121"/>
      <c r="D547" s="110"/>
      <c r="E547" s="111"/>
      <c r="F547" s="112"/>
    </row>
    <row r="548" spans="1:6">
      <c r="A548" s="109"/>
      <c r="B548" s="107"/>
      <c r="C548" s="121"/>
      <c r="D548" s="110"/>
      <c r="E548" s="111"/>
      <c r="F548" s="112"/>
    </row>
    <row r="549" spans="1:6">
      <c r="A549" s="109"/>
      <c r="B549" s="107"/>
      <c r="C549" s="121"/>
      <c r="D549" s="110"/>
      <c r="E549" s="111"/>
      <c r="F549" s="112"/>
    </row>
    <row r="550" spans="1:6">
      <c r="A550" s="109"/>
      <c r="B550" s="107"/>
      <c r="C550" s="121"/>
      <c r="D550" s="110"/>
      <c r="E550" s="111"/>
      <c r="F550" s="112"/>
    </row>
    <row r="551" spans="1:6">
      <c r="A551" s="109"/>
      <c r="B551" s="107"/>
      <c r="C551" s="121"/>
      <c r="D551" s="110"/>
      <c r="E551" s="111"/>
      <c r="F551" s="112"/>
    </row>
    <row r="552" spans="1:6">
      <c r="A552" s="109"/>
      <c r="B552" s="107"/>
      <c r="C552" s="121"/>
      <c r="D552" s="110"/>
      <c r="E552" s="111"/>
      <c r="F552" s="112"/>
    </row>
    <row r="553" spans="1:6">
      <c r="A553" s="109"/>
      <c r="B553" s="107"/>
      <c r="C553" s="121"/>
      <c r="D553" s="110"/>
      <c r="E553" s="111"/>
      <c r="F553" s="112"/>
    </row>
    <row r="554" spans="1:6">
      <c r="A554" s="109"/>
      <c r="B554" s="107"/>
      <c r="C554" s="121"/>
      <c r="D554" s="110"/>
      <c r="E554" s="111"/>
      <c r="F554" s="112"/>
    </row>
    <row r="555" spans="1:6">
      <c r="A555" s="109"/>
      <c r="B555" s="107"/>
      <c r="C555" s="121"/>
      <c r="D555" s="110"/>
      <c r="E555" s="111"/>
      <c r="F555" s="112"/>
    </row>
    <row r="556" spans="1:6">
      <c r="A556" s="109"/>
      <c r="B556" s="107"/>
      <c r="C556" s="121"/>
      <c r="D556" s="110"/>
      <c r="E556" s="111"/>
      <c r="F556" s="112"/>
    </row>
    <row r="557" spans="1:6">
      <c r="A557" s="109"/>
      <c r="B557" s="107"/>
      <c r="C557" s="121"/>
      <c r="D557" s="110"/>
      <c r="E557" s="111"/>
      <c r="F557" s="112"/>
    </row>
    <row r="558" spans="1:6">
      <c r="A558" s="109"/>
      <c r="B558" s="107"/>
      <c r="C558" s="121"/>
      <c r="D558" s="110"/>
      <c r="E558" s="111"/>
      <c r="F558" s="112"/>
    </row>
    <row r="559" spans="1:6">
      <c r="A559" s="109"/>
      <c r="B559" s="107"/>
      <c r="C559" s="121"/>
      <c r="D559" s="110"/>
      <c r="E559" s="111"/>
      <c r="F559" s="112"/>
    </row>
    <row r="560" spans="1:6">
      <c r="A560" s="109"/>
      <c r="B560" s="107"/>
      <c r="C560" s="121"/>
      <c r="D560" s="110"/>
      <c r="E560" s="111"/>
      <c r="F560" s="112"/>
    </row>
    <row r="561" spans="1:6">
      <c r="A561" s="109"/>
      <c r="B561" s="107"/>
      <c r="C561" s="121"/>
      <c r="D561" s="110"/>
      <c r="E561" s="111"/>
      <c r="F561" s="112"/>
    </row>
    <row r="562" spans="1:6">
      <c r="A562" s="109"/>
      <c r="B562" s="107"/>
      <c r="C562" s="121"/>
      <c r="D562" s="110"/>
      <c r="E562" s="111"/>
      <c r="F562" s="112"/>
    </row>
    <row r="563" spans="1:6">
      <c r="A563" s="109"/>
      <c r="B563" s="107"/>
      <c r="C563" s="121"/>
      <c r="D563" s="110"/>
      <c r="E563" s="111"/>
      <c r="F563" s="112"/>
    </row>
    <row r="564" spans="1:6">
      <c r="A564" s="109"/>
      <c r="B564" s="107"/>
      <c r="C564" s="121"/>
      <c r="D564" s="110"/>
      <c r="E564" s="111"/>
      <c r="F564" s="112"/>
    </row>
    <row r="565" spans="1:6">
      <c r="A565" s="109"/>
      <c r="B565" s="107"/>
      <c r="C565" s="121"/>
      <c r="D565" s="110"/>
      <c r="E565" s="111"/>
      <c r="F565" s="112"/>
    </row>
    <row r="566" spans="1:6">
      <c r="A566" s="109"/>
      <c r="B566" s="107"/>
      <c r="C566" s="121"/>
      <c r="D566" s="110"/>
      <c r="E566" s="111"/>
      <c r="F566" s="112"/>
    </row>
    <row r="567" spans="1:6">
      <c r="A567" s="109"/>
      <c r="B567" s="107"/>
      <c r="C567" s="121"/>
      <c r="D567" s="110"/>
      <c r="E567" s="111"/>
      <c r="F567" s="112"/>
    </row>
    <row r="568" spans="1:6">
      <c r="A568" s="109"/>
      <c r="B568" s="107"/>
      <c r="C568" s="121"/>
      <c r="D568" s="110"/>
      <c r="E568" s="111"/>
      <c r="F568" s="112"/>
    </row>
    <row r="569" spans="1:6">
      <c r="A569" s="109"/>
      <c r="B569" s="107"/>
      <c r="C569" s="121"/>
      <c r="D569" s="110"/>
      <c r="E569" s="111"/>
      <c r="F569" s="112"/>
    </row>
    <row r="570" spans="1:6">
      <c r="A570" s="109"/>
      <c r="B570" s="107"/>
      <c r="C570" s="121"/>
      <c r="D570" s="110"/>
      <c r="E570" s="111"/>
      <c r="F570" s="112"/>
    </row>
    <row r="571" spans="1:6">
      <c r="A571" s="109"/>
      <c r="B571" s="107"/>
      <c r="C571" s="121"/>
      <c r="D571" s="110"/>
      <c r="E571" s="111"/>
      <c r="F571" s="112"/>
    </row>
    <row r="572" spans="1:6">
      <c r="A572" s="109"/>
      <c r="B572" s="107"/>
      <c r="C572" s="121"/>
      <c r="D572" s="110"/>
      <c r="E572" s="111"/>
      <c r="F572" s="112"/>
    </row>
    <row r="573" spans="1:6">
      <c r="A573" s="109"/>
      <c r="B573" s="107"/>
      <c r="C573" s="121"/>
      <c r="D573" s="110"/>
      <c r="E573" s="111"/>
      <c r="F573" s="112"/>
    </row>
    <row r="574" spans="1:6">
      <c r="A574" s="109"/>
      <c r="B574" s="107"/>
      <c r="C574" s="121"/>
      <c r="D574" s="110"/>
      <c r="E574" s="111"/>
      <c r="F574" s="112"/>
    </row>
    <row r="575" spans="1:6">
      <c r="A575" s="109"/>
      <c r="B575" s="107"/>
      <c r="C575" s="121"/>
      <c r="D575" s="110"/>
      <c r="E575" s="111"/>
      <c r="F575" s="112"/>
    </row>
    <row r="576" spans="1:6">
      <c r="A576" s="109"/>
      <c r="B576" s="107"/>
      <c r="C576" s="121"/>
      <c r="D576" s="110"/>
      <c r="E576" s="111"/>
      <c r="F576" s="112"/>
    </row>
    <row r="577" spans="1:6">
      <c r="A577" s="109"/>
      <c r="B577" s="107"/>
      <c r="C577" s="121"/>
      <c r="D577" s="110"/>
      <c r="E577" s="111"/>
      <c r="F577" s="112"/>
    </row>
    <row r="578" spans="1:6">
      <c r="A578" s="109"/>
      <c r="B578" s="107"/>
      <c r="C578" s="121"/>
      <c r="D578" s="110"/>
      <c r="E578" s="111"/>
      <c r="F578" s="112"/>
    </row>
    <row r="579" spans="1:6">
      <c r="A579" s="109"/>
      <c r="B579" s="107"/>
      <c r="C579" s="121"/>
      <c r="D579" s="110"/>
      <c r="E579" s="111"/>
      <c r="F579" s="112"/>
    </row>
    <row r="580" spans="1:6">
      <c r="A580" s="109"/>
      <c r="B580" s="107"/>
      <c r="C580" s="121"/>
      <c r="D580" s="110"/>
      <c r="E580" s="111"/>
      <c r="F580" s="112"/>
    </row>
    <row r="581" spans="1:6">
      <c r="A581" s="109"/>
      <c r="B581" s="107"/>
      <c r="C581" s="121"/>
      <c r="D581" s="110"/>
      <c r="E581" s="111"/>
      <c r="F581" s="112"/>
    </row>
    <row r="582" spans="1:6">
      <c r="A582" s="109"/>
      <c r="B582" s="107"/>
      <c r="C582" s="121"/>
      <c r="D582" s="110"/>
      <c r="E582" s="111"/>
      <c r="F582" s="112"/>
    </row>
    <row r="583" spans="1:6">
      <c r="A583" s="109"/>
      <c r="B583" s="107"/>
      <c r="C583" s="121"/>
      <c r="D583" s="110"/>
      <c r="E583" s="111"/>
      <c r="F583" s="112"/>
    </row>
    <row r="584" spans="1:6">
      <c r="A584" s="109"/>
      <c r="B584" s="107"/>
      <c r="C584" s="121"/>
      <c r="D584" s="110"/>
      <c r="E584" s="111"/>
      <c r="F584" s="112"/>
    </row>
    <row r="585" spans="1:6">
      <c r="A585" s="109"/>
      <c r="B585" s="107"/>
      <c r="C585" s="121"/>
      <c r="D585" s="110"/>
      <c r="E585" s="111"/>
      <c r="F585" s="112"/>
    </row>
    <row r="586" spans="1:6">
      <c r="A586" s="109"/>
      <c r="B586" s="107"/>
      <c r="C586" s="121"/>
      <c r="D586" s="110"/>
      <c r="E586" s="111"/>
      <c r="F586" s="112"/>
    </row>
    <row r="587" spans="1:6">
      <c r="A587" s="109"/>
      <c r="B587" s="107"/>
      <c r="C587" s="121"/>
      <c r="D587" s="110"/>
      <c r="E587" s="111"/>
      <c r="F587" s="112"/>
    </row>
    <row r="588" spans="1:6">
      <c r="A588" s="109"/>
      <c r="B588" s="107"/>
      <c r="C588" s="121"/>
      <c r="D588" s="110"/>
      <c r="E588" s="111"/>
      <c r="F588" s="112"/>
    </row>
    <row r="589" spans="1:6">
      <c r="A589" s="109"/>
      <c r="B589" s="107"/>
      <c r="C589" s="121"/>
      <c r="D589" s="110"/>
      <c r="E589" s="111"/>
      <c r="F589" s="112"/>
    </row>
    <row r="590" spans="1:6">
      <c r="A590" s="109"/>
      <c r="B590" s="107"/>
      <c r="C590" s="121"/>
      <c r="D590" s="110"/>
      <c r="E590" s="111"/>
      <c r="F590" s="112"/>
    </row>
    <row r="591" spans="1:6">
      <c r="A591" s="109"/>
      <c r="B591" s="107"/>
      <c r="C591" s="121"/>
      <c r="D591" s="110"/>
      <c r="E591" s="111"/>
      <c r="F591" s="112"/>
    </row>
    <row r="592" spans="1:6">
      <c r="A592" s="109"/>
      <c r="B592" s="107"/>
      <c r="C592" s="121"/>
      <c r="D592" s="110"/>
      <c r="E592" s="111"/>
      <c r="F592" s="112"/>
    </row>
    <row r="593" spans="1:6">
      <c r="A593" s="109"/>
      <c r="B593" s="107"/>
      <c r="C593" s="121"/>
      <c r="D593" s="110"/>
      <c r="E593" s="111"/>
      <c r="F593" s="112"/>
    </row>
    <row r="594" spans="1:6">
      <c r="A594" s="109"/>
      <c r="B594" s="107"/>
      <c r="C594" s="121"/>
      <c r="D594" s="110"/>
      <c r="E594" s="111"/>
      <c r="F594" s="112"/>
    </row>
    <row r="595" spans="1:6">
      <c r="A595" s="109"/>
      <c r="B595" s="107"/>
      <c r="C595" s="121"/>
      <c r="D595" s="110"/>
      <c r="E595" s="111"/>
      <c r="F595" s="112"/>
    </row>
    <row r="596" spans="1:6">
      <c r="A596" s="109"/>
      <c r="B596" s="107"/>
      <c r="C596" s="121"/>
      <c r="D596" s="110"/>
      <c r="E596" s="111"/>
      <c r="F596" s="112"/>
    </row>
    <row r="597" spans="1:6">
      <c r="A597" s="109"/>
      <c r="B597" s="107"/>
      <c r="C597" s="121"/>
      <c r="D597" s="110"/>
      <c r="E597" s="111"/>
      <c r="F597" s="112"/>
    </row>
    <row r="598" spans="1:6">
      <c r="A598" s="109"/>
      <c r="B598" s="107"/>
      <c r="C598" s="121"/>
      <c r="D598" s="110"/>
      <c r="E598" s="111"/>
      <c r="F598" s="112"/>
    </row>
    <row r="599" spans="1:6">
      <c r="A599" s="109"/>
      <c r="B599" s="107"/>
      <c r="C599" s="121"/>
      <c r="D599" s="110"/>
      <c r="E599" s="111"/>
      <c r="F599" s="112"/>
    </row>
    <row r="600" spans="1:6">
      <c r="A600" s="109"/>
      <c r="B600" s="107"/>
      <c r="C600" s="121"/>
      <c r="D600" s="110"/>
      <c r="E600" s="111"/>
      <c r="F600" s="112"/>
    </row>
    <row r="601" spans="1:6">
      <c r="A601" s="109"/>
      <c r="B601" s="107"/>
      <c r="C601" s="121"/>
      <c r="D601" s="110"/>
      <c r="E601" s="111"/>
      <c r="F601" s="112"/>
    </row>
    <row r="602" spans="1:6">
      <c r="A602" s="109"/>
      <c r="B602" s="107"/>
      <c r="C602" s="121"/>
      <c r="D602" s="110"/>
      <c r="E602" s="111"/>
      <c r="F602" s="112"/>
    </row>
    <row r="603" spans="1:6">
      <c r="A603" s="109"/>
      <c r="B603" s="107"/>
      <c r="C603" s="121"/>
      <c r="D603" s="110"/>
      <c r="E603" s="111"/>
      <c r="F603" s="112"/>
    </row>
    <row r="604" spans="1:6">
      <c r="A604" s="109"/>
      <c r="B604" s="107"/>
      <c r="C604" s="121"/>
      <c r="D604" s="110"/>
      <c r="E604" s="111"/>
      <c r="F604" s="112"/>
    </row>
    <row r="605" spans="1:6">
      <c r="A605" s="109"/>
      <c r="B605" s="107"/>
      <c r="C605" s="121"/>
      <c r="D605" s="110"/>
      <c r="E605" s="111"/>
      <c r="F605" s="112"/>
    </row>
    <row r="606" spans="1:6">
      <c r="A606" s="109"/>
      <c r="B606" s="107"/>
      <c r="C606" s="121"/>
      <c r="D606" s="110"/>
      <c r="E606" s="111"/>
      <c r="F606" s="112"/>
    </row>
    <row r="607" spans="1:6">
      <c r="A607" s="109"/>
      <c r="B607" s="107"/>
      <c r="C607" s="121"/>
      <c r="D607" s="110"/>
      <c r="E607" s="111"/>
      <c r="F607" s="112"/>
    </row>
    <row r="608" spans="1:6">
      <c r="A608" s="109"/>
      <c r="B608" s="107"/>
      <c r="C608" s="121"/>
      <c r="D608" s="110"/>
      <c r="E608" s="111"/>
      <c r="F608" s="112"/>
    </row>
    <row r="609" spans="1:6">
      <c r="A609" s="109"/>
      <c r="B609" s="107"/>
      <c r="C609" s="121"/>
      <c r="D609" s="110"/>
      <c r="E609" s="111"/>
      <c r="F609" s="112"/>
    </row>
    <row r="610" spans="1:6">
      <c r="A610" s="109"/>
      <c r="B610" s="107"/>
      <c r="C610" s="121"/>
      <c r="D610" s="110"/>
      <c r="E610" s="111"/>
      <c r="F610" s="112"/>
    </row>
    <row r="611" spans="1:6">
      <c r="A611" s="109"/>
      <c r="B611" s="107"/>
      <c r="C611" s="121"/>
      <c r="D611" s="110"/>
      <c r="E611" s="111"/>
      <c r="F611" s="112"/>
    </row>
    <row r="612" spans="1:6">
      <c r="A612" s="109"/>
      <c r="B612" s="107"/>
      <c r="C612" s="121"/>
      <c r="D612" s="110"/>
      <c r="E612" s="111"/>
      <c r="F612" s="112"/>
    </row>
    <row r="613" spans="1:6">
      <c r="A613" s="109"/>
      <c r="B613" s="107"/>
      <c r="C613" s="121"/>
      <c r="D613" s="110"/>
      <c r="E613" s="111"/>
      <c r="F613" s="112"/>
    </row>
    <row r="614" spans="1:6">
      <c r="A614" s="109"/>
      <c r="B614" s="107"/>
      <c r="C614" s="121"/>
      <c r="D614" s="110"/>
      <c r="E614" s="111"/>
      <c r="F614" s="112"/>
    </row>
    <row r="615" spans="1:6">
      <c r="A615" s="109"/>
      <c r="B615" s="107"/>
      <c r="C615" s="121"/>
      <c r="D615" s="110"/>
      <c r="E615" s="111"/>
      <c r="F615" s="112"/>
    </row>
    <row r="616" spans="1:6">
      <c r="A616" s="109"/>
      <c r="B616" s="107"/>
      <c r="C616" s="121"/>
      <c r="D616" s="110"/>
      <c r="E616" s="111"/>
      <c r="F616" s="112"/>
    </row>
    <row r="617" spans="1:6">
      <c r="A617" s="109"/>
      <c r="B617" s="107"/>
      <c r="C617" s="121"/>
      <c r="D617" s="110"/>
      <c r="E617" s="111"/>
      <c r="F617" s="112"/>
    </row>
    <row r="618" spans="1:6">
      <c r="A618" s="109"/>
      <c r="B618" s="107"/>
      <c r="C618" s="121"/>
      <c r="D618" s="110"/>
      <c r="E618" s="111"/>
      <c r="F618" s="112"/>
    </row>
    <row r="619" spans="1:6">
      <c r="A619" s="109"/>
      <c r="B619" s="107"/>
      <c r="C619" s="121"/>
      <c r="D619" s="110"/>
      <c r="E619" s="111"/>
      <c r="F619" s="112"/>
    </row>
    <row r="620" spans="1:6">
      <c r="A620" s="109"/>
      <c r="B620" s="107"/>
      <c r="C620" s="121"/>
      <c r="D620" s="110"/>
      <c r="E620" s="111"/>
      <c r="F620" s="112"/>
    </row>
    <row r="621" spans="1:6">
      <c r="A621" s="109"/>
      <c r="B621" s="107"/>
      <c r="C621" s="121"/>
      <c r="D621" s="110"/>
      <c r="E621" s="111"/>
      <c r="F621" s="112"/>
    </row>
    <row r="622" spans="1:6">
      <c r="A622" s="109"/>
      <c r="B622" s="107"/>
      <c r="C622" s="121"/>
      <c r="D622" s="110"/>
      <c r="E622" s="111"/>
      <c r="F622" s="112"/>
    </row>
    <row r="623" spans="1:6">
      <c r="A623" s="109"/>
      <c r="B623" s="107"/>
      <c r="C623" s="121"/>
      <c r="D623" s="110"/>
      <c r="E623" s="111"/>
      <c r="F623" s="112"/>
    </row>
    <row r="624" spans="1:6">
      <c r="A624" s="109"/>
      <c r="B624" s="107"/>
      <c r="C624" s="121"/>
      <c r="D624" s="110"/>
      <c r="E624" s="111"/>
      <c r="F624" s="112"/>
    </row>
    <row r="625" spans="1:6">
      <c r="A625" s="109"/>
      <c r="B625" s="107"/>
      <c r="C625" s="121"/>
      <c r="D625" s="110"/>
      <c r="E625" s="111"/>
      <c r="F625" s="112"/>
    </row>
    <row r="626" spans="1:6">
      <c r="A626" s="109"/>
      <c r="B626" s="107"/>
      <c r="C626" s="121"/>
      <c r="D626" s="110"/>
      <c r="E626" s="111"/>
      <c r="F626" s="112"/>
    </row>
    <row r="627" spans="1:6">
      <c r="A627" s="109"/>
      <c r="B627" s="107"/>
      <c r="C627" s="121"/>
      <c r="D627" s="110"/>
      <c r="E627" s="111"/>
      <c r="F627" s="112"/>
    </row>
    <row r="628" spans="1:6">
      <c r="A628" s="109"/>
      <c r="B628" s="107"/>
      <c r="C628" s="121"/>
      <c r="D628" s="110"/>
      <c r="E628" s="111"/>
      <c r="F628" s="112"/>
    </row>
    <row r="629" spans="1:6">
      <c r="A629" s="109"/>
      <c r="B629" s="107"/>
      <c r="C629" s="121"/>
      <c r="D629" s="110"/>
      <c r="E629" s="111"/>
      <c r="F629" s="112"/>
    </row>
    <row r="630" spans="1:6">
      <c r="A630" s="109"/>
      <c r="B630" s="107"/>
      <c r="C630" s="121"/>
      <c r="D630" s="110"/>
      <c r="E630" s="111"/>
      <c r="F630" s="112"/>
    </row>
    <row r="631" spans="1:6">
      <c r="A631" s="109"/>
      <c r="B631" s="107"/>
      <c r="C631" s="121"/>
      <c r="D631" s="110"/>
      <c r="E631" s="111"/>
      <c r="F631" s="112"/>
    </row>
    <row r="632" spans="1:6">
      <c r="A632" s="109"/>
      <c r="B632" s="107"/>
      <c r="C632" s="121"/>
      <c r="D632" s="110"/>
      <c r="E632" s="111"/>
      <c r="F632" s="112"/>
    </row>
    <row r="633" spans="1:6">
      <c r="A633" s="109"/>
      <c r="B633" s="107"/>
      <c r="C633" s="121"/>
      <c r="D633" s="110"/>
      <c r="E633" s="111"/>
      <c r="F633" s="112"/>
    </row>
    <row r="634" spans="1:6">
      <c r="A634" s="109"/>
      <c r="B634" s="107"/>
      <c r="C634" s="121"/>
      <c r="D634" s="110"/>
      <c r="E634" s="111"/>
      <c r="F634" s="112"/>
    </row>
    <row r="635" spans="1:6">
      <c r="A635" s="109"/>
      <c r="B635" s="107"/>
      <c r="C635" s="121"/>
      <c r="D635" s="110"/>
      <c r="E635" s="111"/>
      <c r="F635" s="112"/>
    </row>
    <row r="636" spans="1:6">
      <c r="A636" s="109"/>
      <c r="B636" s="107"/>
      <c r="C636" s="121"/>
      <c r="D636" s="110"/>
      <c r="E636" s="111"/>
      <c r="F636" s="112"/>
    </row>
    <row r="637" spans="1:6">
      <c r="A637" s="109"/>
      <c r="B637" s="107"/>
      <c r="C637" s="121"/>
      <c r="D637" s="110"/>
      <c r="E637" s="111"/>
      <c r="F637" s="112"/>
    </row>
    <row r="638" spans="1:6">
      <c r="A638" s="109"/>
      <c r="B638" s="107"/>
      <c r="C638" s="121"/>
      <c r="D638" s="110"/>
      <c r="E638" s="111"/>
      <c r="F638" s="112"/>
    </row>
    <row r="639" spans="1:6">
      <c r="A639" s="109"/>
      <c r="B639" s="107"/>
      <c r="C639" s="121"/>
      <c r="D639" s="110"/>
      <c r="E639" s="111"/>
      <c r="F639" s="112"/>
    </row>
    <row r="640" spans="1:6">
      <c r="A640" s="109"/>
      <c r="B640" s="107"/>
      <c r="C640" s="121"/>
      <c r="D640" s="110"/>
      <c r="E640" s="111"/>
      <c r="F640" s="112"/>
    </row>
    <row r="641" spans="1:6">
      <c r="A641" s="109"/>
      <c r="B641" s="107"/>
      <c r="C641" s="121"/>
      <c r="D641" s="110"/>
      <c r="E641" s="111"/>
      <c r="F641" s="112"/>
    </row>
    <row r="642" spans="1:6">
      <c r="A642" s="109"/>
      <c r="B642" s="107"/>
      <c r="C642" s="121"/>
      <c r="D642" s="110"/>
      <c r="E642" s="111"/>
      <c r="F642" s="112"/>
    </row>
    <row r="643" spans="1:6">
      <c r="A643" s="109"/>
      <c r="B643" s="107"/>
      <c r="C643" s="121"/>
      <c r="D643" s="110"/>
      <c r="E643" s="111"/>
      <c r="F643" s="112"/>
    </row>
    <row r="644" spans="1:6">
      <c r="A644" s="109"/>
      <c r="B644" s="107"/>
      <c r="C644" s="121"/>
      <c r="D644" s="110"/>
      <c r="E644" s="111"/>
      <c r="F644" s="112"/>
    </row>
    <row r="645" spans="1:6">
      <c r="A645" s="109"/>
      <c r="B645" s="107"/>
      <c r="C645" s="121"/>
      <c r="D645" s="110"/>
      <c r="E645" s="111"/>
      <c r="F645" s="112"/>
    </row>
    <row r="646" spans="1:6">
      <c r="A646" s="109"/>
      <c r="B646" s="107"/>
      <c r="C646" s="121"/>
      <c r="D646" s="110"/>
      <c r="E646" s="111"/>
      <c r="F646" s="112"/>
    </row>
    <row r="647" spans="1:6">
      <c r="A647" s="109"/>
      <c r="B647" s="107"/>
      <c r="C647" s="121"/>
      <c r="D647" s="110"/>
      <c r="E647" s="111"/>
      <c r="F647" s="112"/>
    </row>
    <row r="648" spans="1:6">
      <c r="A648" s="109"/>
      <c r="B648" s="107"/>
      <c r="C648" s="121"/>
      <c r="D648" s="110"/>
      <c r="E648" s="111"/>
      <c r="F648" s="112"/>
    </row>
    <row r="649" spans="1:6">
      <c r="A649" s="109"/>
      <c r="B649" s="107"/>
      <c r="C649" s="121"/>
      <c r="D649" s="110"/>
      <c r="E649" s="111"/>
      <c r="F649" s="112"/>
    </row>
    <row r="650" spans="1:6">
      <c r="A650" s="109"/>
      <c r="B650" s="107"/>
      <c r="C650" s="121"/>
      <c r="D650" s="110"/>
      <c r="E650" s="111"/>
      <c r="F650" s="112"/>
    </row>
    <row r="651" spans="1:6">
      <c r="A651" s="109"/>
      <c r="B651" s="107"/>
      <c r="C651" s="121"/>
      <c r="D651" s="110"/>
      <c r="E651" s="111"/>
      <c r="F651" s="112"/>
    </row>
    <row r="652" spans="1:6">
      <c r="A652" s="109"/>
      <c r="B652" s="107"/>
      <c r="C652" s="121"/>
      <c r="D652" s="110"/>
      <c r="E652" s="111"/>
      <c r="F652" s="112"/>
    </row>
    <row r="653" spans="1:6">
      <c r="A653" s="109"/>
      <c r="B653" s="107"/>
      <c r="C653" s="121"/>
      <c r="D653" s="110"/>
      <c r="E653" s="111"/>
      <c r="F653" s="112"/>
    </row>
    <row r="654" spans="1:6">
      <c r="A654" s="109"/>
      <c r="B654" s="107"/>
      <c r="C654" s="121"/>
      <c r="D654" s="110"/>
      <c r="E654" s="111"/>
      <c r="F654" s="112"/>
    </row>
    <row r="655" spans="1:6">
      <c r="A655" s="109"/>
      <c r="B655" s="107"/>
      <c r="C655" s="121"/>
      <c r="D655" s="110"/>
      <c r="E655" s="111"/>
      <c r="F655" s="112"/>
    </row>
    <row r="656" spans="1:6">
      <c r="A656" s="109"/>
      <c r="B656" s="107"/>
      <c r="C656" s="121"/>
      <c r="D656" s="110"/>
      <c r="E656" s="111"/>
      <c r="F656" s="112"/>
    </row>
    <row r="657" spans="1:6">
      <c r="A657" s="109"/>
      <c r="B657" s="107"/>
      <c r="C657" s="121"/>
      <c r="D657" s="110"/>
      <c r="E657" s="111"/>
      <c r="F657" s="112"/>
    </row>
    <row r="658" spans="1:6">
      <c r="A658" s="109"/>
      <c r="B658" s="107"/>
      <c r="C658" s="121"/>
      <c r="D658" s="110"/>
      <c r="E658" s="111"/>
      <c r="F658" s="112"/>
    </row>
    <row r="659" spans="1:6">
      <c r="A659" s="109"/>
      <c r="B659" s="107"/>
      <c r="C659" s="121"/>
      <c r="D659" s="110"/>
      <c r="E659" s="111"/>
      <c r="F659" s="112"/>
    </row>
    <row r="660" spans="1:6">
      <c r="A660" s="109"/>
      <c r="B660" s="107"/>
      <c r="C660" s="121"/>
      <c r="D660" s="110"/>
      <c r="E660" s="111"/>
      <c r="F660" s="112"/>
    </row>
    <row r="661" spans="1:6">
      <c r="A661" s="109"/>
      <c r="B661" s="107"/>
      <c r="C661" s="121"/>
      <c r="D661" s="110"/>
      <c r="E661" s="111"/>
      <c r="F661" s="112"/>
    </row>
    <row r="662" spans="1:6">
      <c r="A662" s="109"/>
      <c r="B662" s="107"/>
      <c r="C662" s="121"/>
      <c r="D662" s="110"/>
      <c r="E662" s="111"/>
      <c r="F662" s="112"/>
    </row>
    <row r="663" spans="1:6">
      <c r="A663" s="109"/>
      <c r="B663" s="107"/>
      <c r="C663" s="121"/>
      <c r="D663" s="110"/>
      <c r="E663" s="111"/>
      <c r="F663" s="112"/>
    </row>
    <row r="664" spans="1:6">
      <c r="A664" s="109"/>
      <c r="B664" s="107"/>
      <c r="C664" s="121"/>
      <c r="D664" s="110"/>
      <c r="E664" s="111"/>
      <c r="F664" s="112"/>
    </row>
    <row r="665" spans="1:6">
      <c r="A665" s="109"/>
      <c r="B665" s="107"/>
      <c r="C665" s="121"/>
      <c r="D665" s="110"/>
      <c r="E665" s="111"/>
      <c r="F665" s="112"/>
    </row>
    <row r="666" spans="1:6">
      <c r="A666" s="109"/>
      <c r="B666" s="107"/>
      <c r="C666" s="121"/>
      <c r="D666" s="110"/>
      <c r="E666" s="111"/>
      <c r="F666" s="112"/>
    </row>
    <row r="667" spans="1:6">
      <c r="A667" s="109"/>
      <c r="B667" s="107"/>
      <c r="C667" s="121"/>
      <c r="D667" s="110"/>
      <c r="E667" s="111"/>
      <c r="F667" s="112"/>
    </row>
    <row r="668" spans="1:6">
      <c r="A668" s="109"/>
      <c r="B668" s="107"/>
      <c r="C668" s="121"/>
      <c r="D668" s="110"/>
      <c r="E668" s="111"/>
      <c r="F668" s="112"/>
    </row>
    <row r="669" spans="1:6">
      <c r="A669" s="109"/>
      <c r="B669" s="107"/>
      <c r="C669" s="121"/>
      <c r="D669" s="110"/>
      <c r="E669" s="111"/>
      <c r="F669" s="112"/>
    </row>
    <row r="670" spans="1:6">
      <c r="A670" s="109"/>
      <c r="B670" s="107"/>
      <c r="C670" s="121"/>
      <c r="D670" s="110"/>
      <c r="E670" s="111"/>
      <c r="F670" s="112"/>
    </row>
    <row r="671" spans="1:6">
      <c r="A671" s="109"/>
      <c r="B671" s="107"/>
      <c r="C671" s="121"/>
      <c r="D671" s="110"/>
      <c r="E671" s="111"/>
      <c r="F671" s="112"/>
    </row>
    <row r="672" spans="1:6">
      <c r="A672" s="109"/>
      <c r="B672" s="107"/>
      <c r="C672" s="121"/>
      <c r="D672" s="110"/>
      <c r="E672" s="111"/>
      <c r="F672" s="112"/>
    </row>
    <row r="673" spans="1:6">
      <c r="A673" s="109"/>
      <c r="B673" s="107"/>
      <c r="C673" s="121"/>
      <c r="D673" s="110"/>
      <c r="E673" s="111"/>
      <c r="F673" s="112"/>
    </row>
    <row r="674" spans="1:6">
      <c r="A674" s="109"/>
      <c r="B674" s="107"/>
      <c r="C674" s="121"/>
      <c r="D674" s="110"/>
      <c r="E674" s="111"/>
      <c r="F674" s="112"/>
    </row>
    <row r="675" spans="1:6">
      <c r="A675" s="109"/>
      <c r="B675" s="107"/>
      <c r="C675" s="121"/>
      <c r="D675" s="110"/>
      <c r="E675" s="111"/>
      <c r="F675" s="112"/>
    </row>
    <row r="676" spans="1:6">
      <c r="A676" s="109"/>
      <c r="B676" s="107"/>
      <c r="C676" s="121"/>
      <c r="D676" s="110"/>
      <c r="E676" s="111"/>
      <c r="F676" s="112"/>
    </row>
    <row r="677" spans="1:6">
      <c r="A677" s="109"/>
      <c r="B677" s="107"/>
      <c r="C677" s="121"/>
      <c r="D677" s="110"/>
      <c r="E677" s="111"/>
      <c r="F677" s="112"/>
    </row>
    <row r="678" spans="1:6">
      <c r="A678" s="109"/>
      <c r="B678" s="107"/>
      <c r="C678" s="121"/>
      <c r="D678" s="110"/>
      <c r="E678" s="111"/>
      <c r="F678" s="112"/>
    </row>
    <row r="679" spans="1:6">
      <c r="A679" s="109"/>
      <c r="B679" s="107"/>
      <c r="C679" s="121"/>
      <c r="D679" s="110"/>
      <c r="E679" s="111"/>
      <c r="F679" s="112"/>
    </row>
    <row r="680" spans="1:6">
      <c r="A680" s="109"/>
      <c r="B680" s="107"/>
      <c r="C680" s="121"/>
      <c r="D680" s="110"/>
      <c r="E680" s="111"/>
      <c r="F680" s="112"/>
    </row>
    <row r="681" spans="1:6">
      <c r="A681" s="109"/>
      <c r="B681" s="107"/>
      <c r="C681" s="121"/>
      <c r="D681" s="110"/>
      <c r="E681" s="111"/>
      <c r="F681" s="112"/>
    </row>
    <row r="682" spans="1:6">
      <c r="A682" s="109"/>
      <c r="B682" s="107"/>
      <c r="C682" s="121"/>
      <c r="D682" s="110"/>
      <c r="E682" s="111"/>
      <c r="F682" s="112"/>
    </row>
    <row r="683" spans="1:6">
      <c r="A683" s="109"/>
      <c r="B683" s="107"/>
      <c r="C683" s="121"/>
      <c r="D683" s="110"/>
      <c r="E683" s="111"/>
      <c r="F683" s="112"/>
    </row>
    <row r="684" spans="1:6">
      <c r="A684" s="109"/>
      <c r="B684" s="107"/>
      <c r="C684" s="121"/>
      <c r="D684" s="110"/>
      <c r="E684" s="111"/>
      <c r="F684" s="112"/>
    </row>
    <row r="685" spans="1:6">
      <c r="A685" s="109"/>
      <c r="B685" s="107"/>
      <c r="C685" s="121"/>
      <c r="D685" s="110"/>
      <c r="E685" s="111"/>
      <c r="F685" s="112"/>
    </row>
    <row r="686" spans="1:6">
      <c r="A686" s="109"/>
      <c r="B686" s="107"/>
      <c r="C686" s="121"/>
      <c r="D686" s="110"/>
      <c r="E686" s="111"/>
      <c r="F686" s="112"/>
    </row>
    <row r="687" spans="1:6">
      <c r="A687" s="109"/>
      <c r="B687" s="107"/>
      <c r="C687" s="121"/>
      <c r="D687" s="110"/>
      <c r="E687" s="111"/>
      <c r="F687" s="112"/>
    </row>
    <row r="688" spans="1:6">
      <c r="A688" s="109"/>
      <c r="B688" s="107"/>
      <c r="C688" s="121"/>
      <c r="D688" s="110"/>
      <c r="E688" s="111"/>
      <c r="F688" s="112"/>
    </row>
    <row r="689" spans="1:6">
      <c r="A689" s="109"/>
      <c r="B689" s="107"/>
      <c r="C689" s="121"/>
      <c r="D689" s="110"/>
      <c r="E689" s="111"/>
      <c r="F689" s="112"/>
    </row>
    <row r="690" spans="1:6">
      <c r="A690" s="109"/>
      <c r="B690" s="107"/>
      <c r="C690" s="121"/>
      <c r="D690" s="110"/>
      <c r="E690" s="111"/>
      <c r="F690" s="112"/>
    </row>
    <row r="691" spans="1:6">
      <c r="A691" s="109"/>
      <c r="B691" s="107"/>
      <c r="C691" s="121"/>
      <c r="D691" s="110"/>
      <c r="E691" s="111"/>
      <c r="F691" s="112"/>
    </row>
    <row r="692" spans="1:6">
      <c r="A692" s="109"/>
      <c r="B692" s="107"/>
      <c r="C692" s="121"/>
      <c r="D692" s="110"/>
      <c r="E692" s="111"/>
      <c r="F692" s="112"/>
    </row>
    <row r="693" spans="1:6">
      <c r="A693" s="109"/>
      <c r="B693" s="107"/>
      <c r="C693" s="121"/>
      <c r="D693" s="110"/>
      <c r="E693" s="111"/>
      <c r="F693" s="112"/>
    </row>
    <row r="694" spans="1:6">
      <c r="A694" s="109"/>
      <c r="B694" s="107"/>
      <c r="C694" s="121"/>
      <c r="D694" s="110"/>
      <c r="E694" s="111"/>
      <c r="F694" s="112"/>
    </row>
    <row r="695" spans="1:6">
      <c r="A695" s="109"/>
      <c r="B695" s="107"/>
      <c r="C695" s="121"/>
      <c r="D695" s="110"/>
      <c r="E695" s="111"/>
      <c r="F695" s="112"/>
    </row>
    <row r="696" spans="1:6">
      <c r="A696" s="109"/>
      <c r="B696" s="107"/>
      <c r="C696" s="121"/>
      <c r="D696" s="110"/>
      <c r="E696" s="111"/>
      <c r="F696" s="112"/>
    </row>
    <row r="697" spans="1:6">
      <c r="A697" s="109"/>
      <c r="B697" s="107"/>
      <c r="C697" s="121"/>
      <c r="D697" s="110"/>
      <c r="E697" s="111"/>
      <c r="F697" s="112"/>
    </row>
    <row r="698" spans="1:6">
      <c r="A698" s="109"/>
      <c r="B698" s="107"/>
      <c r="C698" s="121"/>
      <c r="D698" s="110"/>
      <c r="E698" s="111"/>
      <c r="F698" s="112"/>
    </row>
    <row r="699" spans="1:6">
      <c r="A699" s="109"/>
      <c r="B699" s="107"/>
      <c r="C699" s="121"/>
      <c r="D699" s="110"/>
      <c r="E699" s="111"/>
      <c r="F699" s="112"/>
    </row>
    <row r="700" spans="1:6">
      <c r="A700" s="109"/>
      <c r="B700" s="107"/>
      <c r="C700" s="121"/>
      <c r="D700" s="110"/>
      <c r="E700" s="111"/>
      <c r="F700" s="112"/>
    </row>
    <row r="701" spans="1:6">
      <c r="A701" s="109"/>
      <c r="B701" s="107"/>
      <c r="C701" s="121"/>
      <c r="D701" s="110"/>
      <c r="E701" s="111"/>
      <c r="F701" s="112"/>
    </row>
    <row r="702" spans="1:6">
      <c r="A702" s="109"/>
      <c r="B702" s="107"/>
      <c r="C702" s="121"/>
      <c r="D702" s="110"/>
      <c r="E702" s="111"/>
      <c r="F702" s="112"/>
    </row>
    <row r="703" spans="1:6">
      <c r="A703" s="109"/>
      <c r="B703" s="107"/>
      <c r="C703" s="121"/>
      <c r="D703" s="110"/>
      <c r="E703" s="111"/>
      <c r="F703" s="112"/>
    </row>
    <row r="704" spans="1:6">
      <c r="A704" s="109"/>
      <c r="B704" s="107"/>
      <c r="C704" s="121"/>
      <c r="D704" s="110"/>
      <c r="E704" s="111"/>
      <c r="F704" s="112"/>
    </row>
    <row r="705" spans="1:6">
      <c r="A705" s="109"/>
      <c r="B705" s="107"/>
      <c r="C705" s="121"/>
      <c r="D705" s="110"/>
      <c r="E705" s="111"/>
      <c r="F705" s="112"/>
    </row>
    <row r="706" spans="1:6">
      <c r="A706" s="109"/>
      <c r="B706" s="107"/>
      <c r="C706" s="121"/>
      <c r="D706" s="110"/>
      <c r="E706" s="111"/>
      <c r="F706" s="112"/>
    </row>
    <row r="707" spans="1:6">
      <c r="A707" s="109"/>
      <c r="B707" s="107"/>
      <c r="C707" s="121"/>
      <c r="D707" s="110"/>
      <c r="E707" s="111"/>
      <c r="F707" s="112"/>
    </row>
    <row r="708" spans="1:6">
      <c r="A708" s="109"/>
      <c r="B708" s="107"/>
      <c r="C708" s="121"/>
      <c r="D708" s="110"/>
      <c r="E708" s="111"/>
      <c r="F708" s="112"/>
    </row>
    <row r="709" spans="1:6">
      <c r="A709" s="109"/>
      <c r="B709" s="107"/>
      <c r="C709" s="121"/>
      <c r="D709" s="110"/>
      <c r="E709" s="111"/>
      <c r="F709" s="112"/>
    </row>
    <row r="710" spans="1:6">
      <c r="A710" s="109"/>
      <c r="B710" s="107"/>
      <c r="C710" s="121"/>
      <c r="D710" s="110"/>
      <c r="E710" s="111"/>
      <c r="F710" s="112"/>
    </row>
    <row r="711" spans="1:6">
      <c r="A711" s="109"/>
      <c r="B711" s="107"/>
      <c r="C711" s="121"/>
      <c r="D711" s="110"/>
      <c r="E711" s="111"/>
      <c r="F711" s="112"/>
    </row>
    <row r="712" spans="1:6">
      <c r="A712" s="109"/>
      <c r="B712" s="107"/>
      <c r="C712" s="121"/>
      <c r="D712" s="110"/>
      <c r="E712" s="111"/>
      <c r="F712" s="112"/>
    </row>
    <row r="713" spans="1:6">
      <c r="A713" s="109"/>
      <c r="B713" s="107"/>
      <c r="C713" s="121"/>
      <c r="D713" s="110"/>
      <c r="E713" s="111"/>
      <c r="F713" s="112"/>
    </row>
    <row r="714" spans="1:6">
      <c r="A714" s="109"/>
      <c r="B714" s="107"/>
      <c r="C714" s="121"/>
      <c r="D714" s="110"/>
      <c r="E714" s="111"/>
      <c r="F714" s="112"/>
    </row>
    <row r="715" spans="1:6">
      <c r="A715" s="109"/>
      <c r="B715" s="107"/>
      <c r="C715" s="121"/>
      <c r="D715" s="110"/>
      <c r="E715" s="111"/>
      <c r="F715" s="112"/>
    </row>
    <row r="716" spans="1:6">
      <c r="A716" s="109"/>
      <c r="B716" s="107"/>
      <c r="C716" s="121"/>
      <c r="D716" s="110"/>
      <c r="E716" s="111"/>
      <c r="F716" s="112"/>
    </row>
    <row r="717" spans="1:6">
      <c r="A717" s="109"/>
      <c r="B717" s="107"/>
      <c r="C717" s="121"/>
      <c r="D717" s="110"/>
      <c r="E717" s="111"/>
      <c r="F717" s="112"/>
    </row>
    <row r="718" spans="1:6">
      <c r="A718" s="109"/>
      <c r="B718" s="107"/>
      <c r="C718" s="121"/>
      <c r="D718" s="110"/>
      <c r="E718" s="111"/>
      <c r="F718" s="112"/>
    </row>
    <row r="719" spans="1:6">
      <c r="A719" s="109"/>
      <c r="B719" s="107"/>
      <c r="C719" s="121"/>
      <c r="D719" s="110"/>
      <c r="E719" s="111"/>
      <c r="F719" s="112"/>
    </row>
    <row r="720" spans="1:6">
      <c r="A720" s="109"/>
      <c r="B720" s="107"/>
      <c r="C720" s="121"/>
      <c r="D720" s="110"/>
      <c r="E720" s="111"/>
      <c r="F720" s="112"/>
    </row>
    <row r="721" spans="1:6">
      <c r="A721" s="109"/>
      <c r="B721" s="107"/>
      <c r="C721" s="121"/>
      <c r="D721" s="110"/>
      <c r="E721" s="111"/>
      <c r="F721" s="112"/>
    </row>
    <row r="722" spans="1:6">
      <c r="A722" s="109"/>
      <c r="B722" s="107"/>
      <c r="C722" s="121"/>
      <c r="D722" s="110"/>
      <c r="E722" s="111"/>
      <c r="F722" s="112"/>
    </row>
    <row r="723" spans="1:6">
      <c r="A723" s="109"/>
      <c r="B723" s="107"/>
      <c r="C723" s="121"/>
      <c r="D723" s="110"/>
      <c r="E723" s="111"/>
      <c r="F723" s="112"/>
    </row>
    <row r="724" spans="1:6">
      <c r="A724" s="109"/>
      <c r="B724" s="107"/>
      <c r="C724" s="121"/>
      <c r="D724" s="110"/>
      <c r="E724" s="111"/>
      <c r="F724" s="112"/>
    </row>
    <row r="725" spans="1:6">
      <c r="A725" s="109"/>
      <c r="B725" s="107"/>
      <c r="C725" s="121"/>
      <c r="D725" s="110"/>
      <c r="E725" s="111"/>
      <c r="F725" s="112"/>
    </row>
    <row r="726" spans="1:6">
      <c r="A726" s="109"/>
      <c r="B726" s="107"/>
      <c r="C726" s="121"/>
      <c r="D726" s="110"/>
      <c r="E726" s="111"/>
      <c r="F726" s="112"/>
    </row>
    <row r="727" spans="1:6">
      <c r="A727" s="109"/>
      <c r="B727" s="107"/>
      <c r="C727" s="121"/>
      <c r="D727" s="110"/>
      <c r="E727" s="111"/>
      <c r="F727" s="112"/>
    </row>
    <row r="728" spans="1:6">
      <c r="A728" s="109"/>
      <c r="B728" s="107"/>
      <c r="C728" s="121"/>
      <c r="D728" s="110"/>
      <c r="E728" s="111"/>
      <c r="F728" s="112"/>
    </row>
    <row r="729" spans="1:6">
      <c r="A729" s="109"/>
      <c r="B729" s="107"/>
      <c r="C729" s="121"/>
      <c r="D729" s="110"/>
      <c r="E729" s="111"/>
      <c r="F729" s="112"/>
    </row>
    <row r="730" spans="1:6">
      <c r="A730" s="109"/>
      <c r="B730" s="107"/>
      <c r="C730" s="121"/>
      <c r="D730" s="110"/>
      <c r="E730" s="111"/>
      <c r="F730" s="112"/>
    </row>
    <row r="731" spans="1:6">
      <c r="A731" s="109"/>
      <c r="B731" s="107"/>
      <c r="C731" s="121"/>
      <c r="D731" s="110"/>
      <c r="E731" s="111"/>
      <c r="F731" s="112"/>
    </row>
    <row r="732" spans="1:6">
      <c r="A732" s="109"/>
      <c r="B732" s="107"/>
      <c r="C732" s="121"/>
      <c r="D732" s="110"/>
      <c r="E732" s="111"/>
      <c r="F732" s="112"/>
    </row>
    <row r="733" spans="1:6">
      <c r="A733" s="109"/>
      <c r="B733" s="107"/>
      <c r="C733" s="121"/>
      <c r="D733" s="110"/>
      <c r="E733" s="111"/>
      <c r="F733" s="112"/>
    </row>
    <row r="734" spans="1:6">
      <c r="A734" s="109"/>
      <c r="B734" s="107"/>
      <c r="C734" s="121"/>
      <c r="D734" s="110"/>
      <c r="E734" s="111"/>
      <c r="F734" s="112"/>
    </row>
    <row r="735" spans="1:6">
      <c r="A735" s="109"/>
      <c r="B735" s="107"/>
      <c r="C735" s="121"/>
      <c r="D735" s="110"/>
      <c r="E735" s="111"/>
      <c r="F735" s="112"/>
    </row>
    <row r="736" spans="1:6">
      <c r="A736" s="109"/>
      <c r="B736" s="107"/>
      <c r="C736" s="121"/>
      <c r="D736" s="110"/>
      <c r="E736" s="111"/>
      <c r="F736" s="112"/>
    </row>
    <row r="737" spans="1:6">
      <c r="A737" s="109"/>
      <c r="B737" s="107"/>
      <c r="C737" s="121"/>
      <c r="D737" s="110"/>
      <c r="E737" s="111"/>
      <c r="F737" s="112"/>
    </row>
    <row r="738" spans="1:6">
      <c r="A738" s="109"/>
      <c r="B738" s="107"/>
      <c r="C738" s="121"/>
      <c r="D738" s="110"/>
      <c r="E738" s="111"/>
      <c r="F738" s="112"/>
    </row>
    <row r="739" spans="1:6">
      <c r="A739" s="109"/>
      <c r="B739" s="107"/>
      <c r="C739" s="121"/>
      <c r="D739" s="110"/>
      <c r="E739" s="111"/>
      <c r="F739" s="112"/>
    </row>
    <row r="740" spans="1:6">
      <c r="A740" s="109"/>
      <c r="B740" s="107"/>
      <c r="C740" s="121"/>
      <c r="D740" s="110"/>
      <c r="E740" s="111"/>
      <c r="F740" s="112"/>
    </row>
    <row r="741" spans="1:6">
      <c r="A741" s="109"/>
      <c r="B741" s="107"/>
      <c r="C741" s="121"/>
      <c r="D741" s="110"/>
      <c r="E741" s="111"/>
      <c r="F741" s="112"/>
    </row>
    <row r="742" spans="1:6">
      <c r="A742" s="109"/>
      <c r="B742" s="107"/>
      <c r="C742" s="121"/>
      <c r="D742" s="110"/>
      <c r="E742" s="111"/>
      <c r="F742" s="112"/>
    </row>
    <row r="743" spans="1:6">
      <c r="A743" s="109"/>
      <c r="B743" s="107"/>
      <c r="C743" s="121"/>
      <c r="D743" s="110"/>
      <c r="E743" s="111"/>
      <c r="F743" s="112"/>
    </row>
    <row r="744" spans="1:6">
      <c r="A744" s="109"/>
      <c r="B744" s="107"/>
      <c r="C744" s="121"/>
      <c r="D744" s="110"/>
      <c r="E744" s="111"/>
      <c r="F744" s="112"/>
    </row>
    <row r="745" spans="1:6">
      <c r="A745" s="109"/>
      <c r="B745" s="107"/>
      <c r="C745" s="121"/>
      <c r="D745" s="110"/>
      <c r="E745" s="111"/>
      <c r="F745" s="112"/>
    </row>
    <row r="746" spans="1:6">
      <c r="A746" s="109"/>
      <c r="B746" s="107"/>
      <c r="C746" s="121"/>
      <c r="D746" s="110"/>
      <c r="E746" s="111"/>
      <c r="F746" s="112"/>
    </row>
    <row r="747" spans="1:6">
      <c r="A747" s="109"/>
      <c r="B747" s="107"/>
      <c r="C747" s="121"/>
      <c r="D747" s="110"/>
      <c r="E747" s="111"/>
      <c r="F747" s="112"/>
    </row>
    <row r="748" spans="1:6">
      <c r="A748" s="109"/>
      <c r="B748" s="107"/>
      <c r="C748" s="121"/>
      <c r="D748" s="110"/>
      <c r="E748" s="111"/>
      <c r="F748" s="112"/>
    </row>
    <row r="749" spans="1:6">
      <c r="A749" s="109"/>
      <c r="B749" s="107"/>
      <c r="C749" s="121"/>
      <c r="D749" s="110"/>
      <c r="E749" s="111"/>
      <c r="F749" s="112"/>
    </row>
    <row r="750" spans="1:6">
      <c r="A750" s="109"/>
      <c r="B750" s="107"/>
      <c r="C750" s="121"/>
      <c r="D750" s="110"/>
      <c r="E750" s="111"/>
      <c r="F750" s="112"/>
    </row>
    <row r="751" spans="1:6">
      <c r="A751" s="109"/>
      <c r="B751" s="107"/>
      <c r="C751" s="121"/>
      <c r="D751" s="110"/>
      <c r="E751" s="111"/>
      <c r="F751" s="112"/>
    </row>
    <row r="752" spans="1:6">
      <c r="A752" s="109"/>
      <c r="B752" s="107"/>
      <c r="C752" s="121"/>
      <c r="D752" s="110"/>
      <c r="E752" s="111"/>
      <c r="F752" s="112"/>
    </row>
    <row r="753" spans="1:6">
      <c r="A753" s="109"/>
      <c r="B753" s="107"/>
      <c r="C753" s="121"/>
      <c r="D753" s="110"/>
      <c r="E753" s="111"/>
      <c r="F753" s="112"/>
    </row>
    <row r="754" spans="1:6">
      <c r="A754" s="109"/>
      <c r="B754" s="107"/>
      <c r="C754" s="121"/>
      <c r="D754" s="110"/>
      <c r="E754" s="111"/>
      <c r="F754" s="112"/>
    </row>
    <row r="755" spans="1:6">
      <c r="A755" s="109"/>
      <c r="B755" s="107"/>
      <c r="C755" s="121"/>
      <c r="D755" s="110"/>
      <c r="E755" s="111"/>
      <c r="F755" s="112"/>
    </row>
    <row r="756" spans="1:6">
      <c r="A756" s="109"/>
      <c r="B756" s="107"/>
      <c r="C756" s="121"/>
      <c r="D756" s="110"/>
      <c r="E756" s="111"/>
      <c r="F756" s="112"/>
    </row>
    <row r="757" spans="1:6">
      <c r="A757" s="109"/>
      <c r="B757" s="107"/>
      <c r="C757" s="121"/>
      <c r="D757" s="110"/>
      <c r="E757" s="111"/>
      <c r="F757" s="112"/>
    </row>
    <row r="758" spans="1:6">
      <c r="A758" s="109"/>
      <c r="B758" s="107"/>
      <c r="C758" s="121"/>
      <c r="D758" s="110"/>
      <c r="E758" s="111"/>
      <c r="F758" s="112"/>
    </row>
    <row r="759" spans="1:6">
      <c r="A759" s="109"/>
      <c r="B759" s="107"/>
      <c r="C759" s="121"/>
      <c r="D759" s="110"/>
      <c r="E759" s="111"/>
      <c r="F759" s="112"/>
    </row>
    <row r="760" spans="1:6">
      <c r="A760" s="109"/>
      <c r="B760" s="107"/>
      <c r="C760" s="121"/>
      <c r="D760" s="110"/>
      <c r="E760" s="111"/>
      <c r="F760" s="112"/>
    </row>
    <row r="761" spans="1:6">
      <c r="A761" s="109"/>
      <c r="B761" s="107"/>
      <c r="C761" s="121"/>
      <c r="D761" s="110"/>
      <c r="E761" s="111"/>
      <c r="F761" s="112"/>
    </row>
    <row r="762" spans="1:6">
      <c r="A762" s="109"/>
      <c r="B762" s="107"/>
      <c r="C762" s="121"/>
      <c r="D762" s="110"/>
      <c r="E762" s="111"/>
      <c r="F762" s="112"/>
    </row>
    <row r="763" spans="1:6">
      <c r="A763" s="109"/>
      <c r="B763" s="107"/>
      <c r="C763" s="121"/>
      <c r="D763" s="110"/>
      <c r="E763" s="111"/>
      <c r="F763" s="112"/>
    </row>
    <row r="764" spans="1:6">
      <c r="A764" s="109"/>
      <c r="B764" s="107"/>
      <c r="C764" s="121"/>
      <c r="D764" s="110"/>
      <c r="E764" s="111"/>
      <c r="F764" s="112"/>
    </row>
    <row r="765" spans="1:6">
      <c r="A765" s="109"/>
      <c r="B765" s="107"/>
      <c r="C765" s="121"/>
      <c r="D765" s="110"/>
      <c r="E765" s="111"/>
      <c r="F765" s="112"/>
    </row>
    <row r="766" spans="1:6">
      <c r="A766" s="109"/>
      <c r="B766" s="107"/>
      <c r="C766" s="121"/>
      <c r="D766" s="110"/>
      <c r="E766" s="111"/>
      <c r="F766" s="112"/>
    </row>
    <row r="767" spans="1:6">
      <c r="A767" s="109"/>
      <c r="B767" s="107"/>
      <c r="C767" s="121"/>
      <c r="D767" s="110"/>
      <c r="E767" s="111"/>
      <c r="F767" s="112"/>
    </row>
    <row r="768" spans="1:6">
      <c r="A768" s="109"/>
      <c r="B768" s="107"/>
      <c r="C768" s="121"/>
      <c r="D768" s="110"/>
      <c r="E768" s="111"/>
      <c r="F768" s="112"/>
    </row>
    <row r="769" spans="1:6">
      <c r="A769" s="109"/>
      <c r="B769" s="107"/>
      <c r="C769" s="121"/>
      <c r="D769" s="110"/>
      <c r="E769" s="111"/>
      <c r="F769" s="112"/>
    </row>
    <row r="770" spans="1:6">
      <c r="A770" s="109"/>
      <c r="B770" s="107"/>
      <c r="C770" s="121"/>
      <c r="D770" s="110"/>
      <c r="E770" s="111"/>
      <c r="F770" s="112"/>
    </row>
    <row r="771" spans="1:6">
      <c r="A771" s="109"/>
      <c r="B771" s="107"/>
      <c r="C771" s="121"/>
      <c r="D771" s="110"/>
      <c r="E771" s="111"/>
      <c r="F771" s="112"/>
    </row>
    <row r="772" spans="1:6">
      <c r="A772" s="109"/>
      <c r="B772" s="107"/>
      <c r="C772" s="121"/>
      <c r="D772" s="110"/>
      <c r="E772" s="111"/>
      <c r="F772" s="112"/>
    </row>
    <row r="773" spans="1:6">
      <c r="A773" s="109"/>
      <c r="B773" s="107"/>
      <c r="C773" s="121"/>
      <c r="D773" s="110"/>
      <c r="E773" s="111"/>
      <c r="F773" s="112"/>
    </row>
    <row r="774" spans="1:6">
      <c r="A774" s="109"/>
      <c r="B774" s="107"/>
      <c r="C774" s="121"/>
      <c r="D774" s="110"/>
      <c r="E774" s="111"/>
      <c r="F774" s="112"/>
    </row>
    <row r="775" spans="1:6">
      <c r="A775" s="109"/>
      <c r="B775" s="107"/>
      <c r="C775" s="121"/>
      <c r="D775" s="110"/>
      <c r="E775" s="111"/>
      <c r="F775" s="112"/>
    </row>
    <row r="776" spans="1:6">
      <c r="A776" s="109"/>
      <c r="B776" s="107"/>
      <c r="C776" s="121"/>
      <c r="D776" s="110"/>
      <c r="E776" s="111"/>
      <c r="F776" s="112"/>
    </row>
    <row r="777" spans="1:6">
      <c r="A777" s="109"/>
      <c r="B777" s="107"/>
      <c r="C777" s="121"/>
      <c r="D777" s="110"/>
      <c r="E777" s="111"/>
      <c r="F777" s="112"/>
    </row>
    <row r="778" spans="1:6">
      <c r="A778" s="109"/>
      <c r="B778" s="107"/>
      <c r="C778" s="121"/>
      <c r="D778" s="110"/>
      <c r="E778" s="111"/>
      <c r="F778" s="112"/>
    </row>
    <row r="779" spans="1:6">
      <c r="A779" s="109"/>
      <c r="B779" s="107"/>
      <c r="C779" s="121"/>
      <c r="D779" s="110"/>
      <c r="E779" s="111"/>
      <c r="F779" s="112"/>
    </row>
    <row r="780" spans="1:6">
      <c r="A780" s="109"/>
      <c r="B780" s="107"/>
      <c r="C780" s="121"/>
      <c r="D780" s="110"/>
      <c r="E780" s="111"/>
      <c r="F780" s="112"/>
    </row>
    <row r="781" spans="1:6">
      <c r="A781" s="109"/>
      <c r="B781" s="107"/>
      <c r="C781" s="121"/>
      <c r="D781" s="110"/>
      <c r="E781" s="111"/>
      <c r="F781" s="112"/>
    </row>
    <row r="782" spans="1:6">
      <c r="A782" s="109"/>
      <c r="B782" s="107"/>
      <c r="C782" s="121"/>
      <c r="D782" s="110"/>
      <c r="E782" s="111"/>
      <c r="F782" s="112"/>
    </row>
    <row r="783" spans="1:6">
      <c r="A783" s="109"/>
      <c r="B783" s="107"/>
      <c r="C783" s="121"/>
      <c r="D783" s="110"/>
      <c r="E783" s="111"/>
      <c r="F783" s="112"/>
    </row>
    <row r="784" spans="1:6">
      <c r="A784" s="109"/>
      <c r="B784" s="107"/>
      <c r="C784" s="121"/>
      <c r="D784" s="110"/>
      <c r="E784" s="111"/>
      <c r="F784" s="112"/>
    </row>
    <row r="785" spans="1:6">
      <c r="A785" s="109"/>
      <c r="B785" s="107"/>
      <c r="C785" s="121"/>
      <c r="D785" s="110"/>
      <c r="E785" s="111"/>
      <c r="F785" s="112"/>
    </row>
    <row r="786" spans="1:6">
      <c r="A786" s="109"/>
      <c r="B786" s="107"/>
      <c r="C786" s="121"/>
      <c r="D786" s="110"/>
      <c r="E786" s="111"/>
      <c r="F786" s="112"/>
    </row>
    <row r="787" spans="1:6">
      <c r="A787" s="109"/>
      <c r="B787" s="107"/>
      <c r="C787" s="121"/>
      <c r="D787" s="110"/>
      <c r="E787" s="111"/>
      <c r="F787" s="112"/>
    </row>
    <row r="788" spans="1:6">
      <c r="A788" s="109"/>
      <c r="B788" s="107"/>
      <c r="C788" s="121"/>
      <c r="D788" s="110"/>
      <c r="E788" s="111"/>
      <c r="F788" s="112"/>
    </row>
    <row r="789" spans="1:6">
      <c r="A789" s="109"/>
      <c r="B789" s="107"/>
      <c r="C789" s="121"/>
      <c r="D789" s="110"/>
      <c r="E789" s="111"/>
      <c r="F789" s="112"/>
    </row>
    <row r="790" spans="1:6">
      <c r="A790" s="109"/>
      <c r="B790" s="107"/>
      <c r="C790" s="121"/>
      <c r="D790" s="110"/>
      <c r="E790" s="111"/>
      <c r="F790" s="112"/>
    </row>
    <row r="791" spans="1:6">
      <c r="A791" s="109"/>
      <c r="B791" s="107"/>
      <c r="C791" s="121"/>
      <c r="D791" s="110"/>
      <c r="E791" s="111"/>
      <c r="F791" s="112"/>
    </row>
    <row r="792" spans="1:6">
      <c r="A792" s="109"/>
      <c r="B792" s="107"/>
      <c r="C792" s="121"/>
      <c r="D792" s="110"/>
      <c r="E792" s="111"/>
      <c r="F792" s="112"/>
    </row>
    <row r="793" spans="1:6">
      <c r="A793" s="109"/>
      <c r="B793" s="107"/>
      <c r="C793" s="121"/>
      <c r="D793" s="110"/>
      <c r="E793" s="111"/>
      <c r="F793" s="112"/>
    </row>
    <row r="794" spans="1:6">
      <c r="A794" s="109"/>
      <c r="B794" s="107"/>
      <c r="C794" s="121"/>
      <c r="D794" s="110"/>
      <c r="E794" s="111"/>
      <c r="F794" s="112"/>
    </row>
    <row r="795" spans="1:6">
      <c r="A795" s="109"/>
      <c r="B795" s="107"/>
      <c r="C795" s="121"/>
      <c r="D795" s="110"/>
      <c r="E795" s="111"/>
      <c r="F795" s="112"/>
    </row>
    <row r="796" spans="1:6">
      <c r="A796" s="109"/>
      <c r="B796" s="107"/>
      <c r="C796" s="121"/>
      <c r="D796" s="110"/>
      <c r="E796" s="111"/>
      <c r="F796" s="112"/>
    </row>
    <row r="797" spans="1:6">
      <c r="A797" s="109"/>
      <c r="B797" s="107"/>
      <c r="C797" s="121"/>
      <c r="D797" s="110"/>
      <c r="E797" s="111"/>
      <c r="F797" s="112"/>
    </row>
    <row r="798" spans="1:6">
      <c r="A798" s="109"/>
      <c r="B798" s="107"/>
      <c r="C798" s="121"/>
      <c r="D798" s="110"/>
      <c r="E798" s="111"/>
      <c r="F798" s="112"/>
    </row>
    <row r="799" spans="1:6">
      <c r="A799" s="109"/>
      <c r="B799" s="107"/>
      <c r="C799" s="121"/>
      <c r="D799" s="110"/>
      <c r="E799" s="111"/>
      <c r="F799" s="112"/>
    </row>
    <row r="800" spans="1:6">
      <c r="A800" s="109"/>
      <c r="B800" s="107"/>
      <c r="C800" s="121"/>
      <c r="D800" s="110"/>
      <c r="E800" s="111"/>
      <c r="F800" s="112"/>
    </row>
    <row r="801" spans="1:6">
      <c r="A801" s="109"/>
      <c r="B801" s="107"/>
      <c r="C801" s="121"/>
      <c r="D801" s="110"/>
      <c r="E801" s="111"/>
      <c r="F801" s="112"/>
    </row>
    <row r="802" spans="1:6">
      <c r="A802" s="109"/>
      <c r="B802" s="107"/>
      <c r="C802" s="121"/>
      <c r="D802" s="110"/>
      <c r="E802" s="111"/>
      <c r="F802" s="112"/>
    </row>
    <row r="803" spans="1:6">
      <c r="A803" s="109"/>
      <c r="B803" s="107"/>
      <c r="C803" s="121"/>
      <c r="D803" s="110"/>
      <c r="E803" s="111"/>
      <c r="F803" s="112"/>
    </row>
    <row r="804" spans="1:6">
      <c r="A804" s="109"/>
      <c r="B804" s="107"/>
      <c r="C804" s="121"/>
      <c r="D804" s="110"/>
      <c r="E804" s="111"/>
      <c r="F804" s="112"/>
    </row>
    <row r="805" spans="1:6">
      <c r="A805" s="109"/>
      <c r="B805" s="107"/>
      <c r="C805" s="121"/>
      <c r="D805" s="110"/>
      <c r="E805" s="111"/>
      <c r="F805" s="112"/>
    </row>
    <row r="806" spans="1:6">
      <c r="A806" s="109"/>
      <c r="B806" s="107"/>
      <c r="C806" s="121"/>
      <c r="D806" s="110"/>
      <c r="E806" s="111"/>
      <c r="F806" s="112"/>
    </row>
    <row r="807" spans="1:6">
      <c r="A807" s="109"/>
      <c r="B807" s="107"/>
      <c r="C807" s="121"/>
      <c r="D807" s="110"/>
      <c r="E807" s="111"/>
      <c r="F807" s="112"/>
    </row>
    <row r="808" spans="1:6">
      <c r="A808" s="109"/>
      <c r="B808" s="107"/>
      <c r="C808" s="121"/>
      <c r="D808" s="110"/>
      <c r="E808" s="111"/>
      <c r="F808" s="112"/>
    </row>
    <row r="809" spans="1:6">
      <c r="A809" s="109"/>
      <c r="B809" s="107"/>
      <c r="C809" s="121"/>
      <c r="D809" s="110"/>
      <c r="E809" s="111"/>
      <c r="F809" s="112"/>
    </row>
    <row r="810" spans="1:6">
      <c r="A810" s="109"/>
      <c r="B810" s="107"/>
      <c r="C810" s="121"/>
      <c r="D810" s="110"/>
      <c r="E810" s="111"/>
      <c r="F810" s="112"/>
    </row>
    <row r="811" spans="1:6">
      <c r="A811" s="109"/>
      <c r="B811" s="107"/>
      <c r="C811" s="121"/>
      <c r="D811" s="110"/>
      <c r="E811" s="111"/>
      <c r="F811" s="112"/>
    </row>
    <row r="812" spans="1:6">
      <c r="A812" s="109"/>
      <c r="B812" s="107"/>
      <c r="C812" s="121"/>
      <c r="D812" s="110"/>
      <c r="E812" s="111"/>
      <c r="F812" s="112"/>
    </row>
    <row r="813" spans="1:6">
      <c r="A813" s="109"/>
      <c r="B813" s="107"/>
      <c r="C813" s="121"/>
      <c r="D813" s="110"/>
      <c r="E813" s="111"/>
      <c r="F813" s="112"/>
    </row>
    <row r="814" spans="1:6">
      <c r="A814" s="109"/>
      <c r="B814" s="107"/>
      <c r="C814" s="121"/>
      <c r="D814" s="110"/>
      <c r="E814" s="111"/>
      <c r="F814" s="112"/>
    </row>
    <row r="815" spans="1:6">
      <c r="A815" s="109"/>
      <c r="B815" s="107"/>
      <c r="C815" s="121"/>
      <c r="D815" s="110"/>
      <c r="E815" s="111"/>
      <c r="F815" s="112"/>
    </row>
    <row r="816" spans="1:6">
      <c r="A816" s="109"/>
      <c r="B816" s="107"/>
      <c r="C816" s="121"/>
      <c r="D816" s="110"/>
      <c r="E816" s="111"/>
      <c r="F816" s="112"/>
    </row>
    <row r="817" spans="1:6">
      <c r="A817" s="109"/>
      <c r="B817" s="107"/>
      <c r="C817" s="121"/>
      <c r="D817" s="110"/>
      <c r="E817" s="111"/>
      <c r="F817" s="112"/>
    </row>
    <row r="818" spans="1:6">
      <c r="A818" s="109"/>
      <c r="B818" s="107"/>
      <c r="C818" s="121"/>
      <c r="D818" s="110"/>
      <c r="E818" s="111"/>
      <c r="F818" s="112"/>
    </row>
    <row r="819" spans="1:6">
      <c r="A819" s="109"/>
      <c r="B819" s="107"/>
      <c r="C819" s="121"/>
      <c r="D819" s="110"/>
      <c r="E819" s="111"/>
      <c r="F819" s="112"/>
    </row>
    <row r="820" spans="1:6">
      <c r="A820" s="109"/>
      <c r="B820" s="107"/>
      <c r="C820" s="121"/>
      <c r="D820" s="110"/>
      <c r="E820" s="111"/>
      <c r="F820" s="112"/>
    </row>
    <row r="821" spans="1:6">
      <c r="A821" s="109"/>
      <c r="B821" s="107"/>
      <c r="C821" s="121"/>
      <c r="D821" s="110"/>
      <c r="E821" s="111"/>
      <c r="F821" s="112"/>
    </row>
    <row r="822" spans="1:6">
      <c r="A822" s="109"/>
      <c r="B822" s="107"/>
      <c r="C822" s="121"/>
      <c r="D822" s="110"/>
      <c r="E822" s="111"/>
      <c r="F822" s="112"/>
    </row>
    <row r="823" spans="1:6">
      <c r="A823" s="109"/>
      <c r="B823" s="107"/>
      <c r="C823" s="121"/>
      <c r="D823" s="110"/>
      <c r="E823" s="111"/>
      <c r="F823" s="112"/>
    </row>
    <row r="824" spans="1:6">
      <c r="A824" s="109"/>
      <c r="B824" s="107"/>
      <c r="C824" s="121"/>
      <c r="D824" s="110"/>
      <c r="E824" s="111"/>
      <c r="F824" s="112"/>
    </row>
    <row r="825" spans="1:6">
      <c r="A825" s="109"/>
      <c r="B825" s="107"/>
      <c r="C825" s="121"/>
      <c r="D825" s="110"/>
      <c r="E825" s="111"/>
      <c r="F825" s="112"/>
    </row>
    <row r="826" spans="1:6">
      <c r="A826" s="109"/>
      <c r="B826" s="107"/>
      <c r="C826" s="121"/>
      <c r="D826" s="110"/>
      <c r="E826" s="111"/>
      <c r="F826" s="112"/>
    </row>
    <row r="827" spans="1:6">
      <c r="A827" s="109"/>
      <c r="B827" s="107"/>
      <c r="C827" s="121"/>
      <c r="D827" s="110"/>
      <c r="E827" s="111"/>
      <c r="F827" s="112"/>
    </row>
    <row r="828" spans="1:6">
      <c r="A828" s="109"/>
      <c r="B828" s="107"/>
      <c r="C828" s="121"/>
      <c r="D828" s="110"/>
      <c r="E828" s="111"/>
      <c r="F828" s="112"/>
    </row>
    <row r="829" spans="1:6">
      <c r="A829" s="109"/>
      <c r="B829" s="107"/>
      <c r="C829" s="121"/>
      <c r="D829" s="110"/>
      <c r="E829" s="111"/>
      <c r="F829" s="112"/>
    </row>
    <row r="830" spans="1:6">
      <c r="A830" s="109"/>
      <c r="B830" s="107"/>
      <c r="C830" s="121"/>
      <c r="D830" s="110"/>
      <c r="E830" s="111"/>
      <c r="F830" s="112"/>
    </row>
    <row r="831" spans="1:6">
      <c r="A831" s="109"/>
      <c r="B831" s="107"/>
      <c r="C831" s="121"/>
      <c r="D831" s="110"/>
      <c r="E831" s="111"/>
      <c r="F831" s="112"/>
    </row>
    <row r="832" spans="1:6">
      <c r="A832" s="109"/>
      <c r="B832" s="107"/>
      <c r="C832" s="121"/>
      <c r="D832" s="110"/>
      <c r="E832" s="111"/>
      <c r="F832" s="112"/>
    </row>
    <row r="833" spans="1:6">
      <c r="A833" s="109"/>
      <c r="B833" s="107"/>
      <c r="C833" s="121"/>
      <c r="D833" s="110"/>
      <c r="E833" s="111"/>
      <c r="F833" s="112"/>
    </row>
    <row r="834" spans="1:6">
      <c r="A834" s="109"/>
      <c r="B834" s="107"/>
      <c r="C834" s="121"/>
      <c r="D834" s="110"/>
      <c r="E834" s="111"/>
      <c r="F834" s="112"/>
    </row>
    <row r="835" spans="1:6">
      <c r="A835" s="109"/>
      <c r="B835" s="107"/>
      <c r="C835" s="121"/>
      <c r="D835" s="110"/>
      <c r="E835" s="111"/>
      <c r="F835" s="112"/>
    </row>
    <row r="836" spans="1:6">
      <c r="A836" s="109"/>
      <c r="B836" s="107"/>
      <c r="C836" s="121"/>
      <c r="D836" s="110"/>
      <c r="E836" s="111"/>
      <c r="F836" s="112"/>
    </row>
    <row r="837" spans="1:6">
      <c r="A837" s="109"/>
      <c r="B837" s="107"/>
      <c r="C837" s="121"/>
      <c r="D837" s="110"/>
      <c r="E837" s="111"/>
      <c r="F837" s="112"/>
    </row>
    <row r="838" spans="1:6">
      <c r="A838" s="109"/>
      <c r="B838" s="107"/>
      <c r="C838" s="121"/>
      <c r="D838" s="110"/>
      <c r="E838" s="111"/>
      <c r="F838" s="112"/>
    </row>
    <row r="839" spans="1:6">
      <c r="A839" s="109"/>
      <c r="B839" s="107"/>
      <c r="C839" s="121"/>
      <c r="D839" s="110"/>
      <c r="E839" s="111"/>
      <c r="F839" s="112"/>
    </row>
    <row r="840" spans="1:6">
      <c r="A840" s="109"/>
      <c r="B840" s="107"/>
      <c r="C840" s="121"/>
      <c r="D840" s="110"/>
      <c r="E840" s="111"/>
      <c r="F840" s="112"/>
    </row>
    <row r="841" spans="1:6">
      <c r="A841" s="109"/>
      <c r="B841" s="107"/>
      <c r="C841" s="121"/>
      <c r="D841" s="110"/>
      <c r="E841" s="111"/>
      <c r="F841" s="112"/>
    </row>
    <row r="842" spans="1:6">
      <c r="A842" s="109"/>
      <c r="B842" s="107"/>
      <c r="C842" s="121"/>
      <c r="D842" s="110"/>
      <c r="E842" s="111"/>
      <c r="F842" s="112"/>
    </row>
    <row r="843" spans="1:6">
      <c r="A843" s="109"/>
      <c r="B843" s="107"/>
      <c r="C843" s="121"/>
      <c r="D843" s="110"/>
      <c r="E843" s="111"/>
      <c r="F843" s="112"/>
    </row>
    <row r="844" spans="1:6">
      <c r="A844" s="109"/>
      <c r="B844" s="107"/>
      <c r="C844" s="121"/>
      <c r="D844" s="110"/>
      <c r="E844" s="111"/>
      <c r="F844" s="112"/>
    </row>
    <row r="845" spans="1:6">
      <c r="A845" s="109"/>
      <c r="B845" s="107"/>
      <c r="C845" s="121"/>
      <c r="D845" s="110"/>
      <c r="E845" s="111"/>
      <c r="F845" s="112"/>
    </row>
    <row r="846" spans="1:6">
      <c r="A846" s="109"/>
      <c r="B846" s="107"/>
      <c r="C846" s="121"/>
      <c r="D846" s="110"/>
      <c r="E846" s="111"/>
      <c r="F846" s="112"/>
    </row>
    <row r="847" spans="1:6">
      <c r="A847" s="109"/>
      <c r="B847" s="107"/>
      <c r="C847" s="121"/>
      <c r="D847" s="110"/>
      <c r="E847" s="111"/>
      <c r="F847" s="112"/>
    </row>
    <row r="848" spans="1:6">
      <c r="A848" s="109"/>
      <c r="B848" s="107"/>
      <c r="C848" s="121"/>
      <c r="D848" s="110"/>
      <c r="E848" s="111"/>
      <c r="F848" s="112"/>
    </row>
    <row r="849" spans="1:6">
      <c r="A849" s="109"/>
      <c r="B849" s="107"/>
      <c r="C849" s="121"/>
      <c r="D849" s="110"/>
      <c r="E849" s="111"/>
      <c r="F849" s="112"/>
    </row>
    <row r="850" spans="1:6">
      <c r="A850" s="109"/>
      <c r="B850" s="107"/>
      <c r="C850" s="121"/>
      <c r="D850" s="110"/>
      <c r="E850" s="111"/>
      <c r="F850" s="112"/>
    </row>
    <row r="851" spans="1:6">
      <c r="A851" s="109"/>
      <c r="B851" s="107"/>
      <c r="C851" s="121"/>
      <c r="D851" s="110"/>
      <c r="E851" s="111"/>
      <c r="F851" s="112"/>
    </row>
    <row r="852" spans="1:6">
      <c r="A852" s="109"/>
      <c r="B852" s="107"/>
      <c r="C852" s="121"/>
      <c r="D852" s="110"/>
      <c r="E852" s="111"/>
      <c r="F852" s="112"/>
    </row>
    <row r="853" spans="1:6">
      <c r="A853" s="109"/>
      <c r="B853" s="107"/>
      <c r="C853" s="121"/>
      <c r="D853" s="110"/>
      <c r="E853" s="111"/>
      <c r="F853" s="112"/>
    </row>
    <row r="854" spans="1:6">
      <c r="A854" s="109"/>
      <c r="B854" s="107"/>
      <c r="C854" s="121"/>
      <c r="D854" s="110"/>
      <c r="E854" s="111"/>
      <c r="F854" s="112"/>
    </row>
    <row r="855" spans="1:6">
      <c r="A855" s="109"/>
      <c r="B855" s="107"/>
      <c r="C855" s="121"/>
      <c r="D855" s="110"/>
      <c r="E855" s="111"/>
      <c r="F855" s="112"/>
    </row>
    <row r="856" spans="1:6">
      <c r="A856" s="109"/>
      <c r="B856" s="107"/>
      <c r="C856" s="121"/>
      <c r="D856" s="110"/>
      <c r="E856" s="111"/>
      <c r="F856" s="112"/>
    </row>
    <row r="857" spans="1:6">
      <c r="A857" s="109"/>
      <c r="B857" s="107"/>
      <c r="C857" s="121"/>
      <c r="D857" s="110"/>
      <c r="E857" s="111"/>
      <c r="F857" s="112"/>
    </row>
    <row r="858" spans="1:6">
      <c r="A858" s="109"/>
      <c r="B858" s="107"/>
      <c r="C858" s="121"/>
      <c r="D858" s="110"/>
      <c r="E858" s="111"/>
      <c r="F858" s="112"/>
    </row>
    <row r="859" spans="1:6">
      <c r="A859" s="109"/>
      <c r="B859" s="107"/>
      <c r="C859" s="121"/>
      <c r="D859" s="110"/>
      <c r="E859" s="111"/>
      <c r="F859" s="112"/>
    </row>
    <row r="860" spans="1:6">
      <c r="A860" s="109"/>
      <c r="B860" s="107"/>
      <c r="C860" s="121"/>
      <c r="D860" s="110"/>
      <c r="E860" s="111"/>
      <c r="F860" s="112"/>
    </row>
    <row r="861" spans="1:6">
      <c r="A861" s="109"/>
      <c r="B861" s="107"/>
      <c r="C861" s="121"/>
      <c r="D861" s="110"/>
      <c r="E861" s="111"/>
      <c r="F861" s="112"/>
    </row>
    <row r="862" spans="1:6">
      <c r="A862" s="109"/>
      <c r="B862" s="107"/>
      <c r="C862" s="121"/>
      <c r="D862" s="110"/>
      <c r="E862" s="111"/>
      <c r="F862" s="112"/>
    </row>
    <row r="863" spans="1:6">
      <c r="A863" s="109"/>
      <c r="B863" s="107"/>
      <c r="C863" s="121"/>
      <c r="D863" s="110"/>
      <c r="E863" s="111"/>
      <c r="F863" s="112"/>
    </row>
    <row r="864" spans="1:6">
      <c r="A864" s="109"/>
      <c r="B864" s="107"/>
      <c r="C864" s="121"/>
      <c r="D864" s="110"/>
      <c r="E864" s="111"/>
      <c r="F864" s="112"/>
    </row>
    <row r="865" spans="1:6">
      <c r="A865" s="109"/>
      <c r="B865" s="107"/>
      <c r="C865" s="121"/>
      <c r="D865" s="110"/>
      <c r="E865" s="111"/>
      <c r="F865" s="112"/>
    </row>
    <row r="866" spans="1:6">
      <c r="A866" s="109"/>
      <c r="B866" s="107"/>
      <c r="C866" s="121"/>
      <c r="D866" s="110"/>
      <c r="E866" s="111"/>
      <c r="F866" s="112"/>
    </row>
    <row r="867" spans="1:6">
      <c r="A867" s="109"/>
      <c r="B867" s="107"/>
      <c r="C867" s="121"/>
      <c r="D867" s="110"/>
      <c r="E867" s="111"/>
      <c r="F867" s="112"/>
    </row>
    <row r="868" spans="1:6">
      <c r="A868" s="109"/>
      <c r="B868" s="107"/>
      <c r="C868" s="121"/>
      <c r="D868" s="110"/>
      <c r="E868" s="111"/>
      <c r="F868" s="112"/>
    </row>
    <row r="869" spans="1:6">
      <c r="A869" s="109"/>
      <c r="B869" s="107"/>
      <c r="C869" s="121"/>
      <c r="D869" s="110"/>
      <c r="E869" s="111"/>
      <c r="F869" s="112"/>
    </row>
    <row r="870" spans="1:6">
      <c r="A870" s="109"/>
      <c r="B870" s="107"/>
      <c r="C870" s="121"/>
      <c r="D870" s="110"/>
      <c r="E870" s="111"/>
      <c r="F870" s="112"/>
    </row>
    <row r="871" spans="1:6">
      <c r="A871" s="109"/>
      <c r="B871" s="107"/>
      <c r="C871" s="121"/>
      <c r="D871" s="110"/>
      <c r="E871" s="111"/>
      <c r="F871" s="112"/>
    </row>
    <row r="872" spans="1:6">
      <c r="A872" s="109"/>
      <c r="B872" s="107"/>
      <c r="C872" s="121"/>
      <c r="D872" s="110"/>
      <c r="E872" s="111"/>
      <c r="F872" s="112"/>
    </row>
    <row r="873" spans="1:6">
      <c r="A873" s="109"/>
      <c r="B873" s="107"/>
      <c r="C873" s="121"/>
      <c r="D873" s="110"/>
      <c r="E873" s="111"/>
      <c r="F873" s="112"/>
    </row>
    <row r="874" spans="1:6">
      <c r="A874" s="109"/>
      <c r="B874" s="107"/>
      <c r="C874" s="121"/>
      <c r="D874" s="110"/>
      <c r="E874" s="111"/>
      <c r="F874" s="112"/>
    </row>
    <row r="875" spans="1:6">
      <c r="A875" s="109"/>
      <c r="B875" s="107"/>
      <c r="C875" s="121"/>
      <c r="D875" s="110"/>
      <c r="E875" s="111"/>
      <c r="F875" s="112"/>
    </row>
    <row r="876" spans="1:6">
      <c r="A876" s="109"/>
      <c r="B876" s="107"/>
      <c r="C876" s="121"/>
      <c r="D876" s="110"/>
      <c r="E876" s="111"/>
      <c r="F876" s="112"/>
    </row>
    <row r="877" spans="1:6">
      <c r="A877" s="109"/>
      <c r="B877" s="107"/>
      <c r="C877" s="121"/>
      <c r="D877" s="110"/>
      <c r="E877" s="111"/>
      <c r="F877" s="112"/>
    </row>
    <row r="878" spans="1:6">
      <c r="A878" s="109"/>
      <c r="B878" s="107"/>
      <c r="C878" s="121"/>
      <c r="D878" s="110"/>
      <c r="E878" s="111"/>
      <c r="F878" s="112"/>
    </row>
    <row r="879" spans="1:6">
      <c r="A879" s="109"/>
      <c r="B879" s="107"/>
      <c r="C879" s="121"/>
      <c r="D879" s="110"/>
      <c r="E879" s="111"/>
      <c r="F879" s="112"/>
    </row>
    <row r="880" spans="1:6">
      <c r="A880" s="109"/>
      <c r="B880" s="107"/>
      <c r="C880" s="121"/>
      <c r="D880" s="110"/>
      <c r="E880" s="111"/>
      <c r="F880" s="112"/>
    </row>
    <row r="881" spans="1:6">
      <c r="A881" s="109"/>
      <c r="B881" s="107"/>
      <c r="C881" s="121"/>
      <c r="D881" s="110"/>
      <c r="E881" s="111"/>
      <c r="F881" s="112"/>
    </row>
    <row r="882" spans="1:6">
      <c r="A882" s="109"/>
      <c r="B882" s="107"/>
      <c r="C882" s="121"/>
      <c r="D882" s="110"/>
      <c r="E882" s="111"/>
      <c r="F882" s="112"/>
    </row>
    <row r="883" spans="1:6">
      <c r="A883" s="109"/>
      <c r="B883" s="107"/>
      <c r="C883" s="121"/>
      <c r="D883" s="110"/>
      <c r="E883" s="111"/>
      <c r="F883" s="112"/>
    </row>
    <row r="884" spans="1:6">
      <c r="A884" s="109"/>
      <c r="B884" s="107"/>
      <c r="C884" s="121"/>
      <c r="D884" s="110"/>
      <c r="E884" s="111"/>
      <c r="F884" s="112"/>
    </row>
    <row r="885" spans="1:6">
      <c r="A885" s="109"/>
      <c r="B885" s="107"/>
      <c r="C885" s="121"/>
      <c r="D885" s="110"/>
      <c r="E885" s="111"/>
      <c r="F885" s="112"/>
    </row>
    <row r="886" spans="1:6">
      <c r="A886" s="109"/>
      <c r="B886" s="107"/>
      <c r="C886" s="121"/>
      <c r="D886" s="110"/>
      <c r="E886" s="111"/>
      <c r="F886" s="112"/>
    </row>
    <row r="887" spans="1:6">
      <c r="A887" s="109"/>
      <c r="B887" s="107"/>
      <c r="C887" s="121"/>
      <c r="D887" s="110"/>
      <c r="E887" s="111"/>
      <c r="F887" s="112"/>
    </row>
    <row r="888" spans="1:6">
      <c r="A888" s="109"/>
      <c r="B888" s="107"/>
      <c r="C888" s="121"/>
      <c r="D888" s="110"/>
      <c r="E888" s="111"/>
      <c r="F888" s="112"/>
    </row>
    <row r="889" spans="1:6">
      <c r="A889" s="109"/>
      <c r="B889" s="107"/>
      <c r="C889" s="121"/>
      <c r="D889" s="110"/>
      <c r="E889" s="111"/>
      <c r="F889" s="112"/>
    </row>
    <row r="890" spans="1:6">
      <c r="A890" s="109"/>
      <c r="B890" s="107"/>
      <c r="C890" s="121"/>
      <c r="D890" s="110"/>
      <c r="E890" s="111"/>
      <c r="F890" s="112"/>
    </row>
    <row r="891" spans="1:6">
      <c r="A891" s="109"/>
      <c r="B891" s="107"/>
      <c r="C891" s="121"/>
      <c r="D891" s="110"/>
      <c r="E891" s="111"/>
      <c r="F891" s="112"/>
    </row>
    <row r="892" spans="1:6">
      <c r="A892" s="109"/>
      <c r="B892" s="107"/>
      <c r="C892" s="121"/>
      <c r="D892" s="110"/>
      <c r="E892" s="111"/>
      <c r="F892" s="112"/>
    </row>
    <row r="893" spans="1:6">
      <c r="A893" s="109"/>
      <c r="B893" s="107"/>
      <c r="C893" s="121"/>
      <c r="D893" s="110"/>
      <c r="E893" s="111"/>
      <c r="F893" s="112"/>
    </row>
    <row r="894" spans="1:6">
      <c r="A894" s="109"/>
      <c r="B894" s="107"/>
      <c r="C894" s="121"/>
      <c r="D894" s="110"/>
      <c r="E894" s="111"/>
      <c r="F894" s="112"/>
    </row>
    <row r="895" spans="1:6">
      <c r="A895" s="109"/>
      <c r="B895" s="107"/>
      <c r="C895" s="121"/>
      <c r="D895" s="110"/>
      <c r="E895" s="111"/>
      <c r="F895" s="112"/>
    </row>
    <row r="896" spans="1:6">
      <c r="A896" s="109"/>
      <c r="B896" s="107"/>
      <c r="C896" s="121"/>
      <c r="D896" s="110"/>
      <c r="E896" s="111"/>
      <c r="F896" s="112"/>
    </row>
    <row r="897" spans="1:6">
      <c r="A897" s="109"/>
      <c r="B897" s="107"/>
      <c r="C897" s="121"/>
      <c r="D897" s="110"/>
      <c r="E897" s="111"/>
      <c r="F897" s="112"/>
    </row>
    <row r="898" spans="1:6">
      <c r="A898" s="109"/>
      <c r="B898" s="107"/>
      <c r="C898" s="121"/>
      <c r="D898" s="110"/>
      <c r="E898" s="111"/>
      <c r="F898" s="112"/>
    </row>
    <row r="899" spans="1:6">
      <c r="A899" s="109"/>
      <c r="B899" s="107"/>
      <c r="C899" s="121"/>
      <c r="D899" s="110"/>
      <c r="E899" s="111"/>
      <c r="F899" s="112"/>
    </row>
    <row r="900" spans="1:6">
      <c r="A900" s="109"/>
      <c r="B900" s="107"/>
      <c r="C900" s="121"/>
      <c r="D900" s="110"/>
      <c r="E900" s="111"/>
      <c r="F900" s="112"/>
    </row>
    <row r="901" spans="1:6">
      <c r="A901" s="109"/>
      <c r="B901" s="107"/>
      <c r="C901" s="121"/>
      <c r="D901" s="110"/>
      <c r="E901" s="111"/>
      <c r="F901" s="112"/>
    </row>
    <row r="902" spans="1:6">
      <c r="A902" s="109"/>
      <c r="B902" s="107"/>
      <c r="C902" s="121"/>
      <c r="D902" s="110"/>
      <c r="E902" s="111"/>
      <c r="F902" s="112"/>
    </row>
    <row r="903" spans="1:6">
      <c r="A903" s="109"/>
      <c r="B903" s="107"/>
      <c r="C903" s="121"/>
      <c r="D903" s="110"/>
      <c r="E903" s="111"/>
      <c r="F903" s="112"/>
    </row>
    <row r="904" spans="1:6">
      <c r="A904" s="109"/>
      <c r="B904" s="107"/>
      <c r="C904" s="121"/>
      <c r="D904" s="110"/>
      <c r="E904" s="111"/>
      <c r="F904" s="112"/>
    </row>
    <row r="905" spans="1:6">
      <c r="A905" s="109"/>
      <c r="B905" s="107"/>
      <c r="C905" s="121"/>
      <c r="D905" s="110"/>
      <c r="E905" s="111"/>
      <c r="F905" s="112"/>
    </row>
    <row r="906" spans="1:6">
      <c r="A906" s="109"/>
      <c r="B906" s="107"/>
      <c r="C906" s="121"/>
      <c r="D906" s="110"/>
      <c r="E906" s="111"/>
      <c r="F906" s="112"/>
    </row>
    <row r="907" spans="1:6">
      <c r="A907" s="109"/>
      <c r="B907" s="107"/>
      <c r="C907" s="121"/>
      <c r="D907" s="110"/>
      <c r="E907" s="111"/>
      <c r="F907" s="112"/>
    </row>
    <row r="908" spans="1:6">
      <c r="A908" s="109"/>
      <c r="B908" s="107"/>
      <c r="C908" s="121"/>
      <c r="D908" s="110"/>
      <c r="E908" s="111"/>
      <c r="F908" s="112"/>
    </row>
    <row r="909" spans="1:6">
      <c r="A909" s="109"/>
      <c r="B909" s="107"/>
      <c r="C909" s="121"/>
      <c r="D909" s="110"/>
      <c r="E909" s="111"/>
      <c r="F909" s="112"/>
    </row>
    <row r="910" spans="1:6">
      <c r="A910" s="109"/>
      <c r="B910" s="107"/>
      <c r="C910" s="121"/>
      <c r="D910" s="110"/>
      <c r="E910" s="111"/>
      <c r="F910" s="112"/>
    </row>
    <row r="911" spans="1:6">
      <c r="A911" s="109"/>
      <c r="B911" s="107"/>
      <c r="C911" s="121"/>
      <c r="D911" s="110"/>
      <c r="E911" s="111"/>
      <c r="F911" s="112"/>
    </row>
    <row r="912" spans="1:6">
      <c r="A912" s="109"/>
      <c r="B912" s="107"/>
      <c r="C912" s="121"/>
      <c r="D912" s="110"/>
      <c r="E912" s="111"/>
      <c r="F912" s="112"/>
    </row>
    <row r="913" spans="1:6">
      <c r="A913" s="109"/>
      <c r="B913" s="107"/>
      <c r="C913" s="121"/>
      <c r="D913" s="110"/>
      <c r="E913" s="111"/>
      <c r="F913" s="112"/>
    </row>
    <row r="914" spans="1:6">
      <c r="A914" s="109"/>
      <c r="B914" s="107"/>
      <c r="C914" s="121"/>
      <c r="D914" s="110"/>
      <c r="E914" s="111"/>
      <c r="F914" s="112"/>
    </row>
    <row r="915" spans="1:6">
      <c r="A915" s="109"/>
      <c r="B915" s="107"/>
      <c r="C915" s="121"/>
      <c r="D915" s="110"/>
      <c r="E915" s="111"/>
      <c r="F915" s="112"/>
    </row>
    <row r="916" spans="1:6">
      <c r="A916" s="109"/>
      <c r="B916" s="107"/>
      <c r="C916" s="121"/>
      <c r="D916" s="110"/>
      <c r="E916" s="111"/>
      <c r="F916" s="112"/>
    </row>
    <row r="917" spans="1:6">
      <c r="A917" s="109"/>
      <c r="B917" s="107"/>
      <c r="C917" s="121"/>
      <c r="D917" s="110"/>
      <c r="E917" s="111"/>
      <c r="F917" s="112"/>
    </row>
    <row r="918" spans="1:6">
      <c r="A918" s="109"/>
      <c r="B918" s="107"/>
      <c r="C918" s="121"/>
      <c r="D918" s="110"/>
      <c r="E918" s="111"/>
      <c r="F918" s="112"/>
    </row>
    <row r="919" spans="1:6">
      <c r="A919" s="109"/>
      <c r="B919" s="107"/>
      <c r="C919" s="121"/>
      <c r="D919" s="110"/>
      <c r="E919" s="111"/>
      <c r="F919" s="112"/>
    </row>
    <row r="920" spans="1:6">
      <c r="A920" s="109"/>
      <c r="B920" s="107"/>
      <c r="C920" s="121"/>
      <c r="D920" s="110"/>
      <c r="E920" s="111"/>
      <c r="F920" s="112"/>
    </row>
    <row r="921" spans="1:6">
      <c r="A921" s="109"/>
      <c r="B921" s="107"/>
      <c r="C921" s="121"/>
      <c r="D921" s="110"/>
      <c r="E921" s="111"/>
      <c r="F921" s="112"/>
    </row>
    <row r="922" spans="1:6">
      <c r="A922" s="109"/>
      <c r="B922" s="107"/>
      <c r="C922" s="121"/>
      <c r="D922" s="110"/>
      <c r="E922" s="111"/>
      <c r="F922" s="112"/>
    </row>
    <row r="923" spans="1:6">
      <c r="A923" s="109"/>
      <c r="B923" s="107"/>
      <c r="C923" s="121"/>
      <c r="D923" s="110"/>
      <c r="E923" s="111"/>
      <c r="F923" s="112"/>
    </row>
    <row r="924" spans="1:6">
      <c r="A924" s="109"/>
      <c r="B924" s="107"/>
      <c r="C924" s="121"/>
      <c r="D924" s="110"/>
      <c r="E924" s="111"/>
      <c r="F924" s="112"/>
    </row>
    <row r="925" spans="1:6">
      <c r="A925" s="109"/>
      <c r="B925" s="107"/>
      <c r="C925" s="121"/>
      <c r="D925" s="110"/>
      <c r="E925" s="111"/>
      <c r="F925" s="112"/>
    </row>
    <row r="926" spans="1:6">
      <c r="A926" s="109"/>
      <c r="B926" s="107"/>
      <c r="C926" s="121"/>
      <c r="D926" s="110"/>
      <c r="E926" s="111"/>
      <c r="F926" s="112"/>
    </row>
    <row r="927" spans="1:6">
      <c r="A927" s="109"/>
      <c r="B927" s="107"/>
      <c r="C927" s="121"/>
      <c r="D927" s="110"/>
      <c r="E927" s="111"/>
      <c r="F927" s="112"/>
    </row>
    <row r="928" spans="1:6">
      <c r="A928" s="109"/>
      <c r="B928" s="107"/>
      <c r="C928" s="121"/>
      <c r="D928" s="110"/>
      <c r="E928" s="111"/>
      <c r="F928" s="112"/>
    </row>
    <row r="929" spans="1:6">
      <c r="A929" s="109"/>
      <c r="B929" s="107"/>
      <c r="C929" s="121"/>
      <c r="D929" s="110"/>
      <c r="E929" s="111"/>
      <c r="F929" s="112"/>
    </row>
    <row r="930" spans="1:6">
      <c r="A930" s="109"/>
      <c r="B930" s="107"/>
      <c r="C930" s="121"/>
      <c r="D930" s="110"/>
      <c r="E930" s="111"/>
      <c r="F930" s="112"/>
    </row>
    <row r="931" spans="1:6">
      <c r="A931" s="109"/>
      <c r="B931" s="107"/>
      <c r="C931" s="121"/>
      <c r="D931" s="110"/>
      <c r="E931" s="111"/>
      <c r="F931" s="112"/>
    </row>
    <row r="932" spans="1:6">
      <c r="A932" s="109"/>
      <c r="B932" s="107"/>
      <c r="C932" s="121"/>
      <c r="D932" s="110"/>
      <c r="E932" s="111"/>
      <c r="F932" s="112"/>
    </row>
    <row r="933" spans="1:6">
      <c r="A933" s="109"/>
      <c r="B933" s="107"/>
      <c r="C933" s="121"/>
      <c r="D933" s="110"/>
      <c r="E933" s="111"/>
      <c r="F933" s="112"/>
    </row>
    <row r="934" spans="1:6">
      <c r="A934" s="109"/>
      <c r="B934" s="107"/>
      <c r="C934" s="121"/>
      <c r="D934" s="110"/>
      <c r="E934" s="111"/>
      <c r="F934" s="112"/>
    </row>
    <row r="935" spans="1:6">
      <c r="A935" s="109"/>
      <c r="B935" s="107"/>
      <c r="C935" s="121"/>
      <c r="D935" s="110"/>
      <c r="E935" s="111"/>
      <c r="F935" s="112"/>
    </row>
    <row r="936" spans="1:6">
      <c r="A936" s="109"/>
      <c r="B936" s="107"/>
      <c r="C936" s="121"/>
      <c r="D936" s="110"/>
      <c r="E936" s="111"/>
      <c r="F936" s="112"/>
    </row>
    <row r="937" spans="1:6">
      <c r="A937" s="109"/>
      <c r="B937" s="107"/>
      <c r="C937" s="121"/>
      <c r="D937" s="110"/>
      <c r="E937" s="111"/>
      <c r="F937" s="112"/>
    </row>
    <row r="938" spans="1:6">
      <c r="A938" s="109"/>
      <c r="B938" s="107"/>
      <c r="C938" s="121"/>
      <c r="D938" s="110"/>
      <c r="E938" s="111"/>
      <c r="F938" s="112"/>
    </row>
    <row r="939" spans="1:6">
      <c r="A939" s="109"/>
      <c r="B939" s="107"/>
      <c r="C939" s="121"/>
      <c r="D939" s="110"/>
      <c r="E939" s="111"/>
      <c r="F939" s="112"/>
    </row>
    <row r="940" spans="1:6">
      <c r="A940" s="109"/>
      <c r="B940" s="107"/>
      <c r="C940" s="121"/>
      <c r="D940" s="110"/>
      <c r="E940" s="111"/>
      <c r="F940" s="112"/>
    </row>
    <row r="941" spans="1:6">
      <c r="A941" s="109"/>
      <c r="B941" s="107"/>
      <c r="C941" s="121"/>
      <c r="D941" s="110"/>
      <c r="E941" s="111"/>
      <c r="F941" s="112"/>
    </row>
    <row r="942" spans="1:6">
      <c r="A942" s="109"/>
      <c r="B942" s="107"/>
      <c r="C942" s="121"/>
      <c r="D942" s="110"/>
      <c r="E942" s="111"/>
      <c r="F942" s="112"/>
    </row>
    <row r="943" spans="1:6">
      <c r="A943" s="109"/>
      <c r="B943" s="107"/>
      <c r="C943" s="121"/>
      <c r="D943" s="110"/>
      <c r="E943" s="111"/>
      <c r="F943" s="112"/>
    </row>
    <row r="944" spans="1:6">
      <c r="A944" s="109"/>
      <c r="B944" s="107"/>
      <c r="C944" s="121"/>
      <c r="D944" s="110"/>
      <c r="E944" s="111"/>
      <c r="F944" s="112"/>
    </row>
    <row r="945" spans="1:6">
      <c r="A945" s="109"/>
      <c r="B945" s="107"/>
      <c r="C945" s="121"/>
      <c r="D945" s="110"/>
      <c r="E945" s="111"/>
      <c r="F945" s="112"/>
    </row>
    <row r="946" spans="1:6">
      <c r="A946" s="109"/>
      <c r="B946" s="107"/>
      <c r="C946" s="121"/>
      <c r="D946" s="110"/>
      <c r="E946" s="111"/>
      <c r="F946" s="112"/>
    </row>
    <row r="947" spans="1:6">
      <c r="A947" s="109"/>
      <c r="B947" s="107"/>
      <c r="C947" s="121"/>
      <c r="D947" s="110"/>
      <c r="E947" s="111"/>
      <c r="F947" s="112"/>
    </row>
    <row r="948" spans="1:6">
      <c r="A948" s="109"/>
      <c r="B948" s="107"/>
      <c r="C948" s="121"/>
      <c r="D948" s="110"/>
      <c r="E948" s="111"/>
      <c r="F948" s="112"/>
    </row>
    <row r="949" spans="1:6">
      <c r="A949" s="109"/>
      <c r="B949" s="107"/>
      <c r="C949" s="121"/>
      <c r="D949" s="110"/>
      <c r="E949" s="111"/>
      <c r="F949" s="112"/>
    </row>
    <row r="950" spans="1:6">
      <c r="A950" s="109"/>
      <c r="B950" s="107"/>
      <c r="C950" s="121"/>
      <c r="D950" s="110"/>
      <c r="E950" s="111"/>
      <c r="F950" s="112"/>
    </row>
    <row r="951" spans="1:6">
      <c r="A951" s="109"/>
      <c r="B951" s="107"/>
      <c r="C951" s="121"/>
      <c r="D951" s="110"/>
      <c r="E951" s="111"/>
      <c r="F951" s="112"/>
    </row>
    <row r="952" spans="1:6">
      <c r="A952" s="109"/>
      <c r="B952" s="107"/>
      <c r="C952" s="121"/>
      <c r="D952" s="110"/>
      <c r="E952" s="111"/>
      <c r="F952" s="112"/>
    </row>
    <row r="953" spans="1:6">
      <c r="A953" s="109"/>
      <c r="B953" s="107"/>
      <c r="C953" s="121"/>
      <c r="D953" s="110"/>
      <c r="E953" s="111"/>
      <c r="F953" s="112"/>
    </row>
    <row r="954" spans="1:6">
      <c r="A954" s="109"/>
      <c r="B954" s="107"/>
      <c r="C954" s="121"/>
      <c r="D954" s="110"/>
      <c r="E954" s="111"/>
      <c r="F954" s="112"/>
    </row>
    <row r="955" spans="1:6">
      <c r="A955" s="109"/>
      <c r="B955" s="107"/>
      <c r="C955" s="121"/>
      <c r="D955" s="110"/>
      <c r="E955" s="111"/>
      <c r="F955" s="112"/>
    </row>
    <row r="956" spans="1:6">
      <c r="A956" s="109"/>
      <c r="B956" s="107"/>
      <c r="C956" s="121"/>
      <c r="D956" s="110"/>
      <c r="E956" s="111"/>
      <c r="F956" s="112"/>
    </row>
    <row r="957" spans="1:6">
      <c r="A957" s="109"/>
      <c r="B957" s="107"/>
      <c r="C957" s="121"/>
      <c r="D957" s="110"/>
      <c r="E957" s="111"/>
      <c r="F957" s="112"/>
    </row>
    <row r="958" spans="1:6">
      <c r="A958" s="109"/>
      <c r="B958" s="107"/>
      <c r="C958" s="121"/>
      <c r="D958" s="110"/>
      <c r="E958" s="111"/>
      <c r="F958" s="112"/>
    </row>
    <row r="959" spans="1:6">
      <c r="A959" s="109"/>
      <c r="B959" s="107"/>
      <c r="C959" s="121"/>
      <c r="D959" s="110"/>
      <c r="E959" s="111"/>
      <c r="F959" s="112"/>
    </row>
    <row r="960" spans="1:6">
      <c r="A960" s="109"/>
      <c r="B960" s="107"/>
      <c r="C960" s="121"/>
      <c r="D960" s="110"/>
      <c r="E960" s="111"/>
      <c r="F960" s="112"/>
    </row>
    <row r="961" spans="1:6">
      <c r="A961" s="109"/>
      <c r="B961" s="107"/>
      <c r="C961" s="121"/>
      <c r="D961" s="110"/>
      <c r="E961" s="111"/>
      <c r="F961" s="112"/>
    </row>
    <row r="962" spans="1:6">
      <c r="A962" s="109"/>
      <c r="B962" s="107"/>
      <c r="C962" s="121"/>
      <c r="D962" s="110"/>
      <c r="E962" s="111"/>
      <c r="F962" s="112"/>
    </row>
    <row r="963" spans="1:6">
      <c r="A963" s="109"/>
      <c r="B963" s="107"/>
      <c r="C963" s="121"/>
      <c r="D963" s="110"/>
      <c r="E963" s="111"/>
      <c r="F963" s="112"/>
    </row>
    <row r="964" spans="1:6">
      <c r="A964" s="109"/>
      <c r="B964" s="107"/>
      <c r="C964" s="121"/>
      <c r="D964" s="110"/>
      <c r="E964" s="111"/>
      <c r="F964" s="112"/>
    </row>
    <row r="965" spans="1:6">
      <c r="A965" s="109"/>
      <c r="B965" s="107"/>
      <c r="C965" s="121"/>
      <c r="D965" s="110"/>
      <c r="E965" s="111"/>
      <c r="F965" s="112"/>
    </row>
    <row r="966" spans="1:6">
      <c r="A966" s="109"/>
      <c r="B966" s="107"/>
      <c r="C966" s="121"/>
      <c r="D966" s="110"/>
      <c r="E966" s="111"/>
      <c r="F966" s="112"/>
    </row>
    <row r="967" spans="1:6">
      <c r="A967" s="109"/>
      <c r="B967" s="107"/>
      <c r="C967" s="121"/>
      <c r="D967" s="110"/>
      <c r="E967" s="111"/>
      <c r="F967" s="112"/>
    </row>
    <row r="968" spans="1:6">
      <c r="A968" s="109"/>
      <c r="B968" s="107"/>
      <c r="C968" s="121"/>
      <c r="D968" s="110"/>
      <c r="E968" s="111"/>
      <c r="F968" s="112"/>
    </row>
    <row r="969" spans="1:6">
      <c r="A969" s="109"/>
      <c r="B969" s="107"/>
      <c r="C969" s="121"/>
      <c r="D969" s="110"/>
      <c r="E969" s="111"/>
      <c r="F969" s="112"/>
    </row>
    <row r="970" spans="1:6">
      <c r="A970" s="109"/>
      <c r="B970" s="107"/>
      <c r="C970" s="121"/>
      <c r="D970" s="110"/>
      <c r="E970" s="111"/>
      <c r="F970" s="112"/>
    </row>
    <row r="971" spans="1:6">
      <c r="A971" s="109"/>
      <c r="B971" s="107"/>
      <c r="C971" s="121"/>
      <c r="D971" s="110"/>
      <c r="E971" s="111"/>
      <c r="F971" s="112"/>
    </row>
    <row r="972" spans="1:6">
      <c r="A972" s="109"/>
      <c r="B972" s="107"/>
      <c r="C972" s="121"/>
      <c r="D972" s="110"/>
      <c r="E972" s="111"/>
      <c r="F972" s="112"/>
    </row>
    <row r="973" spans="1:6">
      <c r="A973" s="109"/>
      <c r="B973" s="107"/>
      <c r="C973" s="121"/>
      <c r="D973" s="110"/>
      <c r="E973" s="111"/>
      <c r="F973" s="112"/>
    </row>
    <row r="974" spans="1:6">
      <c r="A974" s="109"/>
      <c r="B974" s="107"/>
      <c r="C974" s="121"/>
      <c r="D974" s="110"/>
      <c r="E974" s="111"/>
      <c r="F974" s="112"/>
    </row>
    <row r="975" spans="1:6">
      <c r="A975" s="109"/>
      <c r="B975" s="107"/>
      <c r="C975" s="121"/>
      <c r="D975" s="110"/>
      <c r="E975" s="111"/>
      <c r="F975" s="112"/>
    </row>
    <row r="976" spans="1:6">
      <c r="A976" s="109"/>
      <c r="B976" s="107"/>
      <c r="C976" s="121"/>
      <c r="D976" s="110"/>
      <c r="E976" s="111"/>
      <c r="F976" s="112"/>
    </row>
    <row r="977" spans="1:6">
      <c r="A977" s="109"/>
      <c r="B977" s="107"/>
      <c r="C977" s="121"/>
      <c r="D977" s="110"/>
      <c r="E977" s="111"/>
      <c r="F977" s="112"/>
    </row>
    <row r="978" spans="1:6">
      <c r="A978" s="109"/>
      <c r="B978" s="107"/>
      <c r="C978" s="121"/>
      <c r="D978" s="110"/>
      <c r="E978" s="111"/>
      <c r="F978" s="112"/>
    </row>
    <row r="979" spans="1:6">
      <c r="A979" s="109"/>
      <c r="B979" s="107"/>
      <c r="C979" s="121"/>
      <c r="D979" s="110"/>
      <c r="E979" s="111"/>
      <c r="F979" s="112"/>
    </row>
    <row r="980" spans="1:6">
      <c r="A980" s="109"/>
      <c r="B980" s="107"/>
      <c r="C980" s="121"/>
      <c r="D980" s="110"/>
      <c r="E980" s="111"/>
      <c r="F980" s="112"/>
    </row>
    <row r="981" spans="1:6">
      <c r="A981" s="109"/>
      <c r="B981" s="107"/>
      <c r="C981" s="121"/>
      <c r="D981" s="110"/>
      <c r="E981" s="111"/>
      <c r="F981" s="112"/>
    </row>
    <row r="982" spans="1:6">
      <c r="A982" s="109"/>
      <c r="B982" s="107"/>
      <c r="C982" s="121"/>
      <c r="D982" s="110"/>
      <c r="E982" s="111"/>
      <c r="F982" s="112"/>
    </row>
    <row r="983" spans="1:6">
      <c r="A983" s="109"/>
      <c r="B983" s="107"/>
      <c r="C983" s="121"/>
      <c r="D983" s="110"/>
      <c r="E983" s="111"/>
      <c r="F983" s="112"/>
    </row>
    <row r="984" spans="1:6">
      <c r="A984" s="109"/>
      <c r="B984" s="107"/>
      <c r="C984" s="121"/>
      <c r="D984" s="110"/>
      <c r="E984" s="111"/>
      <c r="F984" s="112"/>
    </row>
    <row r="985" spans="1:6">
      <c r="A985" s="109"/>
      <c r="B985" s="107"/>
      <c r="C985" s="121"/>
      <c r="D985" s="110"/>
      <c r="E985" s="111"/>
      <c r="F985" s="112"/>
    </row>
    <row r="986" spans="1:6">
      <c r="A986" s="109"/>
      <c r="B986" s="107"/>
      <c r="C986" s="121"/>
      <c r="D986" s="110"/>
      <c r="E986" s="111"/>
      <c r="F986" s="112"/>
    </row>
    <row r="987" spans="1:6">
      <c r="A987" s="109"/>
      <c r="B987" s="107"/>
      <c r="C987" s="121"/>
      <c r="D987" s="110"/>
      <c r="E987" s="111"/>
      <c r="F987" s="112"/>
    </row>
    <row r="988" spans="1:6">
      <c r="A988" s="109"/>
      <c r="B988" s="107"/>
      <c r="C988" s="121"/>
      <c r="D988" s="110"/>
      <c r="E988" s="111"/>
      <c r="F988" s="112"/>
    </row>
    <row r="989" spans="1:6">
      <c r="A989" s="109"/>
      <c r="B989" s="107"/>
      <c r="C989" s="121"/>
      <c r="D989" s="110"/>
      <c r="E989" s="111"/>
      <c r="F989" s="112"/>
    </row>
    <row r="990" spans="1:6">
      <c r="A990" s="109"/>
      <c r="B990" s="107"/>
      <c r="C990" s="121"/>
      <c r="D990" s="110"/>
      <c r="E990" s="111"/>
      <c r="F990" s="112"/>
    </row>
    <row r="991" spans="1:6">
      <c r="A991" s="109"/>
      <c r="B991" s="107"/>
      <c r="C991" s="121"/>
      <c r="D991" s="110"/>
      <c r="E991" s="111"/>
      <c r="F991" s="112"/>
    </row>
    <row r="992" spans="1:6">
      <c r="A992" s="109"/>
      <c r="B992" s="107"/>
      <c r="C992" s="121"/>
      <c r="D992" s="110"/>
      <c r="E992" s="111"/>
      <c r="F992" s="112"/>
    </row>
    <row r="993" spans="1:6">
      <c r="A993" s="109"/>
      <c r="B993" s="107"/>
      <c r="C993" s="121"/>
      <c r="D993" s="110"/>
      <c r="E993" s="111"/>
      <c r="F993" s="112"/>
    </row>
    <row r="994" spans="1:6">
      <c r="A994" s="109"/>
      <c r="B994" s="107"/>
      <c r="C994" s="121"/>
      <c r="D994" s="110"/>
      <c r="E994" s="111"/>
      <c r="F994" s="112"/>
    </row>
    <row r="995" spans="1:6">
      <c r="A995" s="109"/>
      <c r="B995" s="107"/>
      <c r="C995" s="121"/>
      <c r="D995" s="110"/>
      <c r="E995" s="111"/>
      <c r="F995" s="112"/>
    </row>
    <row r="996" spans="1:6">
      <c r="A996" s="109"/>
      <c r="B996" s="107"/>
      <c r="C996" s="121"/>
      <c r="D996" s="110"/>
      <c r="E996" s="111"/>
      <c r="F996" s="112"/>
    </row>
    <row r="997" spans="1:6">
      <c r="A997" s="109"/>
      <c r="B997" s="107"/>
      <c r="C997" s="121"/>
      <c r="D997" s="110"/>
      <c r="E997" s="111"/>
      <c r="F997" s="112"/>
    </row>
    <row r="998" spans="1:6">
      <c r="A998" s="109"/>
      <c r="B998" s="107"/>
      <c r="C998" s="121"/>
      <c r="D998" s="110"/>
      <c r="E998" s="111"/>
      <c r="F998" s="112"/>
    </row>
    <row r="999" spans="1:6">
      <c r="A999" s="109"/>
      <c r="B999" s="107"/>
      <c r="C999" s="121"/>
      <c r="D999" s="110"/>
      <c r="E999" s="111"/>
      <c r="F999" s="112"/>
    </row>
    <row r="1000" spans="1:6">
      <c r="A1000" s="109"/>
      <c r="B1000" s="107"/>
      <c r="C1000" s="121"/>
      <c r="D1000" s="110"/>
      <c r="E1000" s="111"/>
      <c r="F1000" s="112"/>
    </row>
    <row r="1001" spans="1:6">
      <c r="A1001" s="109"/>
      <c r="B1001" s="107"/>
      <c r="C1001" s="121"/>
      <c r="D1001" s="110"/>
      <c r="E1001" s="111"/>
      <c r="F1001" s="112"/>
    </row>
    <row r="1002" spans="1:6">
      <c r="A1002" s="109"/>
      <c r="B1002" s="107"/>
      <c r="C1002" s="121"/>
      <c r="D1002" s="110"/>
      <c r="E1002" s="111"/>
      <c r="F1002" s="112"/>
    </row>
    <row r="1003" spans="1:6">
      <c r="A1003" s="109"/>
      <c r="B1003" s="107"/>
      <c r="C1003" s="121"/>
      <c r="D1003" s="110"/>
      <c r="E1003" s="111"/>
      <c r="F1003" s="112"/>
    </row>
    <row r="1004" spans="1:6">
      <c r="A1004" s="109"/>
      <c r="B1004" s="107"/>
      <c r="C1004" s="121"/>
      <c r="D1004" s="110"/>
      <c r="E1004" s="111"/>
      <c r="F1004" s="112"/>
    </row>
    <row r="1005" spans="1:6">
      <c r="A1005" s="109"/>
      <c r="B1005" s="107"/>
      <c r="C1005" s="121"/>
      <c r="D1005" s="110"/>
      <c r="E1005" s="111"/>
      <c r="F1005" s="112"/>
    </row>
    <row r="1006" spans="1:6">
      <c r="A1006" s="109"/>
      <c r="B1006" s="107"/>
      <c r="C1006" s="121"/>
      <c r="D1006" s="110"/>
      <c r="E1006" s="111"/>
      <c r="F1006" s="112"/>
    </row>
    <row r="1007" spans="1:6">
      <c r="A1007" s="109"/>
      <c r="B1007" s="107"/>
      <c r="C1007" s="121"/>
      <c r="D1007" s="110"/>
      <c r="E1007" s="111"/>
      <c r="F1007" s="112"/>
    </row>
    <row r="1008" spans="1:6">
      <c r="A1008" s="109"/>
      <c r="B1008" s="107"/>
      <c r="C1008" s="121"/>
      <c r="D1008" s="110"/>
      <c r="E1008" s="111"/>
      <c r="F1008" s="112"/>
    </row>
    <row r="1009" spans="1:6">
      <c r="A1009" s="109"/>
      <c r="B1009" s="107"/>
      <c r="C1009" s="121"/>
      <c r="D1009" s="110"/>
      <c r="E1009" s="111"/>
      <c r="F1009" s="112"/>
    </row>
    <row r="1010" spans="1:6">
      <c r="A1010" s="109"/>
      <c r="B1010" s="107"/>
      <c r="C1010" s="121"/>
      <c r="D1010" s="110"/>
      <c r="E1010" s="111"/>
      <c r="F1010" s="112"/>
    </row>
    <row r="1011" spans="1:6">
      <c r="A1011" s="109"/>
      <c r="B1011" s="107"/>
      <c r="C1011" s="121"/>
      <c r="D1011" s="110"/>
      <c r="E1011" s="111"/>
      <c r="F1011" s="112"/>
    </row>
    <row r="1012" spans="1:6">
      <c r="A1012" s="109"/>
      <c r="B1012" s="107"/>
      <c r="C1012" s="121"/>
      <c r="D1012" s="110"/>
      <c r="E1012" s="111"/>
      <c r="F1012" s="112"/>
    </row>
    <row r="1013" spans="1:6">
      <c r="A1013" s="109"/>
      <c r="B1013" s="107"/>
      <c r="C1013" s="121"/>
      <c r="D1013" s="110"/>
      <c r="E1013" s="111"/>
      <c r="F1013" s="112"/>
    </row>
    <row r="1014" spans="1:6">
      <c r="A1014" s="109"/>
      <c r="B1014" s="107"/>
      <c r="C1014" s="121"/>
      <c r="D1014" s="110"/>
      <c r="E1014" s="111"/>
      <c r="F1014" s="112"/>
    </row>
    <row r="1015" spans="1:6">
      <c r="A1015" s="109"/>
      <c r="B1015" s="107"/>
      <c r="C1015" s="121"/>
      <c r="D1015" s="110"/>
      <c r="E1015" s="111"/>
      <c r="F1015" s="112"/>
    </row>
    <row r="1016" spans="1:6">
      <c r="A1016" s="109"/>
      <c r="B1016" s="107"/>
      <c r="C1016" s="121"/>
      <c r="D1016" s="110"/>
      <c r="E1016" s="111"/>
      <c r="F1016" s="112"/>
    </row>
    <row r="1017" spans="1:6">
      <c r="A1017" s="109"/>
      <c r="B1017" s="107"/>
      <c r="C1017" s="121"/>
      <c r="D1017" s="110"/>
      <c r="E1017" s="111"/>
      <c r="F1017" s="112"/>
    </row>
    <row r="1018" spans="1:6">
      <c r="A1018" s="109"/>
      <c r="B1018" s="107"/>
      <c r="C1018" s="121"/>
      <c r="D1018" s="110"/>
      <c r="E1018" s="111"/>
      <c r="F1018" s="112"/>
    </row>
    <row r="1019" spans="1:6">
      <c r="A1019" s="109"/>
      <c r="B1019" s="107"/>
      <c r="C1019" s="121"/>
      <c r="D1019" s="110"/>
      <c r="E1019" s="111"/>
      <c r="F1019" s="112"/>
    </row>
    <row r="1020" spans="1:6">
      <c r="A1020" s="109"/>
      <c r="B1020" s="107"/>
      <c r="C1020" s="121"/>
      <c r="D1020" s="110"/>
      <c r="E1020" s="111"/>
      <c r="F1020" s="112"/>
    </row>
    <row r="1021" spans="1:6">
      <c r="A1021" s="109"/>
      <c r="B1021" s="107"/>
      <c r="C1021" s="121"/>
      <c r="D1021" s="110"/>
      <c r="E1021" s="111"/>
      <c r="F1021" s="112"/>
    </row>
    <row r="1022" spans="1:6">
      <c r="A1022" s="109"/>
      <c r="B1022" s="107"/>
      <c r="C1022" s="121"/>
      <c r="D1022" s="110"/>
      <c r="E1022" s="111"/>
      <c r="F1022" s="112"/>
    </row>
    <row r="1023" spans="1:6">
      <c r="A1023" s="109"/>
      <c r="B1023" s="107"/>
      <c r="C1023" s="121"/>
      <c r="D1023" s="110"/>
      <c r="E1023" s="111"/>
      <c r="F1023" s="112"/>
    </row>
    <row r="1024" spans="1:6">
      <c r="A1024" s="109"/>
      <c r="B1024" s="107"/>
      <c r="C1024" s="121"/>
      <c r="D1024" s="110"/>
      <c r="E1024" s="111"/>
      <c r="F1024" s="112"/>
    </row>
    <row r="1025" spans="1:6">
      <c r="A1025" s="109"/>
      <c r="B1025" s="107"/>
      <c r="C1025" s="121"/>
      <c r="D1025" s="110"/>
      <c r="E1025" s="111"/>
      <c r="F1025" s="112"/>
    </row>
    <row r="1026" spans="1:6">
      <c r="A1026" s="109"/>
      <c r="B1026" s="107"/>
      <c r="C1026" s="121"/>
      <c r="D1026" s="110"/>
      <c r="E1026" s="111"/>
      <c r="F1026" s="112"/>
    </row>
    <row r="1027" spans="1:6">
      <c r="A1027" s="109"/>
      <c r="B1027" s="107"/>
      <c r="C1027" s="121"/>
      <c r="D1027" s="110"/>
      <c r="E1027" s="111"/>
      <c r="F1027" s="112"/>
    </row>
    <row r="1028" spans="1:6">
      <c r="A1028" s="109"/>
      <c r="B1028" s="107"/>
      <c r="C1028" s="121"/>
      <c r="D1028" s="110"/>
      <c r="E1028" s="111"/>
      <c r="F1028" s="112"/>
    </row>
    <row r="1029" spans="1:6">
      <c r="A1029" s="109"/>
      <c r="B1029" s="107"/>
      <c r="C1029" s="121"/>
      <c r="D1029" s="110"/>
      <c r="E1029" s="111"/>
      <c r="F1029" s="112"/>
    </row>
    <row r="1030" spans="1:6">
      <c r="A1030" s="109"/>
      <c r="B1030" s="107"/>
      <c r="C1030" s="121"/>
      <c r="D1030" s="110"/>
      <c r="E1030" s="111"/>
      <c r="F1030" s="112"/>
    </row>
    <row r="1031" spans="1:6">
      <c r="A1031" s="109"/>
      <c r="B1031" s="107"/>
      <c r="C1031" s="121"/>
      <c r="D1031" s="110"/>
      <c r="E1031" s="111"/>
      <c r="F1031" s="112"/>
    </row>
    <row r="1032" spans="1:6">
      <c r="A1032" s="109"/>
      <c r="B1032" s="107"/>
      <c r="C1032" s="121"/>
      <c r="D1032" s="110"/>
      <c r="E1032" s="111"/>
      <c r="F1032" s="112"/>
    </row>
    <row r="1033" spans="1:6">
      <c r="A1033" s="109"/>
      <c r="B1033" s="107"/>
      <c r="C1033" s="121"/>
      <c r="D1033" s="110"/>
      <c r="E1033" s="111"/>
      <c r="F1033" s="112"/>
    </row>
    <row r="1034" spans="1:6">
      <c r="A1034" s="109"/>
      <c r="B1034" s="107"/>
      <c r="C1034" s="121"/>
      <c r="D1034" s="110"/>
      <c r="E1034" s="111"/>
      <c r="F1034" s="112"/>
    </row>
    <row r="1035" spans="1:6">
      <c r="A1035" s="109"/>
      <c r="B1035" s="107"/>
      <c r="C1035" s="121"/>
      <c r="D1035" s="110"/>
      <c r="E1035" s="111"/>
      <c r="F1035" s="112"/>
    </row>
    <row r="1036" spans="1:6">
      <c r="A1036" s="109"/>
      <c r="B1036" s="107"/>
      <c r="C1036" s="121"/>
      <c r="D1036" s="110"/>
      <c r="E1036" s="111"/>
      <c r="F1036" s="112"/>
    </row>
    <row r="1037" spans="1:6">
      <c r="A1037" s="109"/>
      <c r="B1037" s="107"/>
      <c r="C1037" s="121"/>
      <c r="D1037" s="110"/>
      <c r="E1037" s="111"/>
      <c r="F1037" s="112"/>
    </row>
    <row r="1038" spans="1:6">
      <c r="A1038" s="109"/>
      <c r="B1038" s="107"/>
      <c r="C1038" s="121"/>
      <c r="D1038" s="110"/>
      <c r="E1038" s="111"/>
      <c r="F1038" s="112"/>
    </row>
    <row r="1039" spans="1:6">
      <c r="A1039" s="109"/>
      <c r="B1039" s="107"/>
      <c r="C1039" s="121"/>
      <c r="D1039" s="110"/>
      <c r="E1039" s="111"/>
      <c r="F1039" s="112"/>
    </row>
    <row r="1040" spans="1:6">
      <c r="A1040" s="109"/>
      <c r="B1040" s="107"/>
      <c r="C1040" s="121"/>
      <c r="D1040" s="110"/>
      <c r="E1040" s="111"/>
      <c r="F1040" s="112"/>
    </row>
    <row r="1041" spans="1:6">
      <c r="A1041" s="109"/>
      <c r="B1041" s="107"/>
      <c r="C1041" s="121"/>
      <c r="D1041" s="110"/>
      <c r="E1041" s="111"/>
      <c r="F1041" s="112"/>
    </row>
    <row r="1042" spans="1:6">
      <c r="A1042" s="109"/>
      <c r="B1042" s="107"/>
      <c r="C1042" s="121"/>
      <c r="D1042" s="110"/>
      <c r="E1042" s="111"/>
      <c r="F1042" s="112"/>
    </row>
    <row r="1043" spans="1:6">
      <c r="A1043" s="109"/>
      <c r="B1043" s="107"/>
      <c r="C1043" s="121"/>
      <c r="D1043" s="110"/>
      <c r="E1043" s="111"/>
      <c r="F1043" s="112"/>
    </row>
    <row r="1044" spans="1:6">
      <c r="A1044" s="109"/>
      <c r="B1044" s="107"/>
      <c r="C1044" s="121"/>
      <c r="D1044" s="110"/>
      <c r="E1044" s="111"/>
      <c r="F1044" s="112"/>
    </row>
    <row r="1045" spans="1:6">
      <c r="A1045" s="109"/>
      <c r="B1045" s="107"/>
      <c r="C1045" s="121"/>
      <c r="D1045" s="110"/>
      <c r="E1045" s="111"/>
      <c r="F1045" s="112"/>
    </row>
    <row r="1046" spans="1:6">
      <c r="A1046" s="109"/>
      <c r="B1046" s="107"/>
      <c r="C1046" s="121"/>
      <c r="D1046" s="110"/>
      <c r="E1046" s="111"/>
      <c r="F1046" s="112"/>
    </row>
    <row r="1047" spans="1:6">
      <c r="A1047" s="109"/>
      <c r="B1047" s="107"/>
      <c r="C1047" s="121"/>
      <c r="D1047" s="110"/>
      <c r="E1047" s="111"/>
      <c r="F1047" s="112"/>
    </row>
    <row r="1048" spans="1:6">
      <c r="A1048" s="109"/>
      <c r="B1048" s="107"/>
      <c r="C1048" s="121"/>
      <c r="D1048" s="110"/>
      <c r="E1048" s="111"/>
      <c r="F1048" s="112"/>
    </row>
    <row r="1049" spans="1:6">
      <c r="A1049" s="109"/>
      <c r="B1049" s="107"/>
      <c r="C1049" s="121"/>
      <c r="D1049" s="110"/>
      <c r="E1049" s="111"/>
      <c r="F1049" s="112"/>
    </row>
    <row r="1050" spans="1:6">
      <c r="A1050" s="109"/>
      <c r="B1050" s="107"/>
      <c r="C1050" s="121"/>
      <c r="D1050" s="110"/>
      <c r="E1050" s="111"/>
      <c r="F1050" s="112"/>
    </row>
    <row r="1051" spans="1:6">
      <c r="A1051" s="109"/>
      <c r="B1051" s="107"/>
      <c r="C1051" s="121"/>
      <c r="D1051" s="110"/>
      <c r="E1051" s="111"/>
      <c r="F1051" s="112"/>
    </row>
    <row r="1052" spans="1:6">
      <c r="A1052" s="109"/>
      <c r="B1052" s="107"/>
      <c r="C1052" s="121"/>
      <c r="D1052" s="110"/>
      <c r="E1052" s="111"/>
      <c r="F1052" s="112"/>
    </row>
    <row r="1053" spans="1:6">
      <c r="A1053" s="109"/>
      <c r="B1053" s="107"/>
      <c r="C1053" s="121"/>
      <c r="D1053" s="110"/>
      <c r="E1053" s="111"/>
      <c r="F1053" s="112"/>
    </row>
    <row r="1054" spans="1:6">
      <c r="A1054" s="109"/>
      <c r="B1054" s="107"/>
      <c r="C1054" s="121"/>
      <c r="D1054" s="110"/>
      <c r="E1054" s="111"/>
      <c r="F1054" s="112"/>
    </row>
    <row r="1055" spans="1:6">
      <c r="A1055" s="109"/>
      <c r="B1055" s="107"/>
      <c r="C1055" s="121"/>
      <c r="D1055" s="110"/>
      <c r="E1055" s="111"/>
      <c r="F1055" s="112"/>
    </row>
    <row r="1056" spans="1:6">
      <c r="A1056" s="109"/>
      <c r="B1056" s="107"/>
      <c r="C1056" s="121"/>
      <c r="D1056" s="110"/>
      <c r="E1056" s="111"/>
      <c r="F1056" s="112"/>
    </row>
    <row r="1057" spans="1:6">
      <c r="A1057" s="109"/>
      <c r="B1057" s="107"/>
      <c r="C1057" s="121"/>
      <c r="D1057" s="110"/>
      <c r="E1057" s="111"/>
      <c r="F1057" s="112"/>
    </row>
    <row r="1058" spans="1:6">
      <c r="A1058" s="109"/>
      <c r="B1058" s="107"/>
      <c r="C1058" s="121"/>
      <c r="D1058" s="110"/>
      <c r="E1058" s="111"/>
      <c r="F1058" s="112"/>
    </row>
    <row r="1059" spans="1:6">
      <c r="A1059" s="109"/>
      <c r="B1059" s="107"/>
      <c r="C1059" s="121"/>
      <c r="D1059" s="110"/>
      <c r="E1059" s="111"/>
      <c r="F1059" s="112"/>
    </row>
    <row r="1060" spans="1:6">
      <c r="A1060" s="109"/>
      <c r="B1060" s="107"/>
      <c r="C1060" s="121"/>
      <c r="D1060" s="110"/>
      <c r="E1060" s="111"/>
      <c r="F1060" s="112"/>
    </row>
    <row r="1061" spans="1:6">
      <c r="A1061" s="109"/>
      <c r="B1061" s="107"/>
      <c r="C1061" s="121"/>
      <c r="D1061" s="110"/>
      <c r="E1061" s="111"/>
      <c r="F1061" s="112"/>
    </row>
    <row r="1062" spans="1:6">
      <c r="A1062" s="109"/>
      <c r="B1062" s="107"/>
      <c r="C1062" s="121"/>
      <c r="D1062" s="110"/>
      <c r="E1062" s="111"/>
      <c r="F1062" s="112"/>
    </row>
    <row r="1063" spans="1:6">
      <c r="A1063" s="109"/>
      <c r="B1063" s="107"/>
      <c r="C1063" s="121"/>
      <c r="D1063" s="110"/>
      <c r="E1063" s="111"/>
      <c r="F1063" s="112"/>
    </row>
    <row r="1064" spans="1:6">
      <c r="A1064" s="109"/>
      <c r="B1064" s="107"/>
      <c r="C1064" s="121"/>
      <c r="D1064" s="110"/>
      <c r="E1064" s="111"/>
      <c r="F1064" s="112"/>
    </row>
    <row r="1065" spans="1:6">
      <c r="A1065" s="109"/>
      <c r="B1065" s="107"/>
      <c r="C1065" s="121"/>
      <c r="D1065" s="110"/>
      <c r="E1065" s="111"/>
      <c r="F1065" s="112"/>
    </row>
    <row r="1066" spans="1:6">
      <c r="A1066" s="109"/>
      <c r="B1066" s="107"/>
      <c r="C1066" s="121"/>
      <c r="D1066" s="110"/>
      <c r="E1066" s="111"/>
      <c r="F1066" s="112"/>
    </row>
    <row r="1067" spans="1:6">
      <c r="A1067" s="109"/>
      <c r="B1067" s="107"/>
      <c r="C1067" s="121"/>
      <c r="D1067" s="110"/>
      <c r="E1067" s="111"/>
      <c r="F1067" s="112"/>
    </row>
    <row r="1068" spans="1:6">
      <c r="A1068" s="109"/>
      <c r="B1068" s="107"/>
      <c r="C1068" s="121"/>
      <c r="D1068" s="110"/>
      <c r="E1068" s="111"/>
      <c r="F1068" s="112"/>
    </row>
    <row r="1069" spans="1:6">
      <c r="A1069" s="109"/>
      <c r="B1069" s="107"/>
      <c r="C1069" s="121"/>
      <c r="D1069" s="110"/>
      <c r="E1069" s="111"/>
      <c r="F1069" s="112"/>
    </row>
    <row r="1070" spans="1:6">
      <c r="A1070" s="109"/>
      <c r="B1070" s="107"/>
      <c r="C1070" s="121"/>
      <c r="D1070" s="110"/>
      <c r="E1070" s="111"/>
      <c r="F1070" s="112"/>
    </row>
    <row r="1071" spans="1:6">
      <c r="A1071" s="109"/>
      <c r="B1071" s="107"/>
      <c r="C1071" s="121"/>
      <c r="D1071" s="110"/>
      <c r="E1071" s="111"/>
      <c r="F1071" s="112"/>
    </row>
    <row r="1072" spans="1:6">
      <c r="A1072" s="109"/>
      <c r="B1072" s="107"/>
      <c r="C1072" s="121"/>
      <c r="D1072" s="110"/>
      <c r="E1072" s="111"/>
      <c r="F1072" s="112"/>
    </row>
    <row r="1073" spans="1:6">
      <c r="A1073" s="109"/>
      <c r="B1073" s="107"/>
      <c r="C1073" s="121"/>
      <c r="D1073" s="110"/>
      <c r="E1073" s="111"/>
      <c r="F1073" s="112"/>
    </row>
    <row r="1074" spans="1:6">
      <c r="A1074" s="109"/>
      <c r="B1074" s="107"/>
      <c r="C1074" s="121"/>
      <c r="D1074" s="110"/>
      <c r="E1074" s="111"/>
      <c r="F1074" s="112"/>
    </row>
    <row r="1075" spans="1:6">
      <c r="A1075" s="109"/>
      <c r="B1075" s="107"/>
      <c r="C1075" s="121"/>
      <c r="D1075" s="110"/>
      <c r="E1075" s="111"/>
      <c r="F1075" s="112"/>
    </row>
    <row r="1076" spans="1:6">
      <c r="A1076" s="109"/>
      <c r="B1076" s="107"/>
      <c r="C1076" s="121"/>
      <c r="D1076" s="110"/>
      <c r="E1076" s="111"/>
      <c r="F1076" s="112"/>
    </row>
    <row r="1077" spans="1:6">
      <c r="A1077" s="109"/>
      <c r="B1077" s="107"/>
      <c r="C1077" s="121"/>
      <c r="D1077" s="110"/>
      <c r="E1077" s="111"/>
      <c r="F1077" s="112"/>
    </row>
    <row r="1078" spans="1:6">
      <c r="A1078" s="109"/>
      <c r="B1078" s="107"/>
      <c r="C1078" s="121"/>
      <c r="D1078" s="110"/>
      <c r="E1078" s="111"/>
      <c r="F1078" s="112"/>
    </row>
    <row r="1079" spans="1:6">
      <c r="A1079" s="109"/>
      <c r="B1079" s="107"/>
      <c r="C1079" s="121"/>
      <c r="D1079" s="110"/>
      <c r="E1079" s="111"/>
      <c r="F1079" s="112"/>
    </row>
    <row r="1080" spans="1:6">
      <c r="A1080" s="109"/>
      <c r="B1080" s="107"/>
      <c r="C1080" s="121"/>
      <c r="D1080" s="110"/>
      <c r="E1080" s="111"/>
      <c r="F1080" s="112"/>
    </row>
    <row r="1081" spans="1:6">
      <c r="A1081" s="109"/>
      <c r="B1081" s="107"/>
      <c r="C1081" s="121"/>
      <c r="D1081" s="110"/>
      <c r="E1081" s="111"/>
      <c r="F1081" s="112"/>
    </row>
    <row r="1082" spans="1:6">
      <c r="A1082" s="109"/>
      <c r="B1082" s="107"/>
      <c r="C1082" s="121"/>
      <c r="D1082" s="110"/>
      <c r="E1082" s="111"/>
      <c r="F1082" s="112"/>
    </row>
    <row r="1083" spans="1:6">
      <c r="A1083" s="109"/>
      <c r="B1083" s="107"/>
      <c r="C1083" s="121"/>
      <c r="D1083" s="110"/>
      <c r="E1083" s="111"/>
      <c r="F1083" s="112"/>
    </row>
    <row r="1084" spans="1:6">
      <c r="A1084" s="109"/>
      <c r="B1084" s="107"/>
      <c r="C1084" s="121"/>
      <c r="D1084" s="110"/>
      <c r="E1084" s="111"/>
      <c r="F1084" s="112"/>
    </row>
    <row r="1085" spans="1:6">
      <c r="A1085" s="109"/>
      <c r="B1085" s="107"/>
      <c r="C1085" s="121"/>
      <c r="D1085" s="110"/>
      <c r="E1085" s="111"/>
      <c r="F1085" s="112"/>
    </row>
    <row r="1086" spans="1:6">
      <c r="A1086" s="109"/>
      <c r="B1086" s="107"/>
      <c r="C1086" s="121"/>
      <c r="D1086" s="110"/>
      <c r="E1086" s="111"/>
      <c r="F1086" s="112"/>
    </row>
    <row r="1087" spans="1:6">
      <c r="A1087" s="109"/>
      <c r="B1087" s="107"/>
      <c r="C1087" s="121"/>
      <c r="D1087" s="110"/>
      <c r="E1087" s="111"/>
      <c r="F1087" s="112"/>
    </row>
    <row r="1088" spans="1:6">
      <c r="A1088" s="109"/>
      <c r="B1088" s="107"/>
      <c r="C1088" s="121"/>
      <c r="D1088" s="110"/>
      <c r="E1088" s="111"/>
      <c r="F1088" s="112"/>
    </row>
    <row r="1089" spans="1:6">
      <c r="A1089" s="109"/>
      <c r="B1089" s="107"/>
      <c r="C1089" s="121"/>
      <c r="D1089" s="110"/>
      <c r="E1089" s="111"/>
      <c r="F1089" s="112"/>
    </row>
    <row r="1090" spans="1:6">
      <c r="A1090" s="109"/>
      <c r="B1090" s="107"/>
      <c r="C1090" s="121"/>
      <c r="D1090" s="110"/>
      <c r="E1090" s="111"/>
      <c r="F1090" s="112"/>
    </row>
    <row r="1091" spans="1:6">
      <c r="A1091" s="109"/>
      <c r="B1091" s="107"/>
      <c r="C1091" s="121"/>
      <c r="D1091" s="110"/>
      <c r="E1091" s="111"/>
      <c r="F1091" s="112"/>
    </row>
    <row r="1092" spans="1:6">
      <c r="A1092" s="109"/>
      <c r="B1092" s="107"/>
      <c r="C1092" s="121"/>
      <c r="D1092" s="110"/>
      <c r="E1092" s="111"/>
      <c r="F1092" s="112"/>
    </row>
    <row r="1093" spans="1:6">
      <c r="A1093" s="109"/>
      <c r="B1093" s="107"/>
      <c r="C1093" s="121"/>
      <c r="D1093" s="110"/>
      <c r="E1093" s="111"/>
      <c r="F1093" s="112"/>
    </row>
    <row r="1094" spans="1:6">
      <c r="A1094" s="109"/>
      <c r="B1094" s="107"/>
      <c r="C1094" s="121"/>
      <c r="D1094" s="110"/>
      <c r="E1094" s="111"/>
      <c r="F1094" s="112"/>
    </row>
    <row r="1095" spans="1:6">
      <c r="A1095" s="109"/>
      <c r="B1095" s="107"/>
      <c r="C1095" s="121"/>
      <c r="D1095" s="110"/>
      <c r="E1095" s="111"/>
      <c r="F1095" s="112"/>
    </row>
    <row r="1096" spans="1:6">
      <c r="A1096" s="109"/>
      <c r="B1096" s="107"/>
      <c r="C1096" s="121"/>
      <c r="D1096" s="110"/>
      <c r="E1096" s="111"/>
      <c r="F1096" s="112"/>
    </row>
    <row r="1097" spans="1:6">
      <c r="A1097" s="109"/>
      <c r="B1097" s="107"/>
      <c r="C1097" s="121"/>
      <c r="D1097" s="110"/>
      <c r="E1097" s="111"/>
      <c r="F1097" s="112"/>
    </row>
    <row r="1098" spans="1:6">
      <c r="A1098" s="109"/>
      <c r="B1098" s="107"/>
      <c r="C1098" s="121"/>
      <c r="D1098" s="110"/>
      <c r="E1098" s="111"/>
      <c r="F1098" s="112"/>
    </row>
    <row r="1099" spans="1:6">
      <c r="A1099" s="109"/>
      <c r="B1099" s="107"/>
      <c r="C1099" s="121"/>
      <c r="D1099" s="110"/>
      <c r="E1099" s="111"/>
      <c r="F1099" s="112"/>
    </row>
    <row r="1100" spans="1:6">
      <c r="A1100" s="109"/>
      <c r="B1100" s="107"/>
      <c r="C1100" s="121"/>
      <c r="D1100" s="110"/>
      <c r="E1100" s="111"/>
      <c r="F1100" s="112"/>
    </row>
    <row r="1101" spans="1:6">
      <c r="A1101" s="109"/>
      <c r="B1101" s="107"/>
      <c r="C1101" s="121"/>
      <c r="D1101" s="110"/>
      <c r="E1101" s="111"/>
      <c r="F1101" s="112"/>
    </row>
    <row r="1102" spans="1:6">
      <c r="A1102" s="109"/>
      <c r="B1102" s="107"/>
      <c r="C1102" s="121"/>
      <c r="D1102" s="110"/>
      <c r="E1102" s="111"/>
      <c r="F1102" s="112"/>
    </row>
    <row r="1103" spans="1:6">
      <c r="A1103" s="109"/>
      <c r="B1103" s="107"/>
      <c r="C1103" s="121"/>
      <c r="D1103" s="110"/>
      <c r="E1103" s="111"/>
      <c r="F1103" s="112"/>
    </row>
    <row r="1104" spans="1:6">
      <c r="A1104" s="109"/>
      <c r="B1104" s="107"/>
      <c r="C1104" s="121"/>
      <c r="D1104" s="110"/>
      <c r="E1104" s="111"/>
      <c r="F1104" s="112"/>
    </row>
    <row r="1105" spans="1:6">
      <c r="A1105" s="109"/>
      <c r="B1105" s="107"/>
      <c r="C1105" s="121"/>
      <c r="D1105" s="110"/>
      <c r="E1105" s="111"/>
      <c r="F1105" s="112"/>
    </row>
    <row r="1106" spans="1:6">
      <c r="A1106" s="109"/>
      <c r="B1106" s="107"/>
      <c r="C1106" s="121"/>
      <c r="D1106" s="110"/>
      <c r="E1106" s="111"/>
      <c r="F1106" s="112"/>
    </row>
    <row r="1107" spans="1:6">
      <c r="A1107" s="109"/>
      <c r="B1107" s="107"/>
      <c r="C1107" s="121"/>
      <c r="D1107" s="110"/>
      <c r="E1107" s="111"/>
      <c r="F1107" s="112"/>
    </row>
    <row r="1108" spans="1:6">
      <c r="A1108" s="109"/>
      <c r="B1108" s="107"/>
      <c r="C1108" s="121"/>
      <c r="D1108" s="110"/>
      <c r="E1108" s="111"/>
      <c r="F1108" s="112"/>
    </row>
    <row r="1109" spans="1:6">
      <c r="A1109" s="109"/>
      <c r="B1109" s="107"/>
      <c r="C1109" s="121"/>
      <c r="D1109" s="110"/>
      <c r="E1109" s="111"/>
      <c r="F1109" s="112"/>
    </row>
    <row r="1110" spans="1:6">
      <c r="A1110" s="109"/>
      <c r="B1110" s="107"/>
      <c r="C1110" s="121"/>
      <c r="D1110" s="110"/>
      <c r="E1110" s="111"/>
      <c r="F1110" s="112"/>
    </row>
    <row r="1111" spans="1:6">
      <c r="A1111" s="109"/>
      <c r="B1111" s="107"/>
      <c r="C1111" s="121"/>
      <c r="D1111" s="110"/>
      <c r="E1111" s="111"/>
      <c r="F1111" s="112"/>
    </row>
    <row r="1112" spans="1:6">
      <c r="A1112" s="109"/>
      <c r="B1112" s="107"/>
      <c r="C1112" s="121"/>
      <c r="D1112" s="110"/>
      <c r="E1112" s="111"/>
      <c r="F1112" s="112"/>
    </row>
    <row r="1113" spans="1:6">
      <c r="A1113" s="109"/>
      <c r="B1113" s="107"/>
      <c r="C1113" s="121"/>
      <c r="D1113" s="110"/>
      <c r="E1113" s="111"/>
      <c r="F1113" s="112"/>
    </row>
    <row r="1114" spans="1:6">
      <c r="A1114" s="109"/>
      <c r="B1114" s="107"/>
      <c r="C1114" s="121"/>
      <c r="D1114" s="110"/>
      <c r="E1114" s="111"/>
      <c r="F1114" s="112"/>
    </row>
    <row r="1115" spans="1:6">
      <c r="A1115" s="109"/>
      <c r="B1115" s="107"/>
      <c r="C1115" s="121"/>
      <c r="D1115" s="110"/>
      <c r="E1115" s="111"/>
      <c r="F1115" s="112"/>
    </row>
    <row r="1116" spans="1:6">
      <c r="A1116" s="109"/>
      <c r="B1116" s="107"/>
      <c r="C1116" s="121"/>
      <c r="D1116" s="110"/>
      <c r="E1116" s="111"/>
      <c r="F1116" s="112"/>
    </row>
    <row r="1117" spans="1:6">
      <c r="A1117" s="109"/>
      <c r="B1117" s="107"/>
      <c r="C1117" s="121"/>
      <c r="D1117" s="110"/>
      <c r="E1117" s="111"/>
      <c r="F1117" s="112"/>
    </row>
    <row r="1118" spans="1:6">
      <c r="A1118" s="109"/>
      <c r="B1118" s="107"/>
      <c r="C1118" s="121"/>
      <c r="D1118" s="110"/>
      <c r="E1118" s="111"/>
      <c r="F1118" s="112"/>
    </row>
    <row r="1119" spans="1:6">
      <c r="A1119" s="109"/>
      <c r="B1119" s="107"/>
      <c r="C1119" s="121"/>
      <c r="D1119" s="110"/>
      <c r="E1119" s="111"/>
      <c r="F1119" s="112"/>
    </row>
    <row r="1120" spans="1:6">
      <c r="A1120" s="109"/>
      <c r="B1120" s="107"/>
      <c r="C1120" s="121"/>
      <c r="D1120" s="110"/>
      <c r="E1120" s="111"/>
      <c r="F1120" s="112"/>
    </row>
    <row r="1121" spans="1:6">
      <c r="A1121" s="109"/>
      <c r="B1121" s="107"/>
      <c r="C1121" s="121"/>
      <c r="D1121" s="110"/>
      <c r="E1121" s="111"/>
      <c r="F1121" s="112"/>
    </row>
    <row r="1122" spans="1:6">
      <c r="A1122" s="109"/>
      <c r="B1122" s="107"/>
      <c r="C1122" s="121"/>
      <c r="D1122" s="110"/>
      <c r="E1122" s="111"/>
      <c r="F1122" s="112"/>
    </row>
    <row r="1123" spans="1:6">
      <c r="A1123" s="109"/>
      <c r="B1123" s="107"/>
      <c r="C1123" s="121"/>
      <c r="D1123" s="110"/>
      <c r="E1123" s="111"/>
      <c r="F1123" s="112"/>
    </row>
    <row r="1124" spans="1:6">
      <c r="A1124" s="109"/>
      <c r="B1124" s="107"/>
      <c r="C1124" s="121"/>
      <c r="D1124" s="110"/>
      <c r="E1124" s="111"/>
      <c r="F1124" s="112"/>
    </row>
    <row r="1125" spans="1:6">
      <c r="A1125" s="109"/>
      <c r="B1125" s="107"/>
      <c r="C1125" s="121"/>
      <c r="D1125" s="110"/>
      <c r="E1125" s="111"/>
      <c r="F1125" s="112"/>
    </row>
    <row r="1126" spans="1:6">
      <c r="A1126" s="109"/>
      <c r="B1126" s="107"/>
      <c r="C1126" s="121"/>
      <c r="D1126" s="110"/>
      <c r="E1126" s="111"/>
      <c r="F1126" s="112"/>
    </row>
    <row r="1127" spans="1:6">
      <c r="A1127" s="109"/>
      <c r="B1127" s="107"/>
      <c r="C1127" s="121"/>
      <c r="D1127" s="110"/>
      <c r="E1127" s="111"/>
      <c r="F1127" s="112"/>
    </row>
    <row r="1128" spans="1:6">
      <c r="A1128" s="109"/>
      <c r="B1128" s="107"/>
      <c r="C1128" s="121"/>
      <c r="D1128" s="110"/>
      <c r="E1128" s="111"/>
      <c r="F1128" s="112"/>
    </row>
    <row r="1129" spans="1:6">
      <c r="A1129" s="109"/>
      <c r="B1129" s="107"/>
      <c r="C1129" s="121"/>
      <c r="D1129" s="110"/>
      <c r="E1129" s="111"/>
      <c r="F1129" s="112"/>
    </row>
    <row r="1130" spans="1:6">
      <c r="A1130" s="109"/>
      <c r="B1130" s="107"/>
      <c r="C1130" s="121"/>
      <c r="D1130" s="110"/>
      <c r="E1130" s="111"/>
      <c r="F1130" s="112"/>
    </row>
    <row r="1131" spans="1:6">
      <c r="A1131" s="109"/>
      <c r="B1131" s="107"/>
      <c r="C1131" s="121"/>
      <c r="D1131" s="110"/>
      <c r="E1131" s="111"/>
      <c r="F1131" s="112"/>
    </row>
    <row r="1132" spans="1:6">
      <c r="A1132" s="109"/>
      <c r="B1132" s="107"/>
      <c r="C1132" s="121"/>
      <c r="D1132" s="110"/>
      <c r="E1132" s="111"/>
      <c r="F1132" s="112"/>
    </row>
    <row r="1133" spans="1:6">
      <c r="A1133" s="109"/>
      <c r="B1133" s="107"/>
      <c r="C1133" s="121"/>
      <c r="D1133" s="110"/>
      <c r="E1133" s="111"/>
      <c r="F1133" s="112"/>
    </row>
    <row r="1134" spans="1:6">
      <c r="A1134" s="109"/>
      <c r="B1134" s="107"/>
      <c r="C1134" s="121"/>
      <c r="D1134" s="110"/>
      <c r="E1134" s="111"/>
      <c r="F1134" s="112"/>
    </row>
    <row r="1135" spans="1:6">
      <c r="A1135" s="109"/>
      <c r="B1135" s="107"/>
      <c r="C1135" s="121"/>
      <c r="D1135" s="110"/>
      <c r="E1135" s="111"/>
      <c r="F1135" s="112"/>
    </row>
    <row r="1136" spans="1:6">
      <c r="A1136" s="109"/>
      <c r="B1136" s="107"/>
      <c r="C1136" s="121"/>
      <c r="D1136" s="110"/>
      <c r="E1136" s="111"/>
      <c r="F1136" s="112"/>
    </row>
    <row r="1137" spans="1:6">
      <c r="A1137" s="109"/>
      <c r="B1137" s="107"/>
      <c r="C1137" s="121"/>
      <c r="D1137" s="110"/>
      <c r="E1137" s="111"/>
      <c r="F1137" s="112"/>
    </row>
    <row r="1138" spans="1:6">
      <c r="A1138" s="109"/>
      <c r="B1138" s="107"/>
      <c r="C1138" s="121"/>
      <c r="D1138" s="110"/>
      <c r="E1138" s="111"/>
      <c r="F1138" s="112"/>
    </row>
    <row r="1139" spans="1:6">
      <c r="A1139" s="109"/>
      <c r="B1139" s="107"/>
      <c r="C1139" s="121"/>
      <c r="D1139" s="110"/>
      <c r="E1139" s="111"/>
      <c r="F1139" s="112"/>
    </row>
    <row r="1140" spans="1:6">
      <c r="A1140" s="109"/>
      <c r="B1140" s="107"/>
      <c r="C1140" s="121"/>
      <c r="D1140" s="110"/>
      <c r="E1140" s="111"/>
      <c r="F1140" s="112"/>
    </row>
    <row r="1141" spans="1:6">
      <c r="A1141" s="109"/>
      <c r="B1141" s="107"/>
      <c r="C1141" s="121"/>
      <c r="D1141" s="110"/>
      <c r="E1141" s="111"/>
      <c r="F1141" s="112"/>
    </row>
    <row r="1142" spans="1:6">
      <c r="A1142" s="109"/>
      <c r="B1142" s="107"/>
      <c r="C1142" s="121"/>
      <c r="D1142" s="110"/>
      <c r="E1142" s="111"/>
      <c r="F1142" s="112"/>
    </row>
    <row r="1143" spans="1:6">
      <c r="A1143" s="109"/>
      <c r="B1143" s="107"/>
      <c r="C1143" s="121"/>
      <c r="D1143" s="110"/>
      <c r="E1143" s="111"/>
      <c r="F1143" s="112"/>
    </row>
    <row r="1144" spans="1:6">
      <c r="A1144" s="109"/>
      <c r="B1144" s="107"/>
      <c r="C1144" s="121"/>
      <c r="D1144" s="110"/>
      <c r="E1144" s="111"/>
      <c r="F1144" s="112"/>
    </row>
    <row r="1145" spans="1:6">
      <c r="A1145" s="109"/>
      <c r="B1145" s="107"/>
      <c r="C1145" s="121"/>
      <c r="D1145" s="110"/>
      <c r="E1145" s="111"/>
      <c r="F1145" s="112"/>
    </row>
    <row r="1146" spans="1:6">
      <c r="A1146" s="109"/>
      <c r="B1146" s="107"/>
      <c r="C1146" s="121"/>
      <c r="D1146" s="110"/>
      <c r="E1146" s="111"/>
      <c r="F1146" s="112"/>
    </row>
    <row r="1147" spans="1:6">
      <c r="A1147" s="109"/>
      <c r="B1147" s="107"/>
      <c r="C1147" s="121"/>
      <c r="D1147" s="110"/>
      <c r="E1147" s="111"/>
      <c r="F1147" s="112"/>
    </row>
    <row r="1148" spans="1:6">
      <c r="A1148" s="109"/>
      <c r="B1148" s="107"/>
      <c r="C1148" s="121"/>
      <c r="D1148" s="110"/>
      <c r="E1148" s="111"/>
      <c r="F1148" s="112"/>
    </row>
    <row r="1149" spans="1:6">
      <c r="A1149" s="109"/>
      <c r="B1149" s="107"/>
      <c r="C1149" s="121"/>
      <c r="D1149" s="110"/>
      <c r="E1149" s="111"/>
      <c r="F1149" s="112"/>
    </row>
    <row r="1150" spans="1:6">
      <c r="A1150" s="109"/>
      <c r="B1150" s="107"/>
      <c r="C1150" s="121"/>
      <c r="D1150" s="110"/>
      <c r="E1150" s="111"/>
      <c r="F1150" s="112"/>
    </row>
    <row r="1151" spans="1:6">
      <c r="A1151" s="109"/>
      <c r="B1151" s="107"/>
      <c r="C1151" s="121"/>
      <c r="D1151" s="110"/>
      <c r="E1151" s="111"/>
      <c r="F1151" s="112"/>
    </row>
    <row r="1152" spans="1:6">
      <c r="A1152" s="109"/>
      <c r="B1152" s="107"/>
      <c r="C1152" s="121"/>
      <c r="D1152" s="110"/>
      <c r="E1152" s="111"/>
      <c r="F1152" s="112"/>
    </row>
    <row r="1153" spans="1:6">
      <c r="A1153" s="109"/>
      <c r="B1153" s="107"/>
      <c r="C1153" s="121"/>
      <c r="D1153" s="110"/>
      <c r="E1153" s="111"/>
      <c r="F1153" s="112"/>
    </row>
    <row r="1154" spans="1:6">
      <c r="A1154" s="109"/>
      <c r="B1154" s="107"/>
      <c r="C1154" s="121"/>
      <c r="D1154" s="110"/>
      <c r="E1154" s="111"/>
      <c r="F1154" s="112"/>
    </row>
    <row r="1155" spans="1:6">
      <c r="A1155" s="109"/>
      <c r="B1155" s="107"/>
      <c r="C1155" s="121"/>
      <c r="D1155" s="110"/>
      <c r="E1155" s="111"/>
      <c r="F1155" s="112"/>
    </row>
    <row r="1156" spans="1:6">
      <c r="A1156" s="109"/>
      <c r="B1156" s="107"/>
      <c r="C1156" s="121"/>
      <c r="D1156" s="110"/>
      <c r="E1156" s="111"/>
      <c r="F1156" s="112"/>
    </row>
    <row r="1157" spans="1:6">
      <c r="A1157" s="109"/>
      <c r="B1157" s="107"/>
      <c r="C1157" s="121"/>
      <c r="D1157" s="110"/>
      <c r="E1157" s="111"/>
      <c r="F1157" s="112"/>
    </row>
    <row r="1158" spans="1:6">
      <c r="A1158" s="109"/>
      <c r="B1158" s="107"/>
      <c r="C1158" s="121"/>
      <c r="D1158" s="110"/>
      <c r="E1158" s="111"/>
      <c r="F1158" s="112"/>
    </row>
    <row r="1159" spans="1:6">
      <c r="A1159" s="109"/>
      <c r="B1159" s="107"/>
      <c r="C1159" s="121"/>
      <c r="D1159" s="110"/>
      <c r="E1159" s="111"/>
      <c r="F1159" s="112"/>
    </row>
    <row r="1160" spans="1:6">
      <c r="A1160" s="109"/>
      <c r="B1160" s="107"/>
      <c r="C1160" s="121"/>
      <c r="D1160" s="110"/>
      <c r="E1160" s="111"/>
      <c r="F1160" s="112"/>
    </row>
    <row r="1161" spans="1:6">
      <c r="A1161" s="109"/>
      <c r="B1161" s="107"/>
      <c r="C1161" s="121"/>
      <c r="D1161" s="110"/>
      <c r="E1161" s="111"/>
      <c r="F1161" s="112"/>
    </row>
    <row r="1162" spans="1:6">
      <c r="A1162" s="109"/>
      <c r="B1162" s="107"/>
      <c r="C1162" s="121"/>
      <c r="D1162" s="110"/>
      <c r="E1162" s="111"/>
      <c r="F1162" s="112"/>
    </row>
    <row r="1163" spans="1:6">
      <c r="A1163" s="109"/>
      <c r="B1163" s="107"/>
      <c r="C1163" s="121"/>
      <c r="D1163" s="110"/>
      <c r="E1163" s="111"/>
      <c r="F1163" s="112"/>
    </row>
    <row r="1164" spans="1:6">
      <c r="A1164" s="109"/>
      <c r="B1164" s="107"/>
      <c r="C1164" s="121"/>
      <c r="D1164" s="110"/>
      <c r="E1164" s="111"/>
      <c r="F1164" s="112"/>
    </row>
    <row r="1165" spans="1:6">
      <c r="A1165" s="109"/>
      <c r="B1165" s="107"/>
      <c r="C1165" s="121"/>
      <c r="D1165" s="110"/>
      <c r="E1165" s="111"/>
      <c r="F1165" s="112"/>
    </row>
    <row r="1166" spans="1:6">
      <c r="A1166" s="109"/>
      <c r="B1166" s="107"/>
      <c r="C1166" s="121"/>
      <c r="D1166" s="110"/>
      <c r="E1166" s="111"/>
      <c r="F1166" s="112"/>
    </row>
    <row r="1167" spans="1:6">
      <c r="A1167" s="109"/>
      <c r="B1167" s="107"/>
      <c r="C1167" s="121"/>
      <c r="D1167" s="110"/>
      <c r="E1167" s="111"/>
      <c r="F1167" s="112"/>
    </row>
    <row r="1168" spans="1:6">
      <c r="A1168" s="109"/>
      <c r="B1168" s="107"/>
      <c r="C1168" s="121"/>
      <c r="D1168" s="110"/>
      <c r="E1168" s="111"/>
      <c r="F1168" s="112"/>
    </row>
    <row r="1169" spans="1:6">
      <c r="A1169" s="109"/>
      <c r="B1169" s="107"/>
      <c r="C1169" s="121"/>
      <c r="D1169" s="110"/>
      <c r="E1169" s="111"/>
      <c r="F1169" s="112"/>
    </row>
    <row r="1170" spans="1:6">
      <c r="A1170" s="109"/>
      <c r="B1170" s="107"/>
      <c r="C1170" s="121"/>
      <c r="D1170" s="110"/>
      <c r="E1170" s="111"/>
      <c r="F1170" s="112"/>
    </row>
    <row r="1171" spans="1:6">
      <c r="A1171" s="109"/>
      <c r="B1171" s="107"/>
      <c r="C1171" s="121"/>
      <c r="D1171" s="110"/>
      <c r="E1171" s="111"/>
      <c r="F1171" s="112"/>
    </row>
    <row r="1172" spans="1:6">
      <c r="A1172" s="109"/>
      <c r="B1172" s="107"/>
      <c r="C1172" s="121"/>
      <c r="D1172" s="110"/>
      <c r="E1172" s="111"/>
      <c r="F1172" s="112"/>
    </row>
    <row r="1173" spans="1:6">
      <c r="A1173" s="109"/>
      <c r="B1173" s="107"/>
      <c r="C1173" s="121"/>
      <c r="D1173" s="110"/>
      <c r="E1173" s="111"/>
      <c r="F1173" s="112"/>
    </row>
    <row r="1174" spans="1:6">
      <c r="A1174" s="109"/>
      <c r="B1174" s="107"/>
      <c r="C1174" s="121"/>
      <c r="D1174" s="110"/>
      <c r="E1174" s="111"/>
      <c r="F1174" s="112"/>
    </row>
    <row r="1175" spans="1:6">
      <c r="A1175" s="109"/>
      <c r="B1175" s="107"/>
      <c r="C1175" s="121"/>
      <c r="D1175" s="110"/>
      <c r="E1175" s="111"/>
      <c r="F1175" s="112"/>
    </row>
    <row r="1176" spans="1:6">
      <c r="A1176" s="109"/>
      <c r="B1176" s="107"/>
      <c r="C1176" s="121"/>
      <c r="D1176" s="110"/>
      <c r="E1176" s="111"/>
      <c r="F1176" s="112"/>
    </row>
    <row r="1177" spans="1:6">
      <c r="A1177" s="109"/>
      <c r="B1177" s="107"/>
      <c r="C1177" s="121"/>
      <c r="D1177" s="110"/>
      <c r="E1177" s="111"/>
      <c r="F1177" s="112"/>
    </row>
    <row r="1178" spans="1:6">
      <c r="A1178" s="109"/>
      <c r="B1178" s="107"/>
      <c r="C1178" s="121"/>
      <c r="D1178" s="110"/>
      <c r="E1178" s="111"/>
      <c r="F1178" s="112"/>
    </row>
    <row r="1179" spans="1:6">
      <c r="A1179" s="109"/>
      <c r="B1179" s="107"/>
      <c r="C1179" s="121"/>
      <c r="D1179" s="110"/>
      <c r="E1179" s="111"/>
      <c r="F1179" s="112"/>
    </row>
    <row r="1180" spans="1:6">
      <c r="A1180" s="109"/>
      <c r="B1180" s="107"/>
      <c r="C1180" s="121"/>
      <c r="D1180" s="110"/>
      <c r="E1180" s="111"/>
      <c r="F1180" s="112"/>
    </row>
    <row r="1181" spans="1:6">
      <c r="A1181" s="109"/>
      <c r="B1181" s="107"/>
      <c r="C1181" s="121"/>
      <c r="D1181" s="110"/>
      <c r="E1181" s="111"/>
      <c r="F1181" s="112"/>
    </row>
    <row r="1182" spans="1:6">
      <c r="A1182" s="109"/>
      <c r="B1182" s="107"/>
      <c r="C1182" s="121"/>
      <c r="D1182" s="110"/>
      <c r="E1182" s="111"/>
      <c r="F1182" s="112"/>
    </row>
    <row r="1183" spans="1:6">
      <c r="A1183" s="109"/>
      <c r="B1183" s="107"/>
      <c r="C1183" s="121"/>
      <c r="D1183" s="110"/>
      <c r="E1183" s="111"/>
      <c r="F1183" s="112"/>
    </row>
    <row r="1184" spans="1:6">
      <c r="A1184" s="109"/>
      <c r="B1184" s="107"/>
      <c r="C1184" s="121"/>
      <c r="D1184" s="110"/>
      <c r="E1184" s="111"/>
      <c r="F1184" s="112"/>
    </row>
    <row r="1185" spans="1:6">
      <c r="A1185" s="109"/>
      <c r="B1185" s="107"/>
      <c r="C1185" s="121"/>
      <c r="D1185" s="110"/>
      <c r="E1185" s="111"/>
      <c r="F1185" s="112"/>
    </row>
    <row r="1186" spans="1:6">
      <c r="A1186" s="109"/>
      <c r="B1186" s="107"/>
      <c r="C1186" s="121"/>
      <c r="D1186" s="110"/>
      <c r="E1186" s="111"/>
      <c r="F1186" s="112"/>
    </row>
    <row r="1187" spans="1:6">
      <c r="A1187" s="109"/>
      <c r="B1187" s="107"/>
      <c r="C1187" s="121"/>
      <c r="D1187" s="110"/>
      <c r="E1187" s="111"/>
      <c r="F1187" s="112"/>
    </row>
    <row r="1188" spans="1:6">
      <c r="A1188" s="109"/>
      <c r="B1188" s="107"/>
      <c r="C1188" s="121"/>
      <c r="D1188" s="110"/>
      <c r="E1188" s="111"/>
      <c r="F1188" s="112"/>
    </row>
    <row r="1189" spans="1:6">
      <c r="A1189" s="109"/>
      <c r="B1189" s="107"/>
      <c r="C1189" s="121"/>
      <c r="D1189" s="110"/>
      <c r="E1189" s="111"/>
      <c r="F1189" s="112"/>
    </row>
    <row r="1190" spans="1:6">
      <c r="A1190" s="109"/>
      <c r="B1190" s="107"/>
      <c r="C1190" s="121"/>
      <c r="D1190" s="110"/>
      <c r="E1190" s="111"/>
      <c r="F1190" s="112"/>
    </row>
    <row r="1191" spans="1:6">
      <c r="A1191" s="109"/>
      <c r="B1191" s="107"/>
      <c r="C1191" s="121"/>
      <c r="D1191" s="110"/>
      <c r="E1191" s="111"/>
      <c r="F1191" s="112"/>
    </row>
    <row r="1192" spans="1:6">
      <c r="A1192" s="109"/>
      <c r="B1192" s="107"/>
      <c r="C1192" s="121"/>
      <c r="D1192" s="110"/>
      <c r="E1192" s="111"/>
      <c r="F1192" s="112"/>
    </row>
    <row r="1193" spans="1:6">
      <c r="A1193" s="109"/>
      <c r="B1193" s="107"/>
      <c r="C1193" s="121"/>
      <c r="D1193" s="110"/>
      <c r="E1193" s="111"/>
      <c r="F1193" s="112"/>
    </row>
    <row r="1194" spans="1:6">
      <c r="A1194" s="109"/>
      <c r="B1194" s="107"/>
      <c r="C1194" s="121"/>
      <c r="D1194" s="110"/>
      <c r="E1194" s="111"/>
      <c r="F1194" s="112"/>
    </row>
    <row r="1195" spans="1:6">
      <c r="A1195" s="109"/>
      <c r="B1195" s="107"/>
      <c r="C1195" s="121"/>
      <c r="D1195" s="110"/>
      <c r="E1195" s="111"/>
      <c r="F1195" s="112"/>
    </row>
    <row r="1196" spans="1:6">
      <c r="A1196" s="109"/>
      <c r="B1196" s="107"/>
      <c r="C1196" s="121"/>
      <c r="D1196" s="110"/>
      <c r="E1196" s="111"/>
      <c r="F1196" s="112"/>
    </row>
    <row r="1197" spans="1:6">
      <c r="A1197" s="109"/>
      <c r="B1197" s="107"/>
      <c r="C1197" s="121"/>
      <c r="D1197" s="110"/>
      <c r="E1197" s="111"/>
      <c r="F1197" s="112"/>
    </row>
    <row r="1198" spans="1:6">
      <c r="A1198" s="109"/>
      <c r="B1198" s="107"/>
      <c r="C1198" s="121"/>
      <c r="D1198" s="110"/>
      <c r="E1198" s="111"/>
      <c r="F1198" s="112"/>
    </row>
    <row r="1199" spans="1:6">
      <c r="A1199" s="109"/>
      <c r="B1199" s="107"/>
      <c r="C1199" s="121"/>
      <c r="D1199" s="110"/>
      <c r="E1199" s="111"/>
      <c r="F1199" s="112"/>
    </row>
    <row r="1200" spans="1:6">
      <c r="A1200" s="109"/>
      <c r="B1200" s="107"/>
      <c r="C1200" s="121"/>
      <c r="D1200" s="110"/>
      <c r="E1200" s="111"/>
      <c r="F1200" s="112"/>
    </row>
    <row r="1201" spans="1:6">
      <c r="A1201" s="109"/>
      <c r="B1201" s="107"/>
      <c r="C1201" s="121"/>
      <c r="D1201" s="110"/>
      <c r="E1201" s="111"/>
      <c r="F1201" s="112"/>
    </row>
    <row r="1202" spans="1:6">
      <c r="A1202" s="109"/>
      <c r="B1202" s="107"/>
      <c r="C1202" s="121"/>
      <c r="D1202" s="110"/>
      <c r="E1202" s="111"/>
      <c r="F1202" s="112"/>
    </row>
    <row r="1203" spans="1:6">
      <c r="A1203" s="109"/>
      <c r="B1203" s="107"/>
      <c r="C1203" s="121"/>
      <c r="D1203" s="110"/>
      <c r="E1203" s="111"/>
      <c r="F1203" s="112"/>
    </row>
    <row r="1204" spans="1:6">
      <c r="A1204" s="109"/>
      <c r="B1204" s="107"/>
      <c r="C1204" s="121"/>
      <c r="D1204" s="110"/>
      <c r="E1204" s="111"/>
      <c r="F1204" s="112"/>
    </row>
    <row r="1205" spans="1:6">
      <c r="A1205" s="109"/>
      <c r="B1205" s="107"/>
      <c r="C1205" s="121"/>
      <c r="D1205" s="110"/>
      <c r="E1205" s="111"/>
      <c r="F1205" s="112"/>
    </row>
    <row r="1206" spans="1:6">
      <c r="A1206" s="109"/>
      <c r="B1206" s="107"/>
      <c r="C1206" s="121"/>
      <c r="D1206" s="110"/>
      <c r="E1206" s="111"/>
      <c r="F1206" s="112"/>
    </row>
    <row r="1207" spans="1:6">
      <c r="A1207" s="109"/>
      <c r="B1207" s="107"/>
      <c r="C1207" s="121"/>
      <c r="D1207" s="110"/>
      <c r="E1207" s="111"/>
      <c r="F1207" s="112"/>
    </row>
    <row r="1208" spans="1:6">
      <c r="A1208" s="109"/>
      <c r="B1208" s="107"/>
      <c r="C1208" s="121"/>
      <c r="D1208" s="110"/>
      <c r="E1208" s="111"/>
      <c r="F1208" s="112"/>
    </row>
    <row r="1209" spans="1:6">
      <c r="A1209" s="109"/>
      <c r="B1209" s="107"/>
      <c r="C1209" s="121"/>
      <c r="D1209" s="110"/>
      <c r="E1209" s="111"/>
      <c r="F1209" s="112"/>
    </row>
    <row r="1210" spans="1:6">
      <c r="A1210" s="109"/>
      <c r="B1210" s="107"/>
      <c r="C1210" s="121"/>
      <c r="D1210" s="110"/>
      <c r="E1210" s="111"/>
      <c r="F1210" s="112"/>
    </row>
    <row r="1211" spans="1:6">
      <c r="A1211" s="109"/>
      <c r="B1211" s="107"/>
      <c r="C1211" s="121"/>
      <c r="D1211" s="110"/>
      <c r="E1211" s="111"/>
      <c r="F1211" s="112"/>
    </row>
    <row r="1212" spans="1:6">
      <c r="A1212" s="109"/>
      <c r="B1212" s="107"/>
      <c r="C1212" s="121"/>
      <c r="D1212" s="110"/>
      <c r="E1212" s="111"/>
      <c r="F1212" s="112"/>
    </row>
    <row r="1213" spans="1:6">
      <c r="A1213" s="109"/>
      <c r="B1213" s="107"/>
      <c r="C1213" s="121"/>
      <c r="D1213" s="110"/>
      <c r="E1213" s="111"/>
      <c r="F1213" s="112"/>
    </row>
    <row r="1214" spans="1:6">
      <c r="A1214" s="109"/>
      <c r="B1214" s="107"/>
      <c r="C1214" s="121"/>
      <c r="D1214" s="110"/>
      <c r="E1214" s="111"/>
      <c r="F1214" s="112"/>
    </row>
    <row r="1215" spans="1:6">
      <c r="A1215" s="109"/>
      <c r="B1215" s="107"/>
      <c r="C1215" s="121"/>
      <c r="D1215" s="110"/>
      <c r="E1215" s="111"/>
      <c r="F1215" s="112"/>
    </row>
    <row r="1216" spans="1:6">
      <c r="A1216" s="109"/>
      <c r="B1216" s="107"/>
      <c r="C1216" s="121"/>
      <c r="D1216" s="110"/>
      <c r="E1216" s="111"/>
      <c r="F1216" s="112"/>
    </row>
    <row r="1217" spans="1:6">
      <c r="A1217" s="109"/>
      <c r="B1217" s="107"/>
      <c r="C1217" s="121"/>
      <c r="D1217" s="110"/>
      <c r="E1217" s="111"/>
      <c r="F1217" s="112"/>
    </row>
    <row r="1218" spans="1:6">
      <c r="A1218" s="109"/>
      <c r="B1218" s="107"/>
      <c r="C1218" s="121"/>
      <c r="D1218" s="110"/>
      <c r="E1218" s="111"/>
      <c r="F1218" s="112"/>
    </row>
    <row r="1219" spans="1:6">
      <c r="A1219" s="109"/>
      <c r="B1219" s="107"/>
      <c r="C1219" s="121"/>
      <c r="D1219" s="110"/>
      <c r="E1219" s="111"/>
      <c r="F1219" s="112"/>
    </row>
    <row r="1220" spans="1:6">
      <c r="A1220" s="109"/>
      <c r="B1220" s="107"/>
      <c r="C1220" s="121"/>
      <c r="D1220" s="110"/>
      <c r="E1220" s="111"/>
      <c r="F1220" s="112"/>
    </row>
    <row r="1221" spans="1:6">
      <c r="A1221" s="109"/>
      <c r="B1221" s="107"/>
      <c r="C1221" s="121"/>
      <c r="D1221" s="110"/>
      <c r="E1221" s="111"/>
      <c r="F1221" s="112"/>
    </row>
    <row r="1222" spans="1:6">
      <c r="A1222" s="109"/>
      <c r="B1222" s="107"/>
      <c r="C1222" s="121"/>
      <c r="D1222" s="110"/>
      <c r="E1222" s="111"/>
      <c r="F1222" s="112"/>
    </row>
    <row r="1223" spans="1:6">
      <c r="A1223" s="109"/>
      <c r="B1223" s="107"/>
      <c r="C1223" s="121"/>
      <c r="D1223" s="110"/>
      <c r="E1223" s="111"/>
      <c r="F1223" s="112"/>
    </row>
    <row r="1224" spans="1:6">
      <c r="A1224" s="109"/>
      <c r="B1224" s="107"/>
      <c r="C1224" s="121"/>
      <c r="D1224" s="110"/>
      <c r="E1224" s="111"/>
      <c r="F1224" s="112"/>
    </row>
    <row r="1225" spans="1:6">
      <c r="A1225" s="109"/>
      <c r="B1225" s="107"/>
      <c r="C1225" s="121"/>
      <c r="D1225" s="110"/>
      <c r="E1225" s="111"/>
      <c r="F1225" s="112"/>
    </row>
    <row r="1226" spans="1:6">
      <c r="A1226" s="109"/>
      <c r="B1226" s="107"/>
      <c r="C1226" s="121"/>
      <c r="D1226" s="110"/>
      <c r="E1226" s="111"/>
      <c r="F1226" s="112"/>
    </row>
    <row r="1227" spans="1:6">
      <c r="A1227" s="109"/>
      <c r="B1227" s="107"/>
      <c r="C1227" s="121"/>
      <c r="D1227" s="110"/>
      <c r="E1227" s="111"/>
      <c r="F1227" s="112"/>
    </row>
    <row r="1228" spans="1:6">
      <c r="A1228" s="109"/>
      <c r="B1228" s="107"/>
      <c r="C1228" s="121"/>
      <c r="D1228" s="110"/>
      <c r="E1228" s="111"/>
      <c r="F1228" s="112"/>
    </row>
    <row r="1229" spans="1:6">
      <c r="A1229" s="109"/>
      <c r="B1229" s="107"/>
      <c r="C1229" s="121"/>
      <c r="D1229" s="110"/>
      <c r="E1229" s="111"/>
      <c r="F1229" s="112"/>
    </row>
    <row r="1230" spans="1:6">
      <c r="A1230" s="109"/>
      <c r="B1230" s="107"/>
      <c r="C1230" s="121"/>
      <c r="D1230" s="110"/>
      <c r="E1230" s="111"/>
      <c r="F1230" s="112"/>
    </row>
    <row r="1231" spans="1:6">
      <c r="A1231" s="109"/>
      <c r="B1231" s="107"/>
      <c r="C1231" s="121"/>
      <c r="D1231" s="110"/>
      <c r="E1231" s="111"/>
      <c r="F1231" s="112"/>
    </row>
    <row r="1232" spans="1:6">
      <c r="A1232" s="109"/>
      <c r="B1232" s="107"/>
      <c r="C1232" s="121"/>
      <c r="D1232" s="110"/>
      <c r="E1232" s="111"/>
      <c r="F1232" s="112"/>
    </row>
    <row r="1233" spans="1:6">
      <c r="A1233" s="109"/>
      <c r="B1233" s="107"/>
      <c r="C1233" s="121"/>
      <c r="D1233" s="110"/>
      <c r="E1233" s="111"/>
      <c r="F1233" s="112"/>
    </row>
    <row r="1234" spans="1:6">
      <c r="A1234" s="109"/>
      <c r="B1234" s="107"/>
      <c r="C1234" s="121"/>
      <c r="D1234" s="110"/>
      <c r="E1234" s="111"/>
      <c r="F1234" s="112"/>
    </row>
    <row r="1235" spans="1:6">
      <c r="A1235" s="109"/>
      <c r="B1235" s="107"/>
      <c r="C1235" s="121"/>
      <c r="D1235" s="110"/>
      <c r="E1235" s="111"/>
      <c r="F1235" s="112"/>
    </row>
    <row r="1236" spans="1:6">
      <c r="A1236" s="109"/>
      <c r="B1236" s="107"/>
      <c r="C1236" s="121"/>
      <c r="D1236" s="110"/>
      <c r="E1236" s="111"/>
      <c r="F1236" s="112"/>
    </row>
    <row r="1237" spans="1:6">
      <c r="A1237" s="109"/>
      <c r="B1237" s="107"/>
      <c r="C1237" s="121"/>
      <c r="D1237" s="110"/>
      <c r="E1237" s="111"/>
      <c r="F1237" s="112"/>
    </row>
    <row r="1238" spans="1:6">
      <c r="A1238" s="109"/>
      <c r="B1238" s="107"/>
      <c r="C1238" s="121"/>
      <c r="D1238" s="110"/>
      <c r="E1238" s="111"/>
      <c r="F1238" s="112"/>
    </row>
    <row r="1239" spans="1:6">
      <c r="A1239" s="109"/>
      <c r="B1239" s="107"/>
      <c r="C1239" s="121"/>
      <c r="D1239" s="110"/>
      <c r="E1239" s="111"/>
      <c r="F1239" s="112"/>
    </row>
    <row r="1240" spans="1:6">
      <c r="A1240" s="109"/>
      <c r="B1240" s="107"/>
      <c r="C1240" s="121"/>
      <c r="D1240" s="110"/>
      <c r="E1240" s="111"/>
      <c r="F1240" s="112"/>
    </row>
    <row r="1241" spans="1:6">
      <c r="A1241" s="109"/>
      <c r="B1241" s="107"/>
      <c r="C1241" s="121"/>
      <c r="D1241" s="110"/>
      <c r="E1241" s="111"/>
      <c r="F1241" s="112"/>
    </row>
    <row r="1242" spans="1:6">
      <c r="A1242" s="109"/>
      <c r="B1242" s="107"/>
      <c r="C1242" s="121"/>
      <c r="D1242" s="110"/>
      <c r="E1242" s="111"/>
      <c r="F1242" s="112"/>
    </row>
    <row r="1243" spans="1:6">
      <c r="A1243" s="109"/>
      <c r="B1243" s="107"/>
      <c r="C1243" s="121"/>
      <c r="D1243" s="110"/>
      <c r="E1243" s="111"/>
      <c r="F1243" s="112"/>
    </row>
    <row r="1244" spans="1:6">
      <c r="A1244" s="109"/>
      <c r="B1244" s="107"/>
      <c r="C1244" s="121"/>
      <c r="D1244" s="110"/>
      <c r="E1244" s="111"/>
      <c r="F1244" s="112"/>
    </row>
    <row r="1245" spans="1:6">
      <c r="A1245" s="109"/>
      <c r="B1245" s="107"/>
      <c r="C1245" s="121"/>
      <c r="D1245" s="110"/>
      <c r="E1245" s="111"/>
      <c r="F1245" s="112"/>
    </row>
    <row r="1246" spans="1:6">
      <c r="A1246" s="109"/>
      <c r="B1246" s="107"/>
      <c r="C1246" s="121"/>
      <c r="D1246" s="110"/>
      <c r="E1246" s="111"/>
      <c r="F1246" s="112"/>
    </row>
    <row r="1247" spans="1:6">
      <c r="A1247" s="109"/>
      <c r="B1247" s="107"/>
      <c r="C1247" s="121"/>
      <c r="D1247" s="110"/>
      <c r="E1247" s="111"/>
      <c r="F1247" s="112"/>
    </row>
    <row r="1248" spans="1:6">
      <c r="A1248" s="109"/>
      <c r="B1248" s="107"/>
      <c r="C1248" s="121"/>
      <c r="D1248" s="110"/>
      <c r="E1248" s="111"/>
      <c r="F1248" s="112"/>
    </row>
    <row r="1249" spans="1:6">
      <c r="A1249" s="109"/>
      <c r="B1249" s="107"/>
      <c r="C1249" s="121"/>
      <c r="D1249" s="110"/>
      <c r="E1249" s="111"/>
      <c r="F1249" s="112"/>
    </row>
    <row r="1250" spans="1:6">
      <c r="A1250" s="109"/>
      <c r="B1250" s="107"/>
      <c r="C1250" s="121"/>
      <c r="D1250" s="110"/>
      <c r="E1250" s="111"/>
      <c r="F1250" s="112"/>
    </row>
    <row r="1251" spans="1:6">
      <c r="A1251" s="109"/>
      <c r="B1251" s="107"/>
      <c r="C1251" s="121"/>
      <c r="D1251" s="110"/>
      <c r="E1251" s="111"/>
      <c r="F1251" s="112"/>
    </row>
    <row r="1252" spans="1:6">
      <c r="A1252" s="109"/>
      <c r="B1252" s="107"/>
      <c r="C1252" s="121"/>
      <c r="D1252" s="110"/>
      <c r="E1252" s="111"/>
      <c r="F1252" s="112"/>
    </row>
    <row r="1253" spans="1:6">
      <c r="A1253" s="109"/>
      <c r="B1253" s="107"/>
      <c r="C1253" s="121"/>
      <c r="D1253" s="110"/>
      <c r="E1253" s="111"/>
      <c r="F1253" s="112"/>
    </row>
    <row r="1254" spans="1:6">
      <c r="A1254" s="109"/>
      <c r="B1254" s="107"/>
      <c r="C1254" s="121"/>
      <c r="D1254" s="110"/>
      <c r="E1254" s="111"/>
      <c r="F1254" s="112"/>
    </row>
    <row r="1255" spans="1:6">
      <c r="A1255" s="109"/>
      <c r="B1255" s="107"/>
      <c r="C1255" s="121"/>
      <c r="D1255" s="110"/>
      <c r="E1255" s="111"/>
      <c r="F1255" s="112"/>
    </row>
    <row r="1256" spans="1:6">
      <c r="A1256" s="109"/>
      <c r="B1256" s="107"/>
      <c r="C1256" s="121"/>
      <c r="D1256" s="110"/>
      <c r="E1256" s="111"/>
      <c r="F1256" s="112"/>
    </row>
    <row r="1257" spans="1:6">
      <c r="A1257" s="109"/>
      <c r="B1257" s="107"/>
      <c r="C1257" s="121"/>
      <c r="D1257" s="110"/>
      <c r="E1257" s="111"/>
      <c r="F1257" s="112"/>
    </row>
    <row r="1258" spans="1:6">
      <c r="A1258" s="109"/>
      <c r="B1258" s="107"/>
      <c r="C1258" s="121"/>
      <c r="D1258" s="110"/>
      <c r="E1258" s="111"/>
      <c r="F1258" s="112"/>
    </row>
    <row r="1259" spans="1:6">
      <c r="A1259" s="109"/>
      <c r="B1259" s="107"/>
      <c r="C1259" s="121"/>
      <c r="D1259" s="110"/>
      <c r="E1259" s="111"/>
      <c r="F1259" s="112"/>
    </row>
    <row r="1260" spans="1:6">
      <c r="A1260" s="109"/>
      <c r="B1260" s="107"/>
      <c r="C1260" s="121"/>
      <c r="D1260" s="110"/>
      <c r="E1260" s="111"/>
      <c r="F1260" s="112"/>
    </row>
    <row r="1261" spans="1:6">
      <c r="A1261" s="109"/>
      <c r="B1261" s="107"/>
      <c r="C1261" s="121"/>
      <c r="D1261" s="110"/>
      <c r="E1261" s="111"/>
      <c r="F1261" s="112"/>
    </row>
    <row r="1262" spans="1:6">
      <c r="A1262" s="109"/>
      <c r="B1262" s="107"/>
      <c r="C1262" s="121"/>
      <c r="D1262" s="110"/>
      <c r="E1262" s="111"/>
      <c r="F1262" s="112"/>
    </row>
    <row r="1263" spans="1:6">
      <c r="A1263" s="109"/>
      <c r="B1263" s="107"/>
      <c r="C1263" s="121"/>
      <c r="D1263" s="110"/>
      <c r="E1263" s="111"/>
      <c r="F1263" s="112"/>
    </row>
    <row r="1264" spans="1:6">
      <c r="A1264" s="109"/>
      <c r="B1264" s="107"/>
      <c r="C1264" s="121"/>
      <c r="D1264" s="110"/>
      <c r="E1264" s="111"/>
      <c r="F1264" s="112"/>
    </row>
    <row r="1265" spans="1:6">
      <c r="A1265" s="109"/>
      <c r="B1265" s="107"/>
      <c r="C1265" s="121"/>
      <c r="D1265" s="110"/>
      <c r="E1265" s="111"/>
      <c r="F1265" s="112"/>
    </row>
    <row r="1266" spans="1:6">
      <c r="A1266" s="109"/>
      <c r="B1266" s="107"/>
      <c r="C1266" s="121"/>
      <c r="D1266" s="110"/>
      <c r="E1266" s="111"/>
      <c r="F1266" s="112"/>
    </row>
    <row r="1267" spans="1:6">
      <c r="A1267" s="109"/>
      <c r="B1267" s="107"/>
      <c r="C1267" s="121"/>
      <c r="D1267" s="110"/>
      <c r="E1267" s="111"/>
      <c r="F1267" s="112"/>
    </row>
    <row r="1268" spans="1:6">
      <c r="A1268" s="109"/>
      <c r="B1268" s="107"/>
      <c r="C1268" s="121"/>
      <c r="D1268" s="110"/>
      <c r="E1268" s="111"/>
      <c r="F1268" s="112"/>
    </row>
    <row r="1269" spans="1:6">
      <c r="A1269" s="109"/>
      <c r="B1269" s="107"/>
      <c r="C1269" s="121"/>
      <c r="D1269" s="110"/>
      <c r="E1269" s="111"/>
      <c r="F1269" s="112"/>
    </row>
    <row r="1270" spans="1:6">
      <c r="A1270" s="109"/>
      <c r="B1270" s="107"/>
      <c r="C1270" s="121"/>
      <c r="D1270" s="110"/>
      <c r="E1270" s="111"/>
      <c r="F1270" s="112"/>
    </row>
    <row r="1271" spans="1:6">
      <c r="A1271" s="109"/>
      <c r="B1271" s="107"/>
      <c r="C1271" s="121"/>
      <c r="D1271" s="110"/>
      <c r="E1271" s="111"/>
      <c r="F1271" s="112"/>
    </row>
    <row r="1272" spans="1:6">
      <c r="A1272" s="109"/>
      <c r="B1272" s="107"/>
      <c r="C1272" s="121"/>
      <c r="D1272" s="110"/>
      <c r="E1272" s="111"/>
      <c r="F1272" s="112"/>
    </row>
    <row r="1273" spans="1:6">
      <c r="A1273" s="109"/>
      <c r="B1273" s="107"/>
      <c r="C1273" s="121"/>
      <c r="D1273" s="110"/>
      <c r="E1273" s="111"/>
      <c r="F1273" s="112"/>
    </row>
    <row r="1274" spans="1:6">
      <c r="A1274" s="109"/>
      <c r="B1274" s="107"/>
      <c r="C1274" s="121"/>
      <c r="D1274" s="110"/>
      <c r="E1274" s="111"/>
      <c r="F1274" s="112"/>
    </row>
    <row r="1275" spans="1:6">
      <c r="A1275" s="109"/>
      <c r="B1275" s="107"/>
      <c r="C1275" s="121"/>
      <c r="D1275" s="110"/>
      <c r="E1275" s="111"/>
      <c r="F1275" s="112"/>
    </row>
    <row r="1276" spans="1:6">
      <c r="A1276" s="109"/>
      <c r="B1276" s="107"/>
      <c r="C1276" s="121"/>
      <c r="D1276" s="110"/>
      <c r="E1276" s="111"/>
      <c r="F1276" s="112"/>
    </row>
    <row r="1277" spans="1:6">
      <c r="A1277" s="109"/>
      <c r="B1277" s="107"/>
      <c r="C1277" s="121"/>
      <c r="D1277" s="110"/>
      <c r="E1277" s="111"/>
      <c r="F1277" s="112"/>
    </row>
    <row r="1278" spans="1:6">
      <c r="A1278" s="109"/>
      <c r="B1278" s="107"/>
      <c r="C1278" s="121"/>
      <c r="D1278" s="110"/>
      <c r="E1278" s="111"/>
      <c r="F1278" s="112"/>
    </row>
    <row r="1279" spans="1:6">
      <c r="A1279" s="109"/>
      <c r="B1279" s="107"/>
      <c r="C1279" s="121"/>
      <c r="D1279" s="110"/>
      <c r="E1279" s="111"/>
      <c r="F1279" s="112"/>
    </row>
    <row r="1280" spans="1:6">
      <c r="A1280" s="109"/>
      <c r="B1280" s="107"/>
      <c r="C1280" s="121"/>
      <c r="D1280" s="110"/>
      <c r="E1280" s="111"/>
      <c r="F1280" s="112"/>
    </row>
    <row r="1281" spans="1:6">
      <c r="A1281" s="109"/>
      <c r="B1281" s="107"/>
      <c r="C1281" s="121"/>
      <c r="D1281" s="110"/>
      <c r="E1281" s="111"/>
      <c r="F1281" s="112"/>
    </row>
    <row r="1282" spans="1:6">
      <c r="A1282" s="109"/>
      <c r="B1282" s="107"/>
      <c r="C1282" s="121"/>
      <c r="D1282" s="110"/>
      <c r="E1282" s="111"/>
      <c r="F1282" s="112"/>
    </row>
    <row r="1283" spans="1:6">
      <c r="A1283" s="109"/>
      <c r="B1283" s="107"/>
      <c r="C1283" s="121"/>
      <c r="D1283" s="110"/>
      <c r="E1283" s="111"/>
      <c r="F1283" s="112"/>
    </row>
    <row r="1284" spans="1:6">
      <c r="A1284" s="109"/>
      <c r="B1284" s="107"/>
      <c r="C1284" s="121"/>
      <c r="D1284" s="110"/>
      <c r="E1284" s="111"/>
      <c r="F1284" s="112"/>
    </row>
    <row r="1285" spans="1:6">
      <c r="A1285" s="109"/>
      <c r="B1285" s="107"/>
      <c r="C1285" s="121"/>
      <c r="D1285" s="110"/>
      <c r="E1285" s="111"/>
      <c r="F1285" s="112"/>
    </row>
    <row r="1286" spans="1:6">
      <c r="A1286" s="109"/>
      <c r="B1286" s="107"/>
      <c r="C1286" s="121"/>
      <c r="D1286" s="110"/>
      <c r="E1286" s="111"/>
      <c r="F1286" s="112"/>
    </row>
    <row r="1287" spans="1:6">
      <c r="A1287" s="109"/>
      <c r="B1287" s="107"/>
      <c r="C1287" s="121"/>
      <c r="D1287" s="110"/>
      <c r="E1287" s="111"/>
      <c r="F1287" s="112"/>
    </row>
    <row r="1288" spans="1:6">
      <c r="A1288" s="109"/>
      <c r="B1288" s="107"/>
      <c r="C1288" s="121"/>
      <c r="D1288" s="110"/>
      <c r="E1288" s="111"/>
      <c r="F1288" s="112"/>
    </row>
    <row r="1289" spans="1:6">
      <c r="A1289" s="109"/>
      <c r="B1289" s="107"/>
      <c r="C1289" s="121"/>
      <c r="D1289" s="110"/>
      <c r="E1289" s="111"/>
      <c r="F1289" s="112"/>
    </row>
    <row r="1290" spans="1:6">
      <c r="A1290" s="109"/>
      <c r="B1290" s="107"/>
      <c r="C1290" s="121"/>
      <c r="D1290" s="110"/>
      <c r="E1290" s="111"/>
      <c r="F1290" s="112"/>
    </row>
    <row r="1291" spans="1:6">
      <c r="A1291" s="109"/>
      <c r="B1291" s="107"/>
      <c r="C1291" s="121"/>
      <c r="D1291" s="110"/>
      <c r="E1291" s="111"/>
      <c r="F1291" s="112"/>
    </row>
    <row r="1292" spans="1:6">
      <c r="A1292" s="109"/>
      <c r="B1292" s="107"/>
      <c r="C1292" s="121"/>
      <c r="D1292" s="110"/>
      <c r="E1292" s="111"/>
      <c r="F1292" s="112"/>
    </row>
    <row r="1293" spans="1:6">
      <c r="A1293" s="109"/>
      <c r="B1293" s="107"/>
      <c r="C1293" s="121"/>
      <c r="D1293" s="110"/>
      <c r="E1293" s="111"/>
      <c r="F1293" s="112"/>
    </row>
    <row r="1294" spans="1:6">
      <c r="A1294" s="109"/>
      <c r="B1294" s="107"/>
      <c r="C1294" s="121"/>
      <c r="D1294" s="110"/>
      <c r="E1294" s="111"/>
      <c r="F1294" s="112"/>
    </row>
    <row r="1295" spans="1:6">
      <c r="A1295" s="109"/>
      <c r="B1295" s="107"/>
      <c r="C1295" s="121"/>
      <c r="D1295" s="110"/>
      <c r="E1295" s="111"/>
      <c r="F1295" s="112"/>
    </row>
    <row r="1296" spans="1:6">
      <c r="A1296" s="109"/>
      <c r="B1296" s="107"/>
      <c r="C1296" s="121"/>
      <c r="D1296" s="110"/>
      <c r="E1296" s="111"/>
      <c r="F1296" s="112"/>
    </row>
    <row r="1297" spans="1:6">
      <c r="A1297" s="109"/>
      <c r="B1297" s="107"/>
      <c r="C1297" s="121"/>
      <c r="D1297" s="110"/>
      <c r="E1297" s="111"/>
      <c r="F1297" s="112"/>
    </row>
    <row r="1298" spans="1:6">
      <c r="A1298" s="109"/>
      <c r="B1298" s="107"/>
      <c r="C1298" s="121"/>
      <c r="D1298" s="110"/>
      <c r="E1298" s="111"/>
      <c r="F1298" s="112"/>
    </row>
    <row r="1299" spans="1:6">
      <c r="A1299" s="109"/>
      <c r="B1299" s="107"/>
      <c r="C1299" s="121"/>
      <c r="D1299" s="110"/>
      <c r="E1299" s="111"/>
      <c r="F1299" s="112"/>
    </row>
    <row r="1300" spans="1:6">
      <c r="A1300" s="109"/>
      <c r="B1300" s="107"/>
      <c r="C1300" s="121"/>
      <c r="D1300" s="110"/>
      <c r="E1300" s="111"/>
      <c r="F1300" s="112"/>
    </row>
    <row r="1301" spans="1:6">
      <c r="A1301" s="109"/>
      <c r="B1301" s="107"/>
      <c r="C1301" s="121"/>
      <c r="D1301" s="110"/>
      <c r="E1301" s="111"/>
      <c r="F1301" s="112"/>
    </row>
    <row r="1302" spans="1:6">
      <c r="A1302" s="109"/>
      <c r="B1302" s="107"/>
      <c r="C1302" s="121"/>
      <c r="D1302" s="110"/>
      <c r="E1302" s="111"/>
      <c r="F1302" s="112"/>
    </row>
    <row r="1303" spans="1:6">
      <c r="A1303" s="109"/>
      <c r="B1303" s="107"/>
      <c r="C1303" s="121"/>
      <c r="D1303" s="110"/>
      <c r="E1303" s="111"/>
      <c r="F1303" s="112"/>
    </row>
    <row r="1304" spans="1:6">
      <c r="A1304" s="109"/>
      <c r="B1304" s="107"/>
      <c r="C1304" s="121"/>
      <c r="D1304" s="110"/>
      <c r="E1304" s="111"/>
      <c r="F1304" s="112"/>
    </row>
    <row r="1305" spans="1:6">
      <c r="A1305" s="109"/>
      <c r="B1305" s="107"/>
      <c r="C1305" s="121"/>
      <c r="D1305" s="110"/>
      <c r="E1305" s="111"/>
      <c r="F1305" s="112"/>
    </row>
    <row r="1306" spans="1:6">
      <c r="A1306" s="109"/>
      <c r="B1306" s="107"/>
      <c r="C1306" s="121"/>
      <c r="D1306" s="110"/>
      <c r="E1306" s="111"/>
      <c r="F1306" s="112"/>
    </row>
    <row r="1307" spans="1:6">
      <c r="A1307" s="109"/>
      <c r="B1307" s="107"/>
      <c r="C1307" s="121"/>
      <c r="D1307" s="110"/>
      <c r="E1307" s="111"/>
      <c r="F1307" s="112"/>
    </row>
    <row r="1308" spans="1:6">
      <c r="A1308" s="109"/>
      <c r="B1308" s="107"/>
      <c r="C1308" s="121"/>
      <c r="D1308" s="110"/>
      <c r="E1308" s="111"/>
      <c r="F1308" s="112"/>
    </row>
    <row r="1309" spans="1:6">
      <c r="A1309" s="109"/>
      <c r="B1309" s="107"/>
      <c r="C1309" s="121"/>
      <c r="D1309" s="110"/>
      <c r="E1309" s="111"/>
      <c r="F1309" s="112"/>
    </row>
    <row r="1310" spans="1:6">
      <c r="A1310" s="109"/>
      <c r="B1310" s="107"/>
      <c r="C1310" s="121"/>
      <c r="D1310" s="110"/>
      <c r="E1310" s="111"/>
      <c r="F1310" s="112"/>
    </row>
    <row r="1311" spans="1:6">
      <c r="A1311" s="109"/>
      <c r="B1311" s="107"/>
      <c r="C1311" s="121"/>
      <c r="D1311" s="110"/>
      <c r="E1311" s="111"/>
      <c r="F1311" s="112"/>
    </row>
    <row r="1312" spans="1:6">
      <c r="A1312" s="109"/>
      <c r="B1312" s="107"/>
      <c r="C1312" s="121"/>
      <c r="D1312" s="110"/>
      <c r="E1312" s="111"/>
      <c r="F1312" s="112"/>
    </row>
    <row r="1313" spans="1:6">
      <c r="A1313" s="109"/>
      <c r="B1313" s="107"/>
      <c r="C1313" s="121"/>
      <c r="D1313" s="110"/>
      <c r="E1313" s="111"/>
      <c r="F1313" s="112"/>
    </row>
    <row r="1314" spans="1:6">
      <c r="A1314" s="109"/>
      <c r="B1314" s="107"/>
      <c r="C1314" s="121"/>
      <c r="D1314" s="110"/>
      <c r="E1314" s="111"/>
      <c r="F1314" s="112"/>
    </row>
    <row r="1315" spans="1:6">
      <c r="A1315" s="109"/>
      <c r="B1315" s="107"/>
      <c r="C1315" s="121"/>
      <c r="D1315" s="110"/>
      <c r="E1315" s="111"/>
      <c r="F1315" s="112"/>
    </row>
    <row r="1316" spans="1:6">
      <c r="A1316" s="109"/>
      <c r="B1316" s="107"/>
      <c r="C1316" s="121"/>
      <c r="D1316" s="110"/>
      <c r="E1316" s="111"/>
      <c r="F1316" s="112"/>
    </row>
    <row r="1317" spans="1:6">
      <c r="A1317" s="109"/>
      <c r="B1317" s="107"/>
      <c r="C1317" s="121"/>
      <c r="D1317" s="110"/>
      <c r="E1317" s="111"/>
      <c r="F1317" s="112"/>
    </row>
    <row r="1318" spans="1:6">
      <c r="A1318" s="109"/>
      <c r="B1318" s="107"/>
      <c r="C1318" s="121"/>
      <c r="D1318" s="110"/>
      <c r="E1318" s="111"/>
      <c r="F1318" s="112"/>
    </row>
    <row r="1319" spans="1:6">
      <c r="A1319" s="109"/>
      <c r="B1319" s="107"/>
      <c r="C1319" s="121"/>
      <c r="D1319" s="110"/>
      <c r="E1319" s="111"/>
      <c r="F1319" s="112"/>
    </row>
    <row r="1320" spans="1:6">
      <c r="A1320" s="109"/>
      <c r="B1320" s="107"/>
      <c r="C1320" s="121"/>
      <c r="D1320" s="110"/>
      <c r="E1320" s="111"/>
      <c r="F1320" s="112"/>
    </row>
    <row r="1321" spans="1:6">
      <c r="A1321" s="109"/>
      <c r="B1321" s="107"/>
      <c r="C1321" s="121"/>
      <c r="D1321" s="110"/>
      <c r="E1321" s="111"/>
      <c r="F1321" s="112"/>
    </row>
    <row r="1322" spans="1:6">
      <c r="A1322" s="109"/>
      <c r="B1322" s="107"/>
      <c r="C1322" s="121"/>
      <c r="D1322" s="110"/>
      <c r="E1322" s="111"/>
      <c r="F1322" s="112"/>
    </row>
    <row r="1323" spans="1:6">
      <c r="A1323" s="109"/>
      <c r="B1323" s="107"/>
      <c r="C1323" s="121"/>
      <c r="D1323" s="110"/>
      <c r="E1323" s="111"/>
      <c r="F1323" s="112"/>
    </row>
    <row r="1324" spans="1:6">
      <c r="A1324" s="109"/>
      <c r="B1324" s="107"/>
      <c r="C1324" s="121"/>
      <c r="D1324" s="110"/>
      <c r="E1324" s="111"/>
      <c r="F1324" s="112"/>
    </row>
    <row r="1325" spans="1:6">
      <c r="A1325" s="109"/>
      <c r="B1325" s="107"/>
      <c r="C1325" s="121"/>
      <c r="D1325" s="110"/>
      <c r="E1325" s="111"/>
      <c r="F1325" s="112"/>
    </row>
    <row r="1326" spans="1:6">
      <c r="A1326" s="109"/>
      <c r="B1326" s="107"/>
      <c r="C1326" s="121"/>
      <c r="D1326" s="110"/>
      <c r="E1326" s="111"/>
      <c r="F1326" s="112"/>
    </row>
    <row r="1327" spans="1:6">
      <c r="A1327" s="109"/>
      <c r="B1327" s="107"/>
      <c r="C1327" s="121"/>
      <c r="D1327" s="110"/>
      <c r="E1327" s="111"/>
      <c r="F1327" s="112"/>
    </row>
    <row r="1328" spans="1:6">
      <c r="A1328" s="109"/>
      <c r="B1328" s="107"/>
      <c r="C1328" s="121"/>
      <c r="D1328" s="110"/>
      <c r="E1328" s="111"/>
      <c r="F1328" s="112"/>
    </row>
    <row r="1329" spans="1:6">
      <c r="A1329" s="109"/>
      <c r="B1329" s="107"/>
      <c r="C1329" s="121"/>
      <c r="D1329" s="110"/>
      <c r="E1329" s="111"/>
      <c r="F1329" s="112"/>
    </row>
    <row r="1330" spans="1:6">
      <c r="A1330" s="109"/>
      <c r="B1330" s="107"/>
      <c r="C1330" s="121"/>
      <c r="D1330" s="110"/>
      <c r="E1330" s="111"/>
      <c r="F1330" s="112"/>
    </row>
    <row r="1331" spans="1:6">
      <c r="A1331" s="109"/>
      <c r="B1331" s="107"/>
      <c r="C1331" s="121"/>
      <c r="D1331" s="110"/>
      <c r="E1331" s="111"/>
      <c r="F1331" s="112"/>
    </row>
    <row r="1332" spans="1:6">
      <c r="A1332" s="109"/>
      <c r="B1332" s="107"/>
      <c r="C1332" s="121"/>
      <c r="D1332" s="110"/>
      <c r="E1332" s="111"/>
      <c r="F1332" s="112"/>
    </row>
    <row r="1333" spans="1:6">
      <c r="A1333" s="109"/>
      <c r="B1333" s="107"/>
      <c r="C1333" s="121"/>
      <c r="D1333" s="110"/>
      <c r="E1333" s="111"/>
      <c r="F1333" s="112"/>
    </row>
    <row r="1334" spans="1:6">
      <c r="A1334" s="109"/>
      <c r="B1334" s="107"/>
      <c r="C1334" s="121"/>
      <c r="D1334" s="110"/>
      <c r="E1334" s="111"/>
      <c r="F1334" s="112"/>
    </row>
    <row r="1335" spans="1:6">
      <c r="A1335" s="109"/>
      <c r="B1335" s="107"/>
      <c r="C1335" s="121"/>
      <c r="D1335" s="110"/>
      <c r="E1335" s="111"/>
      <c r="F1335" s="112"/>
    </row>
    <row r="1336" spans="1:6">
      <c r="A1336" s="109"/>
      <c r="B1336" s="107"/>
      <c r="C1336" s="121"/>
      <c r="D1336" s="110"/>
      <c r="E1336" s="111"/>
      <c r="F1336" s="112"/>
    </row>
    <row r="1337" spans="1:6">
      <c r="A1337" s="109"/>
      <c r="B1337" s="107"/>
      <c r="C1337" s="121"/>
      <c r="D1337" s="110"/>
      <c r="E1337" s="111"/>
      <c r="F1337" s="112"/>
    </row>
    <row r="1338" spans="1:6">
      <c r="A1338" s="109"/>
      <c r="B1338" s="107"/>
      <c r="C1338" s="121"/>
      <c r="D1338" s="110"/>
      <c r="E1338" s="111"/>
      <c r="F1338" s="112"/>
    </row>
    <row r="1339" spans="1:6">
      <c r="A1339" s="109"/>
      <c r="B1339" s="107"/>
      <c r="C1339" s="121"/>
      <c r="D1339" s="110"/>
      <c r="E1339" s="111"/>
      <c r="F1339" s="112"/>
    </row>
    <row r="1340" spans="1:6">
      <c r="A1340" s="109"/>
      <c r="B1340" s="107"/>
      <c r="C1340" s="121"/>
      <c r="D1340" s="110"/>
      <c r="E1340" s="111"/>
      <c r="F1340" s="112"/>
    </row>
    <row r="1341" spans="1:6">
      <c r="A1341" s="109"/>
      <c r="B1341" s="107"/>
      <c r="C1341" s="121"/>
      <c r="D1341" s="110"/>
      <c r="E1341" s="111"/>
      <c r="F1341" s="112"/>
    </row>
    <row r="1342" spans="1:6">
      <c r="A1342" s="109"/>
      <c r="B1342" s="107"/>
      <c r="C1342" s="121"/>
      <c r="D1342" s="110"/>
      <c r="E1342" s="111"/>
      <c r="F1342" s="112"/>
    </row>
    <row r="1343" spans="1:6">
      <c r="A1343" s="109"/>
      <c r="B1343" s="107"/>
      <c r="C1343" s="121"/>
      <c r="D1343" s="110"/>
      <c r="E1343" s="111"/>
      <c r="F1343" s="112"/>
    </row>
    <row r="1344" spans="1:6">
      <c r="A1344" s="109"/>
      <c r="B1344" s="107"/>
      <c r="C1344" s="121"/>
      <c r="D1344" s="110"/>
      <c r="E1344" s="111"/>
      <c r="F1344" s="112"/>
    </row>
    <row r="1345" spans="1:6">
      <c r="A1345" s="109"/>
      <c r="B1345" s="107"/>
      <c r="C1345" s="121"/>
      <c r="D1345" s="110"/>
      <c r="E1345" s="111"/>
      <c r="F1345" s="112"/>
    </row>
    <row r="1346" spans="1:6">
      <c r="A1346" s="109"/>
      <c r="B1346" s="107"/>
      <c r="C1346" s="121"/>
      <c r="D1346" s="110"/>
      <c r="E1346" s="111"/>
      <c r="F1346" s="112"/>
    </row>
    <row r="1347" spans="1:6">
      <c r="A1347" s="109"/>
      <c r="B1347" s="107"/>
      <c r="C1347" s="121"/>
      <c r="D1347" s="110"/>
      <c r="E1347" s="111"/>
      <c r="F1347" s="112"/>
    </row>
    <row r="1348" spans="1:6">
      <c r="A1348" s="109"/>
      <c r="B1348" s="107"/>
      <c r="C1348" s="121"/>
      <c r="D1348" s="110"/>
      <c r="E1348" s="111"/>
      <c r="F1348" s="112"/>
    </row>
    <row r="1349" spans="1:6">
      <c r="A1349" s="109"/>
      <c r="B1349" s="107"/>
      <c r="C1349" s="121"/>
      <c r="D1349" s="110"/>
      <c r="E1349" s="111"/>
      <c r="F1349" s="112"/>
    </row>
    <row r="1350" spans="1:6">
      <c r="A1350" s="109"/>
      <c r="B1350" s="107"/>
      <c r="C1350" s="121"/>
      <c r="D1350" s="110"/>
      <c r="E1350" s="111"/>
      <c r="F1350" s="112"/>
    </row>
    <row r="1351" spans="1:6">
      <c r="A1351" s="109"/>
      <c r="B1351" s="107"/>
      <c r="C1351" s="121"/>
      <c r="D1351" s="110"/>
      <c r="E1351" s="111"/>
      <c r="F1351" s="112"/>
    </row>
    <row r="1352" spans="1:6">
      <c r="A1352" s="109"/>
      <c r="B1352" s="107"/>
      <c r="C1352" s="121"/>
      <c r="D1352" s="110"/>
      <c r="E1352" s="111"/>
      <c r="F1352" s="112"/>
    </row>
    <row r="1353" spans="1:6">
      <c r="A1353" s="109"/>
      <c r="B1353" s="107"/>
      <c r="C1353" s="121"/>
      <c r="D1353" s="110"/>
      <c r="E1353" s="111"/>
      <c r="F1353" s="112"/>
    </row>
    <row r="1354" spans="1:6">
      <c r="A1354" s="109"/>
      <c r="B1354" s="107"/>
      <c r="C1354" s="121"/>
      <c r="D1354" s="110"/>
      <c r="E1354" s="111"/>
      <c r="F1354" s="112"/>
    </row>
    <row r="1355" spans="1:6">
      <c r="A1355" s="109"/>
      <c r="B1355" s="107"/>
      <c r="C1355" s="121"/>
      <c r="D1355" s="110"/>
      <c r="E1355" s="111"/>
      <c r="F1355" s="112"/>
    </row>
    <row r="1356" spans="1:6">
      <c r="A1356" s="109"/>
      <c r="B1356" s="107"/>
      <c r="C1356" s="121"/>
      <c r="D1356" s="110"/>
      <c r="E1356" s="111"/>
      <c r="F1356" s="112"/>
    </row>
    <row r="1357" spans="1:6">
      <c r="A1357" s="109"/>
      <c r="B1357" s="107"/>
      <c r="C1357" s="121"/>
      <c r="D1357" s="110"/>
      <c r="E1357" s="111"/>
      <c r="F1357" s="112"/>
    </row>
    <row r="1358" spans="1:6">
      <c r="A1358" s="109"/>
      <c r="B1358" s="107"/>
      <c r="C1358" s="121"/>
      <c r="D1358" s="110"/>
      <c r="E1358" s="111"/>
      <c r="F1358" s="112"/>
    </row>
    <row r="1359" spans="1:6">
      <c r="A1359" s="109"/>
      <c r="B1359" s="107"/>
      <c r="C1359" s="121"/>
      <c r="D1359" s="110"/>
      <c r="E1359" s="111"/>
      <c r="F1359" s="112"/>
    </row>
    <row r="1360" spans="1:6">
      <c r="A1360" s="109"/>
      <c r="B1360" s="107"/>
      <c r="C1360" s="121"/>
      <c r="D1360" s="110"/>
      <c r="E1360" s="111"/>
      <c r="F1360" s="112"/>
    </row>
    <row r="1361" spans="1:6">
      <c r="A1361" s="109"/>
      <c r="B1361" s="107"/>
      <c r="C1361" s="121"/>
      <c r="D1361" s="110"/>
      <c r="E1361" s="111"/>
      <c r="F1361" s="112"/>
    </row>
    <row r="1362" spans="1:6">
      <c r="A1362" s="109"/>
      <c r="B1362" s="107"/>
      <c r="C1362" s="121"/>
      <c r="D1362" s="110"/>
      <c r="E1362" s="111"/>
      <c r="F1362" s="112"/>
    </row>
    <row r="1363" spans="1:6">
      <c r="A1363" s="109"/>
      <c r="B1363" s="107"/>
      <c r="C1363" s="121"/>
      <c r="D1363" s="110"/>
      <c r="E1363" s="111"/>
      <c r="F1363" s="112"/>
    </row>
    <row r="1364" spans="1:6">
      <c r="A1364" s="109"/>
      <c r="B1364" s="107"/>
      <c r="C1364" s="121"/>
      <c r="D1364" s="110"/>
      <c r="E1364" s="111"/>
      <c r="F1364" s="112"/>
    </row>
    <row r="1365" spans="1:6">
      <c r="A1365" s="109"/>
      <c r="B1365" s="107"/>
      <c r="C1365" s="121"/>
      <c r="D1365" s="110"/>
      <c r="E1365" s="111"/>
      <c r="F1365" s="112"/>
    </row>
    <row r="1366" spans="1:6">
      <c r="A1366" s="109"/>
      <c r="B1366" s="107"/>
      <c r="C1366" s="121"/>
      <c r="D1366" s="110"/>
      <c r="E1366" s="111"/>
      <c r="F1366" s="112"/>
    </row>
    <row r="1367" spans="1:6">
      <c r="A1367" s="109"/>
      <c r="B1367" s="107"/>
      <c r="C1367" s="121"/>
      <c r="D1367" s="110"/>
      <c r="E1367" s="111"/>
      <c r="F1367" s="112"/>
    </row>
    <row r="1368" spans="1:6">
      <c r="A1368" s="109"/>
      <c r="B1368" s="107"/>
      <c r="C1368" s="121"/>
      <c r="D1368" s="110"/>
      <c r="E1368" s="111"/>
      <c r="F1368" s="112"/>
    </row>
    <row r="1369" spans="1:6">
      <c r="A1369" s="109"/>
      <c r="B1369" s="107"/>
      <c r="C1369" s="121"/>
      <c r="D1369" s="110"/>
      <c r="E1369" s="111"/>
      <c r="F1369" s="112"/>
    </row>
    <row r="1370" spans="1:6">
      <c r="A1370" s="109"/>
      <c r="B1370" s="107"/>
      <c r="C1370" s="121"/>
      <c r="D1370" s="110"/>
      <c r="E1370" s="111"/>
      <c r="F1370" s="112"/>
    </row>
    <row r="1371" spans="1:6">
      <c r="A1371" s="109"/>
      <c r="B1371" s="107"/>
      <c r="C1371" s="121"/>
      <c r="D1371" s="110"/>
      <c r="E1371" s="111"/>
      <c r="F1371" s="112"/>
    </row>
    <row r="1372" spans="1:6">
      <c r="A1372" s="109"/>
      <c r="B1372" s="107"/>
      <c r="C1372" s="121"/>
      <c r="D1372" s="110"/>
      <c r="E1372" s="111"/>
      <c r="F1372" s="112"/>
    </row>
    <row r="1373" spans="1:6">
      <c r="A1373" s="109"/>
      <c r="B1373" s="107"/>
      <c r="C1373" s="121"/>
      <c r="D1373" s="110"/>
      <c r="E1373" s="111"/>
      <c r="F1373" s="112"/>
    </row>
    <row r="1374" spans="1:6">
      <c r="A1374" s="109"/>
      <c r="B1374" s="107"/>
      <c r="C1374" s="121"/>
      <c r="D1374" s="110"/>
      <c r="E1374" s="111"/>
      <c r="F1374" s="112"/>
    </row>
    <row r="1375" spans="1:6">
      <c r="A1375" s="109"/>
      <c r="B1375" s="107"/>
      <c r="C1375" s="121"/>
      <c r="D1375" s="110"/>
      <c r="E1375" s="111"/>
      <c r="F1375" s="112"/>
    </row>
    <row r="1376" spans="1:6">
      <c r="A1376" s="109"/>
      <c r="B1376" s="107"/>
      <c r="C1376" s="121"/>
      <c r="D1376" s="110"/>
      <c r="E1376" s="111"/>
      <c r="F1376" s="112"/>
    </row>
    <row r="1377" spans="1:6">
      <c r="A1377" s="109"/>
      <c r="B1377" s="107"/>
      <c r="C1377" s="121"/>
      <c r="D1377" s="110"/>
      <c r="E1377" s="111"/>
      <c r="F1377" s="112"/>
    </row>
    <row r="1378" spans="1:6">
      <c r="A1378" s="109"/>
      <c r="B1378" s="107"/>
      <c r="C1378" s="121"/>
      <c r="D1378" s="110"/>
      <c r="E1378" s="111"/>
      <c r="F1378" s="112"/>
    </row>
    <row r="1379" spans="1:6">
      <c r="A1379" s="109"/>
      <c r="B1379" s="107"/>
      <c r="C1379" s="121"/>
      <c r="D1379" s="110"/>
      <c r="E1379" s="111"/>
      <c r="F1379" s="112"/>
    </row>
    <row r="1380" spans="1:6">
      <c r="A1380" s="109"/>
      <c r="B1380" s="107"/>
      <c r="C1380" s="121"/>
      <c r="D1380" s="110"/>
      <c r="E1380" s="111"/>
      <c r="F1380" s="112"/>
    </row>
    <row r="1381" spans="1:6">
      <c r="A1381" s="109"/>
      <c r="B1381" s="107"/>
      <c r="C1381" s="121"/>
      <c r="D1381" s="110"/>
      <c r="E1381" s="111"/>
      <c r="F1381" s="112"/>
    </row>
    <row r="1382" spans="1:6">
      <c r="A1382" s="109"/>
      <c r="B1382" s="107"/>
      <c r="C1382" s="121"/>
      <c r="D1382" s="110"/>
      <c r="E1382" s="111"/>
      <c r="F1382" s="112"/>
    </row>
    <row r="1383" spans="1:6">
      <c r="A1383" s="109"/>
      <c r="B1383" s="107"/>
      <c r="C1383" s="121"/>
      <c r="D1383" s="110"/>
      <c r="E1383" s="111"/>
      <c r="F1383" s="112"/>
    </row>
    <row r="1384" spans="1:6">
      <c r="A1384" s="109"/>
      <c r="B1384" s="107"/>
      <c r="C1384" s="121"/>
      <c r="D1384" s="110"/>
      <c r="E1384" s="111"/>
      <c r="F1384" s="112"/>
    </row>
    <row r="1385" spans="1:6">
      <c r="A1385" s="109"/>
      <c r="B1385" s="107"/>
      <c r="C1385" s="121"/>
      <c r="D1385" s="110"/>
      <c r="E1385" s="111"/>
      <c r="F1385" s="112"/>
    </row>
    <row r="1386" spans="1:6">
      <c r="A1386" s="109"/>
      <c r="B1386" s="107"/>
      <c r="C1386" s="121"/>
      <c r="D1386" s="110"/>
      <c r="E1386" s="111"/>
      <c r="F1386" s="112"/>
    </row>
    <row r="1387" spans="1:6">
      <c r="A1387" s="109"/>
      <c r="B1387" s="107"/>
      <c r="C1387" s="121"/>
      <c r="D1387" s="110"/>
      <c r="E1387" s="111"/>
      <c r="F1387" s="112"/>
    </row>
    <row r="1388" spans="1:6">
      <c r="A1388" s="109"/>
      <c r="B1388" s="107"/>
      <c r="C1388" s="121"/>
      <c r="D1388" s="110"/>
      <c r="E1388" s="111"/>
      <c r="F1388" s="112"/>
    </row>
    <row r="1389" spans="1:6">
      <c r="A1389" s="109"/>
      <c r="B1389" s="107"/>
      <c r="C1389" s="121"/>
      <c r="D1389" s="110"/>
      <c r="E1389" s="111"/>
      <c r="F1389" s="112"/>
    </row>
    <row r="1390" spans="1:6">
      <c r="A1390" s="109"/>
      <c r="B1390" s="107"/>
      <c r="C1390" s="121"/>
      <c r="D1390" s="110"/>
      <c r="E1390" s="111"/>
      <c r="F1390" s="112"/>
    </row>
    <row r="1391" spans="1:6">
      <c r="A1391" s="109"/>
      <c r="B1391" s="107"/>
      <c r="C1391" s="121"/>
      <c r="D1391" s="110"/>
      <c r="E1391" s="111"/>
      <c r="F1391" s="112"/>
    </row>
    <row r="1392" spans="1:6">
      <c r="A1392" s="109"/>
      <c r="B1392" s="107"/>
      <c r="C1392" s="121"/>
      <c r="D1392" s="110"/>
      <c r="E1392" s="111"/>
      <c r="F1392" s="112"/>
    </row>
    <row r="1393" spans="1:6">
      <c r="A1393" s="109"/>
      <c r="B1393" s="107"/>
      <c r="C1393" s="121"/>
      <c r="D1393" s="110"/>
      <c r="E1393" s="111"/>
      <c r="F1393" s="112"/>
    </row>
    <row r="1394" spans="1:6">
      <c r="A1394" s="109"/>
      <c r="B1394" s="107"/>
      <c r="C1394" s="121"/>
      <c r="D1394" s="110"/>
      <c r="E1394" s="111"/>
      <c r="F1394" s="112"/>
    </row>
    <row r="1395" spans="1:6">
      <c r="A1395" s="109"/>
      <c r="B1395" s="107"/>
      <c r="C1395" s="121"/>
      <c r="D1395" s="110"/>
      <c r="E1395" s="111"/>
      <c r="F1395" s="112"/>
    </row>
    <row r="1396" spans="1:6">
      <c r="A1396" s="109"/>
      <c r="B1396" s="107"/>
      <c r="C1396" s="121"/>
      <c r="D1396" s="110"/>
      <c r="E1396" s="111"/>
      <c r="F1396" s="112"/>
    </row>
    <row r="1397" spans="1:6">
      <c r="A1397" s="109"/>
      <c r="B1397" s="107"/>
      <c r="C1397" s="121"/>
      <c r="D1397" s="110"/>
      <c r="E1397" s="111"/>
      <c r="F1397" s="112"/>
    </row>
    <row r="1398" spans="1:6">
      <c r="A1398" s="109"/>
      <c r="B1398" s="107"/>
      <c r="C1398" s="121"/>
      <c r="D1398" s="110"/>
      <c r="E1398" s="111"/>
      <c r="F1398" s="112"/>
    </row>
    <row r="1399" spans="1:6">
      <c r="A1399" s="109"/>
      <c r="B1399" s="107"/>
      <c r="C1399" s="121"/>
      <c r="D1399" s="110"/>
      <c r="E1399" s="111"/>
      <c r="F1399" s="112"/>
    </row>
    <row r="1400" spans="1:6">
      <c r="A1400" s="109"/>
      <c r="B1400" s="107"/>
      <c r="C1400" s="121"/>
      <c r="D1400" s="110"/>
      <c r="E1400" s="111"/>
      <c r="F1400" s="112"/>
    </row>
    <row r="1401" spans="1:6">
      <c r="A1401" s="109"/>
      <c r="B1401" s="107"/>
      <c r="C1401" s="121"/>
      <c r="D1401" s="110"/>
      <c r="E1401" s="111"/>
      <c r="F1401" s="112"/>
    </row>
    <row r="1402" spans="1:6">
      <c r="A1402" s="109"/>
      <c r="B1402" s="107"/>
      <c r="C1402" s="121"/>
      <c r="D1402" s="110"/>
      <c r="E1402" s="111"/>
      <c r="F1402" s="112"/>
    </row>
    <row r="1403" spans="1:6">
      <c r="A1403" s="109"/>
      <c r="B1403" s="107"/>
      <c r="C1403" s="121"/>
      <c r="D1403" s="110"/>
      <c r="E1403" s="111"/>
      <c r="F1403" s="112"/>
    </row>
    <row r="1404" spans="1:6">
      <c r="A1404" s="109"/>
      <c r="B1404" s="107"/>
      <c r="C1404" s="121"/>
      <c r="D1404" s="110"/>
      <c r="E1404" s="111"/>
      <c r="F1404" s="112"/>
    </row>
    <row r="1405" spans="1:6">
      <c r="A1405" s="109"/>
      <c r="B1405" s="107"/>
      <c r="C1405" s="121"/>
      <c r="D1405" s="110"/>
      <c r="E1405" s="111"/>
      <c r="F1405" s="112"/>
    </row>
    <row r="1406" spans="1:6">
      <c r="A1406" s="109"/>
      <c r="B1406" s="107"/>
      <c r="C1406" s="121"/>
      <c r="D1406" s="110"/>
      <c r="E1406" s="111"/>
      <c r="F1406" s="112"/>
    </row>
    <row r="1407" spans="1:6">
      <c r="A1407" s="109"/>
      <c r="B1407" s="107"/>
      <c r="C1407" s="121"/>
      <c r="D1407" s="110"/>
      <c r="E1407" s="111"/>
      <c r="F1407" s="112"/>
    </row>
    <row r="1408" spans="1:6">
      <c r="A1408" s="109"/>
      <c r="B1408" s="107"/>
      <c r="C1408" s="121"/>
      <c r="D1408" s="110"/>
      <c r="E1408" s="111"/>
      <c r="F1408" s="112"/>
    </row>
    <row r="1409" spans="1:6">
      <c r="A1409" s="109"/>
      <c r="B1409" s="107"/>
      <c r="C1409" s="121"/>
      <c r="D1409" s="110"/>
      <c r="E1409" s="111"/>
      <c r="F1409" s="112"/>
    </row>
    <row r="1410" spans="1:6">
      <c r="A1410" s="109"/>
      <c r="B1410" s="107"/>
      <c r="C1410" s="121"/>
      <c r="D1410" s="110"/>
      <c r="E1410" s="111"/>
      <c r="F1410" s="112"/>
    </row>
    <row r="1411" spans="1:6">
      <c r="A1411" s="109"/>
      <c r="B1411" s="107"/>
      <c r="C1411" s="121"/>
      <c r="D1411" s="110"/>
      <c r="E1411" s="111"/>
      <c r="F1411" s="112"/>
    </row>
    <row r="1412" spans="1:6">
      <c r="A1412" s="109"/>
      <c r="B1412" s="107"/>
      <c r="C1412" s="121"/>
      <c r="D1412" s="110"/>
      <c r="E1412" s="111"/>
      <c r="F1412" s="112"/>
    </row>
    <row r="1413" spans="1:6">
      <c r="A1413" s="109"/>
      <c r="B1413" s="107"/>
      <c r="C1413" s="121"/>
      <c r="D1413" s="110"/>
      <c r="E1413" s="111"/>
      <c r="F1413" s="112"/>
    </row>
    <row r="1414" spans="1:6">
      <c r="A1414" s="109"/>
      <c r="B1414" s="107"/>
      <c r="C1414" s="121"/>
      <c r="D1414" s="110"/>
      <c r="E1414" s="111"/>
      <c r="F1414" s="112"/>
    </row>
    <row r="1415" spans="1:6">
      <c r="A1415" s="109"/>
      <c r="B1415" s="107"/>
      <c r="C1415" s="121"/>
      <c r="D1415" s="110"/>
      <c r="E1415" s="111"/>
      <c r="F1415" s="112"/>
    </row>
    <row r="1416" spans="1:6">
      <c r="A1416" s="109"/>
      <c r="B1416" s="107"/>
      <c r="C1416" s="121"/>
      <c r="D1416" s="110"/>
      <c r="E1416" s="111"/>
      <c r="F1416" s="112"/>
    </row>
    <row r="1417" spans="1:6">
      <c r="A1417" s="109"/>
      <c r="B1417" s="107"/>
      <c r="C1417" s="121"/>
      <c r="D1417" s="110"/>
      <c r="E1417" s="111"/>
      <c r="F1417" s="112"/>
    </row>
    <row r="1418" spans="1:6">
      <c r="A1418" s="109"/>
      <c r="B1418" s="107"/>
      <c r="C1418" s="121"/>
      <c r="D1418" s="110"/>
      <c r="E1418" s="111"/>
      <c r="F1418" s="112"/>
    </row>
    <row r="1419" spans="1:6">
      <c r="A1419" s="109"/>
      <c r="B1419" s="107"/>
      <c r="C1419" s="121"/>
      <c r="D1419" s="110"/>
      <c r="E1419" s="111"/>
      <c r="F1419" s="112"/>
    </row>
    <row r="1420" spans="1:6">
      <c r="A1420" s="109"/>
      <c r="B1420" s="107"/>
      <c r="C1420" s="121"/>
      <c r="D1420" s="110"/>
      <c r="E1420" s="111"/>
      <c r="F1420" s="112"/>
    </row>
    <row r="1421" spans="1:6">
      <c r="A1421" s="109"/>
      <c r="B1421" s="107"/>
      <c r="C1421" s="121"/>
      <c r="D1421" s="110"/>
      <c r="E1421" s="111"/>
      <c r="F1421" s="112"/>
    </row>
    <row r="1422" spans="1:6">
      <c r="A1422" s="109"/>
      <c r="B1422" s="107"/>
      <c r="C1422" s="121"/>
      <c r="D1422" s="110"/>
      <c r="E1422" s="111"/>
      <c r="F1422" s="112"/>
    </row>
    <row r="1423" spans="1:6">
      <c r="A1423" s="109"/>
      <c r="B1423" s="107"/>
      <c r="C1423" s="121"/>
      <c r="D1423" s="110"/>
      <c r="E1423" s="111"/>
      <c r="F1423" s="112"/>
    </row>
    <row r="1424" spans="1:6">
      <c r="A1424" s="109"/>
      <c r="B1424" s="107"/>
      <c r="C1424" s="121"/>
      <c r="D1424" s="110"/>
      <c r="E1424" s="111"/>
      <c r="F1424" s="112"/>
    </row>
    <row r="1425" spans="1:6">
      <c r="A1425" s="109"/>
      <c r="B1425" s="107"/>
      <c r="C1425" s="121"/>
      <c r="D1425" s="110"/>
      <c r="E1425" s="111"/>
      <c r="F1425" s="112"/>
    </row>
    <row r="1426" spans="1:6">
      <c r="A1426" s="109"/>
      <c r="B1426" s="107"/>
      <c r="C1426" s="121"/>
      <c r="D1426" s="110"/>
      <c r="E1426" s="111"/>
      <c r="F1426" s="112"/>
    </row>
    <row r="1427" spans="1:6">
      <c r="A1427" s="109"/>
      <c r="B1427" s="107"/>
      <c r="C1427" s="121"/>
      <c r="D1427" s="110"/>
      <c r="E1427" s="111"/>
      <c r="F1427" s="112"/>
    </row>
    <row r="1428" spans="1:6">
      <c r="A1428" s="109"/>
      <c r="B1428" s="107"/>
      <c r="C1428" s="121"/>
      <c r="D1428" s="110"/>
      <c r="E1428" s="111"/>
      <c r="F1428" s="112"/>
    </row>
    <row r="1429" spans="1:6">
      <c r="A1429" s="109"/>
      <c r="B1429" s="107"/>
      <c r="C1429" s="121"/>
      <c r="D1429" s="110"/>
      <c r="E1429" s="111"/>
      <c r="F1429" s="112"/>
    </row>
    <row r="1430" spans="1:6">
      <c r="A1430" s="109"/>
      <c r="B1430" s="107"/>
      <c r="C1430" s="121"/>
      <c r="D1430" s="110"/>
      <c r="E1430" s="111"/>
      <c r="F1430" s="112"/>
    </row>
    <row r="1431" spans="1:6">
      <c r="A1431" s="109"/>
      <c r="B1431" s="107"/>
      <c r="C1431" s="121"/>
      <c r="D1431" s="110"/>
      <c r="E1431" s="111"/>
      <c r="F1431" s="112"/>
    </row>
    <row r="1432" spans="1:6">
      <c r="A1432" s="109"/>
      <c r="B1432" s="107"/>
      <c r="C1432" s="121"/>
      <c r="D1432" s="110"/>
      <c r="E1432" s="111"/>
      <c r="F1432" s="112"/>
    </row>
    <row r="1433" spans="1:6">
      <c r="A1433" s="109"/>
      <c r="B1433" s="107"/>
      <c r="C1433" s="121"/>
      <c r="D1433" s="110"/>
      <c r="E1433" s="111"/>
      <c r="F1433" s="112"/>
    </row>
    <row r="1434" spans="1:6">
      <c r="A1434" s="109"/>
      <c r="B1434" s="107"/>
      <c r="C1434" s="121"/>
      <c r="D1434" s="110"/>
      <c r="E1434" s="111"/>
      <c r="F1434" s="112"/>
    </row>
    <row r="1435" spans="1:6">
      <c r="A1435" s="109"/>
      <c r="B1435" s="107"/>
      <c r="C1435" s="121"/>
      <c r="D1435" s="110"/>
      <c r="E1435" s="111"/>
      <c r="F1435" s="112"/>
    </row>
    <row r="1436" spans="1:6">
      <c r="A1436" s="109"/>
      <c r="B1436" s="107"/>
      <c r="C1436" s="121"/>
      <c r="D1436" s="110"/>
      <c r="E1436" s="111"/>
      <c r="F1436" s="112"/>
    </row>
    <row r="1437" spans="1:6">
      <c r="A1437" s="109"/>
      <c r="B1437" s="107"/>
      <c r="C1437" s="121"/>
      <c r="D1437" s="110"/>
      <c r="E1437" s="111"/>
      <c r="F1437" s="112"/>
    </row>
    <row r="1438" spans="1:6">
      <c r="A1438" s="109"/>
      <c r="B1438" s="107"/>
      <c r="C1438" s="121"/>
      <c r="D1438" s="110"/>
      <c r="E1438" s="111"/>
      <c r="F1438" s="112"/>
    </row>
    <row r="1439" spans="1:6">
      <c r="A1439" s="109"/>
      <c r="B1439" s="107"/>
      <c r="C1439" s="121"/>
      <c r="D1439" s="110"/>
      <c r="E1439" s="111"/>
      <c r="F1439" s="112"/>
    </row>
    <row r="1440" spans="1:6">
      <c r="A1440" s="109"/>
      <c r="B1440" s="107"/>
      <c r="C1440" s="121"/>
      <c r="D1440" s="110"/>
      <c r="E1440" s="111"/>
      <c r="F1440" s="112"/>
    </row>
    <row r="1441" spans="1:6">
      <c r="A1441" s="109"/>
      <c r="B1441" s="107"/>
      <c r="C1441" s="121"/>
      <c r="D1441" s="110"/>
      <c r="E1441" s="111"/>
      <c r="F1441" s="112"/>
    </row>
    <row r="1442" spans="1:6">
      <c r="A1442" s="109"/>
      <c r="B1442" s="107"/>
      <c r="C1442" s="121"/>
      <c r="D1442" s="110"/>
      <c r="E1442" s="111"/>
      <c r="F1442" s="112"/>
    </row>
    <row r="1443" spans="1:6">
      <c r="A1443" s="109"/>
      <c r="B1443" s="107"/>
      <c r="C1443" s="121"/>
      <c r="D1443" s="110"/>
      <c r="E1443" s="111"/>
      <c r="F1443" s="112"/>
    </row>
    <row r="1444" spans="1:6">
      <c r="A1444" s="109"/>
      <c r="B1444" s="107"/>
      <c r="C1444" s="121"/>
      <c r="D1444" s="110"/>
      <c r="E1444" s="111"/>
      <c r="F1444" s="112"/>
    </row>
    <row r="1445" spans="1:6">
      <c r="A1445" s="109"/>
      <c r="B1445" s="107"/>
      <c r="C1445" s="121"/>
      <c r="D1445" s="110"/>
      <c r="E1445" s="111"/>
      <c r="F1445" s="112"/>
    </row>
    <row r="1446" spans="1:6">
      <c r="A1446" s="109"/>
      <c r="B1446" s="107"/>
      <c r="C1446" s="121"/>
      <c r="D1446" s="110"/>
      <c r="E1446" s="111"/>
      <c r="F1446" s="112"/>
    </row>
    <row r="1447" spans="1:6">
      <c r="A1447" s="109"/>
      <c r="B1447" s="107"/>
      <c r="C1447" s="121"/>
      <c r="D1447" s="110"/>
      <c r="E1447" s="111"/>
      <c r="F1447" s="112"/>
    </row>
    <row r="1448" spans="1:6">
      <c r="A1448" s="109"/>
      <c r="B1448" s="107"/>
      <c r="C1448" s="121"/>
      <c r="D1448" s="110"/>
      <c r="E1448" s="111"/>
      <c r="F1448" s="112"/>
    </row>
    <row r="1449" spans="1:6">
      <c r="A1449" s="109"/>
      <c r="B1449" s="107"/>
      <c r="C1449" s="121"/>
      <c r="D1449" s="110"/>
      <c r="E1449" s="111"/>
      <c r="F1449" s="112"/>
    </row>
    <row r="1450" spans="1:6">
      <c r="A1450" s="109"/>
      <c r="B1450" s="107"/>
      <c r="C1450" s="121"/>
      <c r="D1450" s="110"/>
      <c r="E1450" s="111"/>
      <c r="F1450" s="112"/>
    </row>
    <row r="1451" spans="1:6">
      <c r="A1451" s="109"/>
      <c r="B1451" s="107"/>
      <c r="C1451" s="121"/>
      <c r="D1451" s="110"/>
      <c r="E1451" s="111"/>
      <c r="F1451" s="112"/>
    </row>
    <row r="1452" spans="1:6">
      <c r="A1452" s="109"/>
      <c r="B1452" s="107"/>
      <c r="C1452" s="121"/>
      <c r="D1452" s="110"/>
      <c r="E1452" s="111"/>
      <c r="F1452" s="112"/>
    </row>
    <row r="1453" spans="1:6">
      <c r="A1453" s="109"/>
      <c r="B1453" s="107"/>
      <c r="C1453" s="121"/>
      <c r="D1453" s="110"/>
      <c r="E1453" s="111"/>
      <c r="F1453" s="112"/>
    </row>
    <row r="1454" spans="1:6">
      <c r="A1454" s="109"/>
      <c r="B1454" s="107"/>
      <c r="C1454" s="121"/>
      <c r="D1454" s="110"/>
      <c r="E1454" s="111"/>
      <c r="F1454" s="112"/>
    </row>
    <row r="1455" spans="1:6">
      <c r="A1455" s="109"/>
      <c r="B1455" s="107"/>
      <c r="C1455" s="121"/>
      <c r="D1455" s="110"/>
      <c r="E1455" s="111"/>
      <c r="F1455" s="112"/>
    </row>
    <row r="1456" spans="1:6">
      <c r="A1456" s="109"/>
      <c r="B1456" s="107"/>
      <c r="C1456" s="121"/>
      <c r="D1456" s="110"/>
      <c r="E1456" s="111"/>
      <c r="F1456" s="112"/>
    </row>
    <row r="1457" spans="1:6">
      <c r="A1457" s="109"/>
      <c r="B1457" s="107"/>
      <c r="C1457" s="121"/>
      <c r="D1457" s="110"/>
      <c r="E1457" s="111"/>
      <c r="F1457" s="112"/>
    </row>
    <row r="1458" spans="1:6">
      <c r="A1458" s="109"/>
      <c r="B1458" s="107"/>
      <c r="C1458" s="121"/>
      <c r="D1458" s="110"/>
      <c r="E1458" s="111"/>
      <c r="F1458" s="112"/>
    </row>
    <row r="1459" spans="1:6">
      <c r="A1459" s="109"/>
      <c r="B1459" s="107"/>
      <c r="C1459" s="121"/>
      <c r="D1459" s="110"/>
      <c r="E1459" s="111"/>
      <c r="F1459" s="112"/>
    </row>
    <row r="1460" spans="1:6">
      <c r="A1460" s="109"/>
      <c r="B1460" s="107"/>
      <c r="C1460" s="121"/>
      <c r="D1460" s="110"/>
      <c r="E1460" s="111"/>
      <c r="F1460" s="112"/>
    </row>
    <row r="1461" spans="1:6">
      <c r="A1461" s="109"/>
      <c r="B1461" s="107"/>
      <c r="C1461" s="121"/>
      <c r="D1461" s="110"/>
      <c r="E1461" s="111"/>
      <c r="F1461" s="112"/>
    </row>
    <row r="1462" spans="1:6">
      <c r="A1462" s="109"/>
      <c r="B1462" s="107"/>
      <c r="C1462" s="121"/>
      <c r="D1462" s="110"/>
      <c r="E1462" s="111"/>
      <c r="F1462" s="112"/>
    </row>
    <row r="1463" spans="1:6">
      <c r="A1463" s="109"/>
      <c r="B1463" s="107"/>
      <c r="C1463" s="121"/>
      <c r="D1463" s="110"/>
      <c r="E1463" s="111"/>
      <c r="F1463" s="112"/>
    </row>
    <row r="1464" spans="1:6">
      <c r="A1464" s="109"/>
      <c r="B1464" s="107"/>
      <c r="C1464" s="121"/>
      <c r="D1464" s="110"/>
      <c r="E1464" s="111"/>
      <c r="F1464" s="112"/>
    </row>
    <row r="1465" spans="1:6">
      <c r="A1465" s="109"/>
      <c r="B1465" s="107"/>
      <c r="C1465" s="121"/>
      <c r="D1465" s="110"/>
      <c r="E1465" s="111"/>
      <c r="F1465" s="112"/>
    </row>
    <row r="1466" spans="1:6">
      <c r="A1466" s="109"/>
      <c r="B1466" s="107"/>
      <c r="C1466" s="121"/>
      <c r="D1466" s="110"/>
      <c r="E1466" s="111"/>
      <c r="F1466" s="112"/>
    </row>
    <row r="1467" spans="1:6">
      <c r="A1467" s="109"/>
      <c r="B1467" s="107"/>
      <c r="C1467" s="121"/>
      <c r="D1467" s="110"/>
      <c r="E1467" s="111"/>
      <c r="F1467" s="112"/>
    </row>
    <row r="1468" spans="1:6">
      <c r="A1468" s="109"/>
      <c r="B1468" s="107"/>
      <c r="C1468" s="121"/>
      <c r="D1468" s="110"/>
      <c r="E1468" s="111"/>
      <c r="F1468" s="112"/>
    </row>
    <row r="1469" spans="1:6">
      <c r="A1469" s="109"/>
      <c r="B1469" s="107"/>
      <c r="C1469" s="121"/>
      <c r="D1469" s="110"/>
      <c r="E1469" s="111"/>
      <c r="F1469" s="112"/>
    </row>
    <row r="1470" spans="1:6">
      <c r="A1470" s="109"/>
      <c r="B1470" s="107"/>
      <c r="C1470" s="121"/>
      <c r="D1470" s="110"/>
      <c r="E1470" s="111"/>
      <c r="F1470" s="112"/>
    </row>
    <row r="1471" spans="1:6">
      <c r="A1471" s="109"/>
      <c r="B1471" s="107"/>
      <c r="C1471" s="121"/>
      <c r="D1471" s="110"/>
      <c r="E1471" s="111"/>
      <c r="F1471" s="112"/>
    </row>
    <row r="1472" spans="1:6">
      <c r="A1472" s="109"/>
      <c r="B1472" s="107"/>
      <c r="C1472" s="121"/>
      <c r="D1472" s="110"/>
      <c r="E1472" s="111"/>
      <c r="F1472" s="112"/>
    </row>
    <row r="1473" spans="1:6">
      <c r="A1473" s="109"/>
      <c r="B1473" s="107"/>
      <c r="C1473" s="121"/>
      <c r="D1473" s="110"/>
      <c r="E1473" s="111"/>
      <c r="F1473" s="112"/>
    </row>
    <row r="1474" spans="1:6">
      <c r="A1474" s="109"/>
      <c r="B1474" s="107"/>
      <c r="C1474" s="121"/>
      <c r="D1474" s="110"/>
      <c r="E1474" s="111"/>
      <c r="F1474" s="112"/>
    </row>
    <row r="1475" spans="1:6">
      <c r="A1475" s="109"/>
      <c r="B1475" s="107"/>
      <c r="C1475" s="121"/>
      <c r="D1475" s="110"/>
      <c r="E1475" s="111"/>
      <c r="F1475" s="112"/>
    </row>
    <row r="1476" spans="1:6">
      <c r="A1476" s="109"/>
      <c r="B1476" s="107"/>
      <c r="C1476" s="121"/>
      <c r="D1476" s="110"/>
      <c r="E1476" s="111"/>
      <c r="F1476" s="112"/>
    </row>
    <row r="1477" spans="1:6">
      <c r="A1477" s="109"/>
      <c r="B1477" s="107"/>
      <c r="C1477" s="121"/>
      <c r="D1477" s="110"/>
      <c r="E1477" s="111"/>
      <c r="F1477" s="112"/>
    </row>
    <row r="1478" spans="1:6">
      <c r="A1478" s="109"/>
      <c r="B1478" s="107"/>
      <c r="C1478" s="121"/>
      <c r="D1478" s="110"/>
      <c r="E1478" s="111"/>
      <c r="F1478" s="112"/>
    </row>
    <row r="1479" spans="1:6">
      <c r="A1479" s="109"/>
      <c r="B1479" s="107"/>
      <c r="C1479" s="121"/>
      <c r="D1479" s="110"/>
      <c r="E1479" s="111"/>
      <c r="F1479" s="112"/>
    </row>
    <row r="1480" spans="1:6">
      <c r="A1480" s="109"/>
      <c r="B1480" s="107"/>
      <c r="C1480" s="121"/>
      <c r="D1480" s="110"/>
      <c r="E1480" s="111"/>
      <c r="F1480" s="112"/>
    </row>
    <row r="1481" spans="1:6">
      <c r="A1481" s="109"/>
      <c r="B1481" s="107"/>
      <c r="C1481" s="121"/>
      <c r="D1481" s="110"/>
      <c r="E1481" s="111"/>
      <c r="F1481" s="112"/>
    </row>
    <row r="1482" spans="1:6">
      <c r="A1482" s="109"/>
      <c r="B1482" s="107"/>
      <c r="C1482" s="121"/>
      <c r="D1482" s="110"/>
      <c r="E1482" s="111"/>
      <c r="F1482" s="112"/>
    </row>
    <row r="1483" spans="1:6">
      <c r="A1483" s="109"/>
      <c r="B1483" s="107"/>
      <c r="C1483" s="121"/>
      <c r="D1483" s="110"/>
      <c r="E1483" s="111"/>
      <c r="F1483" s="112"/>
    </row>
    <row r="1484" spans="1:6">
      <c r="A1484" s="109"/>
      <c r="B1484" s="107"/>
      <c r="C1484" s="121"/>
      <c r="D1484" s="110"/>
      <c r="E1484" s="111"/>
      <c r="F1484" s="112"/>
    </row>
    <row r="1485" spans="1:6">
      <c r="A1485" s="109"/>
      <c r="B1485" s="107"/>
      <c r="C1485" s="121"/>
      <c r="D1485" s="110"/>
      <c r="E1485" s="111"/>
      <c r="F1485" s="112"/>
    </row>
    <row r="1486" spans="1:6">
      <c r="A1486" s="109"/>
      <c r="B1486" s="107"/>
      <c r="C1486" s="121"/>
      <c r="D1486" s="110"/>
      <c r="E1486" s="111"/>
      <c r="F1486" s="112"/>
    </row>
    <row r="1487" spans="1:6">
      <c r="A1487" s="109"/>
      <c r="B1487" s="107"/>
      <c r="C1487" s="121"/>
      <c r="D1487" s="110"/>
      <c r="E1487" s="111"/>
      <c r="F1487" s="112"/>
    </row>
    <row r="1488" spans="1:6">
      <c r="A1488" s="109"/>
      <c r="B1488" s="107"/>
      <c r="C1488" s="121"/>
      <c r="D1488" s="110"/>
      <c r="E1488" s="111"/>
      <c r="F1488" s="112"/>
    </row>
    <row r="1489" spans="1:6">
      <c r="A1489" s="109"/>
      <c r="B1489" s="107"/>
      <c r="C1489" s="121"/>
      <c r="D1489" s="110"/>
      <c r="E1489" s="111"/>
      <c r="F1489" s="112"/>
    </row>
    <row r="1490" spans="1:6">
      <c r="A1490" s="109"/>
      <c r="B1490" s="107"/>
      <c r="C1490" s="121"/>
      <c r="D1490" s="110"/>
      <c r="E1490" s="111"/>
      <c r="F1490" s="112"/>
    </row>
    <row r="1491" spans="1:6">
      <c r="A1491" s="109"/>
      <c r="B1491" s="107"/>
      <c r="C1491" s="121"/>
      <c r="D1491" s="110"/>
      <c r="E1491" s="111"/>
      <c r="F1491" s="112"/>
    </row>
    <row r="1492" spans="1:6">
      <c r="A1492" s="109"/>
      <c r="B1492" s="107"/>
      <c r="C1492" s="121"/>
      <c r="D1492" s="110"/>
      <c r="E1492" s="111"/>
      <c r="F1492" s="112"/>
    </row>
    <row r="1493" spans="1:6">
      <c r="A1493" s="109"/>
      <c r="B1493" s="107"/>
      <c r="C1493" s="121"/>
      <c r="D1493" s="110"/>
      <c r="E1493" s="111"/>
      <c r="F1493" s="112"/>
    </row>
    <row r="1494" spans="1:6">
      <c r="A1494" s="109"/>
      <c r="B1494" s="107"/>
      <c r="C1494" s="121"/>
      <c r="D1494" s="110"/>
      <c r="E1494" s="111"/>
      <c r="F1494" s="112"/>
    </row>
    <row r="1495" spans="1:6">
      <c r="A1495" s="109"/>
      <c r="B1495" s="107"/>
      <c r="C1495" s="121"/>
      <c r="D1495" s="110"/>
      <c r="E1495" s="111"/>
      <c r="F1495" s="112"/>
    </row>
    <row r="1496" spans="1:6">
      <c r="A1496" s="109"/>
      <c r="B1496" s="107"/>
      <c r="C1496" s="121"/>
      <c r="D1496" s="110"/>
      <c r="E1496" s="111"/>
      <c r="F1496" s="112"/>
    </row>
    <row r="1497" spans="1:6">
      <c r="A1497" s="109"/>
      <c r="B1497" s="107"/>
      <c r="C1497" s="121"/>
      <c r="D1497" s="110"/>
      <c r="E1497" s="111"/>
      <c r="F1497" s="112"/>
    </row>
    <row r="1498" spans="1:6">
      <c r="A1498" s="109"/>
      <c r="B1498" s="107"/>
      <c r="C1498" s="121"/>
      <c r="D1498" s="110"/>
      <c r="E1498" s="111"/>
      <c r="F1498" s="112"/>
    </row>
    <row r="1499" spans="1:6">
      <c r="A1499" s="109"/>
      <c r="B1499" s="107"/>
      <c r="C1499" s="121"/>
      <c r="D1499" s="110"/>
      <c r="E1499" s="111"/>
      <c r="F1499" s="112"/>
    </row>
    <row r="1500" spans="1:6">
      <c r="A1500" s="109"/>
      <c r="B1500" s="107"/>
      <c r="C1500" s="121"/>
      <c r="D1500" s="110"/>
      <c r="E1500" s="111"/>
      <c r="F1500" s="112"/>
    </row>
    <row r="1501" spans="1:6">
      <c r="A1501" s="109"/>
      <c r="B1501" s="107"/>
      <c r="C1501" s="121"/>
      <c r="D1501" s="110"/>
      <c r="E1501" s="111"/>
      <c r="F1501" s="112"/>
    </row>
    <row r="1502" spans="1:6">
      <c r="A1502" s="109"/>
      <c r="B1502" s="107"/>
      <c r="C1502" s="121"/>
      <c r="D1502" s="110"/>
      <c r="E1502" s="111"/>
      <c r="F1502" s="112"/>
    </row>
    <row r="1503" spans="1:6">
      <c r="A1503" s="109"/>
      <c r="B1503" s="107"/>
      <c r="C1503" s="121"/>
      <c r="D1503" s="110"/>
      <c r="E1503" s="111"/>
      <c r="F1503" s="112"/>
    </row>
    <row r="1504" spans="1:6">
      <c r="A1504" s="109"/>
      <c r="B1504" s="107"/>
      <c r="C1504" s="121"/>
      <c r="D1504" s="110"/>
      <c r="E1504" s="111"/>
      <c r="F1504" s="112"/>
    </row>
    <row r="1505" spans="1:6">
      <c r="A1505" s="109"/>
      <c r="B1505" s="107"/>
      <c r="C1505" s="121"/>
      <c r="D1505" s="110"/>
      <c r="E1505" s="111"/>
      <c r="F1505" s="112"/>
    </row>
    <row r="1506" spans="1:6">
      <c r="A1506" s="109"/>
      <c r="B1506" s="107"/>
      <c r="C1506" s="121"/>
      <c r="D1506" s="110"/>
      <c r="E1506" s="111"/>
      <c r="F1506" s="112"/>
    </row>
    <row r="1507" spans="1:6">
      <c r="A1507" s="109"/>
      <c r="B1507" s="107"/>
      <c r="C1507" s="121"/>
      <c r="D1507" s="110"/>
      <c r="E1507" s="111"/>
      <c r="F1507" s="112"/>
    </row>
    <row r="1508" spans="1:6">
      <c r="A1508" s="109"/>
      <c r="B1508" s="107"/>
      <c r="C1508" s="121"/>
      <c r="D1508" s="110"/>
      <c r="E1508" s="111"/>
      <c r="F1508" s="112"/>
    </row>
    <row r="1509" spans="1:6">
      <c r="A1509" s="109"/>
      <c r="B1509" s="107"/>
      <c r="C1509" s="121"/>
      <c r="D1509" s="110"/>
      <c r="E1509" s="111"/>
      <c r="F1509" s="112"/>
    </row>
    <row r="1510" spans="1:6">
      <c r="A1510" s="109"/>
      <c r="B1510" s="107"/>
      <c r="C1510" s="121"/>
      <c r="D1510" s="110"/>
      <c r="E1510" s="111"/>
      <c r="F1510" s="112"/>
    </row>
    <row r="1511" spans="1:6">
      <c r="A1511" s="109"/>
      <c r="B1511" s="107"/>
      <c r="C1511" s="121"/>
      <c r="D1511" s="110"/>
      <c r="E1511" s="111"/>
      <c r="F1511" s="112"/>
    </row>
    <row r="1512" spans="1:6">
      <c r="A1512" s="109"/>
      <c r="B1512" s="107"/>
      <c r="C1512" s="121"/>
      <c r="D1512" s="110"/>
      <c r="E1512" s="111"/>
      <c r="F1512" s="112"/>
    </row>
    <row r="1513" spans="1:6">
      <c r="A1513" s="109"/>
      <c r="B1513" s="107"/>
      <c r="C1513" s="121"/>
      <c r="D1513" s="110"/>
      <c r="E1513" s="111"/>
      <c r="F1513" s="112"/>
    </row>
    <row r="1514" spans="1:6">
      <c r="A1514" s="109"/>
      <c r="B1514" s="107"/>
      <c r="C1514" s="121"/>
      <c r="D1514" s="110"/>
      <c r="E1514" s="111"/>
      <c r="F1514" s="112"/>
    </row>
    <row r="1515" spans="1:6">
      <c r="A1515" s="109"/>
      <c r="B1515" s="107"/>
      <c r="C1515" s="121"/>
      <c r="D1515" s="110"/>
      <c r="E1515" s="111"/>
      <c r="F1515" s="112"/>
    </row>
    <row r="1516" spans="1:6">
      <c r="A1516" s="109"/>
      <c r="B1516" s="107"/>
      <c r="C1516" s="121"/>
      <c r="D1516" s="110"/>
      <c r="E1516" s="111"/>
      <c r="F1516" s="112"/>
    </row>
    <row r="1517" spans="1:6">
      <c r="A1517" s="109"/>
      <c r="B1517" s="107"/>
      <c r="C1517" s="121"/>
      <c r="D1517" s="110"/>
      <c r="E1517" s="111"/>
      <c r="F1517" s="112"/>
    </row>
    <row r="1518" spans="1:6">
      <c r="A1518" s="109"/>
      <c r="B1518" s="107"/>
      <c r="C1518" s="121"/>
      <c r="D1518" s="110"/>
      <c r="E1518" s="111"/>
      <c r="F1518" s="112"/>
    </row>
    <row r="1519" spans="1:6">
      <c r="A1519" s="109"/>
      <c r="B1519" s="107"/>
      <c r="C1519" s="121"/>
      <c r="D1519" s="110"/>
      <c r="E1519" s="111"/>
      <c r="F1519" s="112"/>
    </row>
    <row r="1520" spans="1:6">
      <c r="A1520" s="109"/>
      <c r="B1520" s="107"/>
      <c r="C1520" s="121"/>
      <c r="D1520" s="110"/>
      <c r="E1520" s="111"/>
      <c r="F1520" s="112"/>
    </row>
    <row r="1521" spans="1:6">
      <c r="A1521" s="109"/>
      <c r="B1521" s="107"/>
      <c r="C1521" s="121"/>
      <c r="D1521" s="110"/>
      <c r="E1521" s="111"/>
      <c r="F1521" s="112"/>
    </row>
    <row r="1522" spans="1:6">
      <c r="A1522" s="109"/>
      <c r="B1522" s="107"/>
      <c r="C1522" s="121"/>
      <c r="D1522" s="110"/>
      <c r="E1522" s="111"/>
      <c r="F1522" s="112"/>
    </row>
    <row r="1523" spans="1:6">
      <c r="A1523" s="109"/>
      <c r="B1523" s="107"/>
      <c r="C1523" s="121"/>
      <c r="D1523" s="110"/>
      <c r="E1523" s="111"/>
      <c r="F1523" s="112"/>
    </row>
    <row r="1524" spans="1:6">
      <c r="A1524" s="109"/>
      <c r="B1524" s="107"/>
      <c r="C1524" s="121"/>
      <c r="D1524" s="110"/>
      <c r="E1524" s="111"/>
      <c r="F1524" s="112"/>
    </row>
    <row r="1525" spans="1:6">
      <c r="A1525" s="109"/>
      <c r="B1525" s="107"/>
      <c r="C1525" s="121"/>
      <c r="D1525" s="110"/>
      <c r="E1525" s="111"/>
      <c r="F1525" s="112"/>
    </row>
    <row r="1526" spans="1:6">
      <c r="A1526" s="109"/>
      <c r="B1526" s="107"/>
      <c r="C1526" s="121"/>
      <c r="D1526" s="110"/>
      <c r="E1526" s="111"/>
      <c r="F1526" s="112"/>
    </row>
    <row r="1527" spans="1:6">
      <c r="A1527" s="109"/>
      <c r="B1527" s="107"/>
      <c r="C1527" s="121"/>
      <c r="D1527" s="110"/>
      <c r="E1527" s="111"/>
      <c r="F1527" s="112"/>
    </row>
    <row r="1528" spans="1:6">
      <c r="A1528" s="109"/>
      <c r="B1528" s="107"/>
      <c r="C1528" s="121"/>
      <c r="D1528" s="110"/>
      <c r="E1528" s="111"/>
      <c r="F1528" s="112"/>
    </row>
    <row r="1529" spans="1:6">
      <c r="A1529" s="109"/>
      <c r="B1529" s="107"/>
      <c r="C1529" s="121"/>
      <c r="D1529" s="110"/>
      <c r="E1529" s="111"/>
      <c r="F1529" s="112"/>
    </row>
    <row r="1530" spans="1:6">
      <c r="A1530" s="109"/>
      <c r="B1530" s="107"/>
      <c r="C1530" s="121"/>
      <c r="D1530" s="110"/>
      <c r="E1530" s="111"/>
      <c r="F1530" s="112"/>
    </row>
    <row r="1531" spans="1:6">
      <c r="A1531" s="109"/>
      <c r="B1531" s="107"/>
      <c r="C1531" s="121"/>
      <c r="D1531" s="110"/>
      <c r="E1531" s="111"/>
      <c r="F1531" s="112"/>
    </row>
    <row r="1532" spans="1:6">
      <c r="A1532" s="109"/>
      <c r="B1532" s="107"/>
      <c r="C1532" s="121"/>
      <c r="D1532" s="110"/>
      <c r="E1532" s="111"/>
      <c r="F1532" s="112"/>
    </row>
    <row r="1533" spans="1:6">
      <c r="A1533" s="109"/>
      <c r="B1533" s="107"/>
      <c r="C1533" s="121"/>
      <c r="D1533" s="110"/>
      <c r="E1533" s="111"/>
      <c r="F1533" s="112"/>
    </row>
    <row r="1534" spans="1:6">
      <c r="A1534" s="109"/>
      <c r="B1534" s="107"/>
      <c r="C1534" s="121"/>
      <c r="D1534" s="110"/>
      <c r="E1534" s="111"/>
      <c r="F1534" s="112"/>
    </row>
    <row r="1535" spans="1:6">
      <c r="A1535" s="109"/>
      <c r="B1535" s="107"/>
      <c r="C1535" s="121"/>
      <c r="D1535" s="110"/>
      <c r="E1535" s="111"/>
      <c r="F1535" s="112"/>
    </row>
    <row r="1536" spans="1:6">
      <c r="A1536" s="109"/>
      <c r="B1536" s="107"/>
      <c r="C1536" s="121"/>
      <c r="D1536" s="110"/>
      <c r="E1536" s="111"/>
      <c r="F1536" s="112"/>
    </row>
    <row r="1537" spans="1:6">
      <c r="A1537" s="109"/>
      <c r="B1537" s="107"/>
      <c r="C1537" s="121"/>
      <c r="D1537" s="110"/>
      <c r="E1537" s="111"/>
      <c r="F1537" s="112"/>
    </row>
    <row r="1538" spans="1:6">
      <c r="A1538" s="109"/>
      <c r="B1538" s="107"/>
      <c r="C1538" s="121"/>
      <c r="D1538" s="110"/>
      <c r="E1538" s="111"/>
      <c r="F1538" s="112"/>
    </row>
    <row r="1539" spans="1:6">
      <c r="A1539" s="109"/>
      <c r="B1539" s="107"/>
      <c r="C1539" s="121"/>
      <c r="D1539" s="110"/>
      <c r="E1539" s="111"/>
      <c r="F1539" s="112"/>
    </row>
    <row r="1540" spans="1:6">
      <c r="A1540" s="109"/>
      <c r="B1540" s="107"/>
      <c r="C1540" s="121"/>
      <c r="D1540" s="110"/>
      <c r="E1540" s="111"/>
      <c r="F1540" s="112"/>
    </row>
    <row r="1541" spans="1:6">
      <c r="A1541" s="109"/>
      <c r="B1541" s="107"/>
      <c r="C1541" s="121"/>
      <c r="D1541" s="110"/>
      <c r="E1541" s="111"/>
      <c r="F1541" s="112"/>
    </row>
    <row r="1542" spans="1:6">
      <c r="A1542" s="109"/>
      <c r="B1542" s="107"/>
      <c r="C1542" s="121"/>
      <c r="D1542" s="110"/>
      <c r="E1542" s="111"/>
      <c r="F1542" s="112"/>
    </row>
    <row r="1543" spans="1:6">
      <c r="A1543" s="109"/>
      <c r="B1543" s="107"/>
      <c r="C1543" s="121"/>
      <c r="D1543" s="110"/>
      <c r="E1543" s="111"/>
      <c r="F1543" s="112"/>
    </row>
    <row r="1544" spans="1:6">
      <c r="A1544" s="109"/>
      <c r="B1544" s="107"/>
      <c r="C1544" s="121"/>
      <c r="D1544" s="110"/>
      <c r="E1544" s="111"/>
      <c r="F1544" s="112"/>
    </row>
    <row r="1545" spans="1:6">
      <c r="A1545" s="109"/>
      <c r="B1545" s="107"/>
      <c r="C1545" s="121"/>
      <c r="D1545" s="110"/>
      <c r="E1545" s="111"/>
      <c r="F1545" s="112"/>
    </row>
    <row r="1546" spans="1:6">
      <c r="A1546" s="109"/>
      <c r="B1546" s="107"/>
      <c r="C1546" s="121"/>
      <c r="D1546" s="110"/>
      <c r="E1546" s="111"/>
      <c r="F1546" s="112"/>
    </row>
    <row r="1547" spans="1:6">
      <c r="A1547" s="109"/>
      <c r="B1547" s="107"/>
      <c r="C1547" s="121"/>
      <c r="D1547" s="110"/>
      <c r="E1547" s="111"/>
      <c r="F1547" s="112"/>
    </row>
    <row r="1548" spans="1:6">
      <c r="A1548" s="109"/>
      <c r="B1548" s="107"/>
      <c r="C1548" s="121"/>
      <c r="D1548" s="110"/>
      <c r="E1548" s="111"/>
      <c r="F1548" s="112"/>
    </row>
    <row r="1549" spans="1:6">
      <c r="A1549" s="109"/>
      <c r="B1549" s="107"/>
      <c r="C1549" s="121"/>
      <c r="D1549" s="110"/>
      <c r="E1549" s="111"/>
      <c r="F1549" s="112"/>
    </row>
    <row r="1550" spans="1:6">
      <c r="A1550" s="109"/>
      <c r="B1550" s="107"/>
      <c r="C1550" s="121"/>
      <c r="D1550" s="110"/>
      <c r="E1550" s="111"/>
      <c r="F1550" s="112"/>
    </row>
    <row r="1551" spans="1:6">
      <c r="A1551" s="109"/>
      <c r="B1551" s="107"/>
      <c r="C1551" s="121"/>
      <c r="D1551" s="110"/>
      <c r="E1551" s="111"/>
      <c r="F1551" s="112"/>
    </row>
    <row r="1552" spans="1:6">
      <c r="A1552" s="109"/>
      <c r="B1552" s="107"/>
      <c r="C1552" s="121"/>
      <c r="D1552" s="110"/>
      <c r="E1552" s="111"/>
      <c r="F1552" s="112"/>
    </row>
    <row r="1553" spans="1:6">
      <c r="A1553" s="109"/>
      <c r="B1553" s="107"/>
      <c r="C1553" s="121"/>
      <c r="D1553" s="110"/>
      <c r="E1553" s="111"/>
      <c r="F1553" s="112"/>
    </row>
    <row r="1554" spans="1:6">
      <c r="A1554" s="109"/>
      <c r="B1554" s="107"/>
      <c r="C1554" s="121"/>
      <c r="D1554" s="110"/>
      <c r="E1554" s="111"/>
      <c r="F1554" s="112"/>
    </row>
    <row r="1555" spans="1:6">
      <c r="A1555" s="109"/>
      <c r="B1555" s="107"/>
      <c r="C1555" s="121"/>
      <c r="D1555" s="110"/>
      <c r="E1555" s="111"/>
      <c r="F1555" s="112"/>
    </row>
    <row r="1556" spans="1:6">
      <c r="A1556" s="109"/>
      <c r="B1556" s="107"/>
      <c r="C1556" s="121"/>
      <c r="D1556" s="110"/>
      <c r="E1556" s="111"/>
      <c r="F1556" s="112"/>
    </row>
    <row r="1557" spans="1:6">
      <c r="A1557" s="109"/>
      <c r="B1557" s="107"/>
      <c r="C1557" s="121"/>
      <c r="D1557" s="110"/>
      <c r="E1557" s="111"/>
      <c r="F1557" s="112"/>
    </row>
    <row r="1558" spans="1:6">
      <c r="A1558" s="109"/>
      <c r="B1558" s="107"/>
      <c r="C1558" s="121"/>
      <c r="D1558" s="110"/>
      <c r="E1558" s="111"/>
      <c r="F1558" s="112"/>
    </row>
    <row r="1559" spans="1:6">
      <c r="A1559" s="109"/>
      <c r="B1559" s="107"/>
      <c r="C1559" s="121"/>
      <c r="D1559" s="110"/>
      <c r="E1559" s="111"/>
      <c r="F1559" s="112"/>
    </row>
    <row r="1560" spans="1:6">
      <c r="A1560" s="109"/>
      <c r="B1560" s="107"/>
      <c r="C1560" s="121"/>
      <c r="D1560" s="110"/>
      <c r="E1560" s="111"/>
      <c r="F1560" s="112"/>
    </row>
    <row r="1561" spans="1:6">
      <c r="A1561" s="109"/>
      <c r="B1561" s="107"/>
      <c r="C1561" s="121"/>
      <c r="D1561" s="110"/>
      <c r="E1561" s="111"/>
      <c r="F1561" s="112"/>
    </row>
    <row r="1562" spans="1:6">
      <c r="A1562" s="109"/>
      <c r="B1562" s="107"/>
      <c r="C1562" s="121"/>
      <c r="D1562" s="110"/>
      <c r="E1562" s="111"/>
      <c r="F1562" s="112"/>
    </row>
    <row r="1563" spans="1:6">
      <c r="A1563" s="109"/>
      <c r="B1563" s="107"/>
      <c r="C1563" s="121"/>
      <c r="D1563" s="110"/>
      <c r="E1563" s="111"/>
      <c r="F1563" s="112"/>
    </row>
    <row r="1564" spans="1:6">
      <c r="A1564" s="109"/>
      <c r="B1564" s="107"/>
      <c r="C1564" s="121"/>
      <c r="D1564" s="110"/>
      <c r="E1564" s="111"/>
      <c r="F1564" s="112"/>
    </row>
    <row r="1565" spans="1:6">
      <c r="A1565" s="109"/>
      <c r="B1565" s="107"/>
      <c r="C1565" s="121"/>
      <c r="D1565" s="110"/>
      <c r="E1565" s="111"/>
      <c r="F1565" s="112"/>
    </row>
    <row r="1566" spans="1:6">
      <c r="A1566" s="109"/>
      <c r="B1566" s="107"/>
      <c r="C1566" s="121"/>
      <c r="D1566" s="110"/>
      <c r="E1566" s="111"/>
      <c r="F1566" s="112"/>
    </row>
    <row r="1567" spans="1:6">
      <c r="A1567" s="109"/>
      <c r="B1567" s="107"/>
      <c r="C1567" s="121"/>
      <c r="D1567" s="110"/>
      <c r="E1567" s="111"/>
      <c r="F1567" s="112"/>
    </row>
    <row r="1568" spans="1:6">
      <c r="A1568" s="109"/>
      <c r="B1568" s="107"/>
      <c r="C1568" s="121"/>
      <c r="D1568" s="110"/>
      <c r="E1568" s="111"/>
      <c r="F1568" s="112"/>
    </row>
    <row r="1569" spans="1:6">
      <c r="A1569" s="109"/>
      <c r="B1569" s="107"/>
      <c r="C1569" s="121"/>
      <c r="D1569" s="110"/>
      <c r="E1569" s="111"/>
      <c r="F1569" s="112"/>
    </row>
    <row r="1570" spans="1:6">
      <c r="A1570" s="109"/>
      <c r="B1570" s="107"/>
      <c r="C1570" s="121"/>
      <c r="D1570" s="110"/>
      <c r="E1570" s="111"/>
      <c r="F1570" s="112"/>
    </row>
    <row r="1571" spans="1:6">
      <c r="A1571" s="109"/>
      <c r="B1571" s="107"/>
      <c r="C1571" s="121"/>
      <c r="D1571" s="110"/>
      <c r="E1571" s="111"/>
      <c r="F1571" s="112"/>
    </row>
    <row r="1572" spans="1:6">
      <c r="A1572" s="109"/>
      <c r="B1572" s="107"/>
      <c r="C1572" s="121"/>
      <c r="D1572" s="110"/>
      <c r="E1572" s="111"/>
      <c r="F1572" s="112"/>
    </row>
    <row r="1573" spans="1:6">
      <c r="A1573" s="109"/>
      <c r="B1573" s="107"/>
      <c r="C1573" s="121"/>
      <c r="D1573" s="110"/>
      <c r="E1573" s="111"/>
      <c r="F1573" s="112"/>
    </row>
    <row r="1574" spans="1:6">
      <c r="A1574" s="109"/>
      <c r="B1574" s="107"/>
      <c r="C1574" s="121"/>
      <c r="D1574" s="110"/>
      <c r="E1574" s="111"/>
      <c r="F1574" s="112"/>
    </row>
    <row r="1575" spans="1:6">
      <c r="A1575" s="109"/>
      <c r="B1575" s="107"/>
      <c r="C1575" s="121"/>
      <c r="D1575" s="110"/>
      <c r="E1575" s="111"/>
      <c r="F1575" s="112"/>
    </row>
    <row r="1576" spans="1:6">
      <c r="A1576" s="109"/>
      <c r="B1576" s="107"/>
      <c r="C1576" s="121"/>
      <c r="D1576" s="110"/>
      <c r="E1576" s="111"/>
      <c r="F1576" s="112"/>
    </row>
    <row r="1577" spans="1:6">
      <c r="A1577" s="109"/>
      <c r="B1577" s="107"/>
      <c r="C1577" s="121"/>
      <c r="D1577" s="110"/>
      <c r="E1577" s="111"/>
      <c r="F1577" s="112"/>
    </row>
    <row r="1578" spans="1:6">
      <c r="A1578" s="109"/>
      <c r="B1578" s="107"/>
      <c r="C1578" s="121"/>
      <c r="D1578" s="110"/>
      <c r="E1578" s="111"/>
      <c r="F1578" s="112"/>
    </row>
    <row r="1579" spans="1:6">
      <c r="A1579" s="109"/>
      <c r="B1579" s="107"/>
      <c r="C1579" s="121"/>
      <c r="D1579" s="110"/>
      <c r="E1579" s="111"/>
      <c r="F1579" s="112"/>
    </row>
    <row r="1580" spans="1:6">
      <c r="A1580" s="109"/>
      <c r="B1580" s="107"/>
      <c r="C1580" s="121"/>
      <c r="D1580" s="110"/>
      <c r="E1580" s="111"/>
      <c r="F1580" s="112"/>
    </row>
    <row r="1581" spans="1:6">
      <c r="A1581" s="109"/>
      <c r="B1581" s="107"/>
      <c r="C1581" s="121"/>
      <c r="D1581" s="110"/>
      <c r="E1581" s="111"/>
      <c r="F1581" s="112"/>
    </row>
    <row r="1582" spans="1:6">
      <c r="A1582" s="109"/>
      <c r="B1582" s="107"/>
      <c r="C1582" s="121"/>
      <c r="D1582" s="110"/>
      <c r="E1582" s="111"/>
      <c r="F1582" s="112"/>
    </row>
    <row r="1583" spans="1:6">
      <c r="A1583" s="109"/>
      <c r="B1583" s="107"/>
      <c r="C1583" s="121"/>
      <c r="D1583" s="110"/>
      <c r="E1583" s="111"/>
      <c r="F1583" s="112"/>
    </row>
    <row r="1584" spans="1:6">
      <c r="A1584" s="109"/>
      <c r="B1584" s="107"/>
      <c r="C1584" s="121"/>
      <c r="D1584" s="110"/>
      <c r="E1584" s="111"/>
      <c r="F1584" s="112"/>
    </row>
    <row r="1585" spans="1:6">
      <c r="A1585" s="109"/>
      <c r="B1585" s="107"/>
      <c r="C1585" s="121"/>
      <c r="D1585" s="110"/>
      <c r="E1585" s="111"/>
      <c r="F1585" s="112"/>
    </row>
    <row r="1586" spans="1:6">
      <c r="A1586" s="109"/>
      <c r="B1586" s="107"/>
      <c r="C1586" s="121"/>
      <c r="D1586" s="110"/>
      <c r="E1586" s="111"/>
      <c r="F1586" s="112"/>
    </row>
    <row r="1587" spans="1:6">
      <c r="A1587" s="109"/>
      <c r="B1587" s="107"/>
      <c r="C1587" s="121"/>
      <c r="D1587" s="110"/>
      <c r="E1587" s="111"/>
      <c r="F1587" s="112"/>
    </row>
    <row r="1588" spans="1:6">
      <c r="A1588" s="109"/>
      <c r="B1588" s="107"/>
      <c r="C1588" s="121"/>
      <c r="D1588" s="110"/>
      <c r="E1588" s="111"/>
      <c r="F1588" s="112"/>
    </row>
    <row r="1589" spans="1:6">
      <c r="A1589" s="109"/>
      <c r="B1589" s="107"/>
      <c r="C1589" s="121"/>
      <c r="D1589" s="110"/>
      <c r="E1589" s="111"/>
      <c r="F1589" s="112"/>
    </row>
    <row r="1590" spans="1:6">
      <c r="A1590" s="109"/>
      <c r="B1590" s="107"/>
      <c r="C1590" s="121"/>
      <c r="D1590" s="110"/>
      <c r="E1590" s="111"/>
      <c r="F1590" s="112"/>
    </row>
    <row r="1591" spans="1:6">
      <c r="A1591" s="109"/>
      <c r="B1591" s="107"/>
      <c r="C1591" s="121"/>
      <c r="D1591" s="110"/>
      <c r="E1591" s="111"/>
      <c r="F1591" s="112"/>
    </row>
    <row r="1592" spans="1:6">
      <c r="A1592" s="109"/>
      <c r="B1592" s="107"/>
      <c r="C1592" s="121"/>
      <c r="D1592" s="110"/>
      <c r="E1592" s="111"/>
      <c r="F1592" s="112"/>
    </row>
    <row r="1593" spans="1:6">
      <c r="A1593" s="109"/>
      <c r="B1593" s="107"/>
      <c r="C1593" s="121"/>
      <c r="D1593" s="110"/>
      <c r="E1593" s="111"/>
      <c r="F1593" s="112"/>
    </row>
    <row r="1594" spans="1:6">
      <c r="A1594" s="109"/>
      <c r="B1594" s="107"/>
      <c r="C1594" s="121"/>
      <c r="D1594" s="110"/>
      <c r="E1594" s="111"/>
      <c r="F1594" s="112"/>
    </row>
    <row r="1595" spans="1:6">
      <c r="A1595" s="109"/>
      <c r="B1595" s="107"/>
      <c r="C1595" s="121"/>
      <c r="D1595" s="110"/>
      <c r="E1595" s="111"/>
      <c r="F1595" s="112"/>
    </row>
    <row r="1596" spans="1:6">
      <c r="A1596" s="109"/>
      <c r="B1596" s="107"/>
      <c r="C1596" s="121"/>
      <c r="D1596" s="110"/>
      <c r="E1596" s="111"/>
      <c r="F1596" s="112"/>
    </row>
    <row r="1597" spans="1:6">
      <c r="A1597" s="109"/>
      <c r="B1597" s="107"/>
      <c r="C1597" s="121"/>
      <c r="D1597" s="110"/>
      <c r="E1597" s="111"/>
      <c r="F1597" s="112"/>
    </row>
    <row r="1598" spans="1:6">
      <c r="A1598" s="109"/>
      <c r="B1598" s="107"/>
      <c r="C1598" s="121"/>
      <c r="D1598" s="110"/>
      <c r="E1598" s="111"/>
      <c r="F1598" s="112"/>
    </row>
    <row r="1599" spans="1:6">
      <c r="A1599" s="109"/>
      <c r="B1599" s="107"/>
      <c r="C1599" s="121"/>
      <c r="D1599" s="110"/>
      <c r="E1599" s="111"/>
      <c r="F1599" s="112"/>
    </row>
    <row r="1600" spans="1:6">
      <c r="A1600" s="109"/>
      <c r="B1600" s="107"/>
      <c r="C1600" s="121"/>
      <c r="D1600" s="110"/>
      <c r="E1600" s="111"/>
      <c r="F1600" s="112"/>
    </row>
    <row r="1601" spans="1:6">
      <c r="A1601" s="109"/>
      <c r="B1601" s="107"/>
      <c r="C1601" s="121"/>
      <c r="D1601" s="110"/>
      <c r="E1601" s="111"/>
      <c r="F1601" s="112"/>
    </row>
    <row r="1602" spans="1:6">
      <c r="A1602" s="109"/>
      <c r="B1602" s="107"/>
      <c r="C1602" s="121"/>
      <c r="D1602" s="110"/>
      <c r="E1602" s="111"/>
      <c r="F1602" s="112"/>
    </row>
    <row r="1603" spans="1:6">
      <c r="A1603" s="109"/>
      <c r="B1603" s="107"/>
      <c r="C1603" s="121"/>
      <c r="D1603" s="110"/>
      <c r="E1603" s="111"/>
      <c r="F1603" s="112"/>
    </row>
    <row r="1604" spans="1:6">
      <c r="A1604" s="109"/>
      <c r="B1604" s="107"/>
      <c r="C1604" s="121"/>
      <c r="D1604" s="110"/>
      <c r="E1604" s="111"/>
      <c r="F1604" s="112"/>
    </row>
    <row r="1605" spans="1:6">
      <c r="A1605" s="109"/>
      <c r="B1605" s="107"/>
      <c r="C1605" s="121"/>
      <c r="D1605" s="110"/>
      <c r="E1605" s="111"/>
      <c r="F1605" s="112"/>
    </row>
    <row r="1606" spans="1:6">
      <c r="A1606" s="109"/>
      <c r="B1606" s="107"/>
      <c r="C1606" s="121"/>
      <c r="D1606" s="110"/>
      <c r="E1606" s="111"/>
      <c r="F1606" s="112"/>
    </row>
    <row r="1607" spans="1:6">
      <c r="A1607" s="109"/>
      <c r="B1607" s="107"/>
      <c r="C1607" s="121"/>
      <c r="D1607" s="110"/>
      <c r="E1607" s="111"/>
      <c r="F1607" s="112"/>
    </row>
    <row r="1608" spans="1:6">
      <c r="A1608" s="109"/>
      <c r="B1608" s="107"/>
      <c r="C1608" s="121"/>
      <c r="D1608" s="110"/>
      <c r="E1608" s="111"/>
      <c r="F1608" s="112"/>
    </row>
    <row r="1609" spans="1:6">
      <c r="A1609" s="109"/>
      <c r="B1609" s="107"/>
      <c r="C1609" s="121"/>
      <c r="D1609" s="110"/>
      <c r="E1609" s="111"/>
      <c r="F1609" s="112"/>
    </row>
    <row r="1610" spans="1:6">
      <c r="A1610" s="109"/>
      <c r="B1610" s="107"/>
      <c r="C1610" s="121"/>
      <c r="D1610" s="110"/>
      <c r="E1610" s="111"/>
      <c r="F1610" s="112"/>
    </row>
    <row r="1611" spans="1:6">
      <c r="A1611" s="109"/>
      <c r="B1611" s="107"/>
      <c r="C1611" s="121"/>
      <c r="D1611" s="110"/>
      <c r="E1611" s="111"/>
      <c r="F1611" s="112"/>
    </row>
    <row r="1612" spans="1:6">
      <c r="A1612" s="109"/>
      <c r="B1612" s="107"/>
      <c r="C1612" s="121"/>
      <c r="D1612" s="110"/>
      <c r="E1612" s="111"/>
      <c r="F1612" s="112"/>
    </row>
    <row r="1613" spans="1:6">
      <c r="A1613" s="109"/>
      <c r="B1613" s="107"/>
      <c r="C1613" s="121"/>
      <c r="D1613" s="110"/>
      <c r="E1613" s="111"/>
      <c r="F1613" s="112"/>
    </row>
    <row r="1614" spans="1:6">
      <c r="A1614" s="109"/>
      <c r="B1614" s="107"/>
      <c r="C1614" s="121"/>
      <c r="D1614" s="110"/>
      <c r="E1614" s="111"/>
      <c r="F1614" s="112"/>
    </row>
    <row r="1615" spans="1:6">
      <c r="A1615" s="109"/>
      <c r="B1615" s="107"/>
      <c r="C1615" s="121"/>
      <c r="D1615" s="110"/>
      <c r="E1615" s="111"/>
      <c r="F1615" s="112"/>
    </row>
    <row r="1616" spans="1:6">
      <c r="A1616" s="109"/>
      <c r="B1616" s="107"/>
      <c r="C1616" s="121"/>
      <c r="D1616" s="110"/>
      <c r="E1616" s="111"/>
      <c r="F1616" s="112"/>
    </row>
    <row r="1617" spans="1:6">
      <c r="A1617" s="109"/>
      <c r="B1617" s="107"/>
      <c r="C1617" s="121"/>
      <c r="D1617" s="110"/>
      <c r="E1617" s="111"/>
      <c r="F1617" s="112"/>
    </row>
    <row r="1618" spans="1:6">
      <c r="A1618" s="109"/>
      <c r="B1618" s="107"/>
      <c r="C1618" s="121"/>
      <c r="D1618" s="110"/>
      <c r="E1618" s="111"/>
      <c r="F1618" s="112"/>
    </row>
    <row r="1619" spans="1:6">
      <c r="A1619" s="109"/>
      <c r="B1619" s="107"/>
      <c r="C1619" s="121"/>
      <c r="D1619" s="110"/>
      <c r="E1619" s="111"/>
      <c r="F1619" s="112"/>
    </row>
    <row r="1620" spans="1:6">
      <c r="A1620" s="109"/>
      <c r="B1620" s="107"/>
      <c r="C1620" s="121"/>
      <c r="D1620" s="110"/>
      <c r="E1620" s="111"/>
      <c r="F1620" s="112"/>
    </row>
    <row r="1621" spans="1:6">
      <c r="A1621" s="109"/>
      <c r="B1621" s="107"/>
      <c r="C1621" s="121"/>
      <c r="D1621" s="110"/>
      <c r="E1621" s="111"/>
      <c r="F1621" s="112"/>
    </row>
    <row r="1622" spans="1:6">
      <c r="A1622" s="109"/>
      <c r="B1622" s="107"/>
      <c r="C1622" s="121"/>
      <c r="D1622" s="110"/>
      <c r="E1622" s="111"/>
      <c r="F1622" s="112"/>
    </row>
    <row r="1623" spans="1:6">
      <c r="A1623" s="109"/>
      <c r="B1623" s="107"/>
      <c r="C1623" s="121"/>
      <c r="D1623" s="110"/>
      <c r="E1623" s="111"/>
      <c r="F1623" s="112"/>
    </row>
    <row r="1624" spans="1:6">
      <c r="A1624" s="109"/>
      <c r="B1624" s="107"/>
      <c r="C1624" s="121"/>
      <c r="D1624" s="110"/>
      <c r="E1624" s="111"/>
      <c r="F1624" s="112"/>
    </row>
    <row r="1625" spans="1:6">
      <c r="A1625" s="109"/>
      <c r="B1625" s="107"/>
      <c r="C1625" s="121"/>
      <c r="D1625" s="110"/>
      <c r="E1625" s="111"/>
      <c r="F1625" s="112"/>
    </row>
    <row r="1626" spans="1:6">
      <c r="A1626" s="109"/>
      <c r="B1626" s="107"/>
      <c r="C1626" s="121"/>
      <c r="D1626" s="110"/>
      <c r="E1626" s="111"/>
      <c r="F1626" s="112"/>
    </row>
    <row r="1627" spans="1:6">
      <c r="A1627" s="109"/>
      <c r="B1627" s="107"/>
      <c r="C1627" s="121"/>
      <c r="D1627" s="110"/>
      <c r="E1627" s="111"/>
      <c r="F1627" s="112"/>
    </row>
    <row r="1628" spans="1:6">
      <c r="A1628" s="109"/>
      <c r="B1628" s="107"/>
      <c r="C1628" s="121"/>
      <c r="D1628" s="110"/>
      <c r="E1628" s="111"/>
      <c r="F1628" s="112"/>
    </row>
    <row r="1629" spans="1:6">
      <c r="A1629" s="109"/>
      <c r="B1629" s="107"/>
      <c r="C1629" s="121"/>
      <c r="D1629" s="110"/>
      <c r="E1629" s="111"/>
      <c r="F1629" s="112"/>
    </row>
    <row r="1630" spans="1:6">
      <c r="A1630" s="109"/>
      <c r="B1630" s="107"/>
      <c r="C1630" s="121"/>
      <c r="D1630" s="110"/>
      <c r="E1630" s="111"/>
      <c r="F1630" s="112"/>
    </row>
    <row r="1631" spans="1:6">
      <c r="A1631" s="109"/>
      <c r="B1631" s="107"/>
      <c r="C1631" s="121"/>
      <c r="D1631" s="110"/>
      <c r="E1631" s="111"/>
      <c r="F1631" s="112"/>
    </row>
    <row r="1632" spans="1:6">
      <c r="A1632" s="109"/>
      <c r="B1632" s="107"/>
      <c r="C1632" s="121"/>
      <c r="D1632" s="110"/>
      <c r="E1632" s="111"/>
      <c r="F1632" s="112"/>
    </row>
    <row r="1633" spans="1:6">
      <c r="A1633" s="109"/>
      <c r="B1633" s="107"/>
      <c r="C1633" s="121"/>
      <c r="D1633" s="110"/>
      <c r="E1633" s="111"/>
      <c r="F1633" s="112"/>
    </row>
    <row r="1634" spans="1:6">
      <c r="A1634" s="109"/>
      <c r="B1634" s="107"/>
      <c r="C1634" s="121"/>
      <c r="D1634" s="110"/>
      <c r="E1634" s="111"/>
      <c r="F1634" s="112"/>
    </row>
    <row r="1635" spans="1:6">
      <c r="A1635" s="109"/>
      <c r="B1635" s="107"/>
      <c r="C1635" s="121"/>
      <c r="D1635" s="110"/>
      <c r="E1635" s="111"/>
      <c r="F1635" s="112"/>
    </row>
    <row r="1636" spans="1:6">
      <c r="A1636" s="109"/>
      <c r="B1636" s="107"/>
      <c r="C1636" s="121"/>
      <c r="D1636" s="110"/>
      <c r="E1636" s="111"/>
      <c r="F1636" s="112"/>
    </row>
    <row r="1637" spans="1:6">
      <c r="A1637" s="109"/>
      <c r="B1637" s="107"/>
      <c r="C1637" s="121"/>
      <c r="D1637" s="110"/>
      <c r="E1637" s="111"/>
      <c r="F1637" s="112"/>
    </row>
    <row r="1638" spans="1:6">
      <c r="A1638" s="109"/>
      <c r="B1638" s="107"/>
      <c r="C1638" s="121"/>
      <c r="D1638" s="110"/>
      <c r="E1638" s="111"/>
      <c r="F1638" s="112"/>
    </row>
    <row r="1639" spans="1:6">
      <c r="A1639" s="109"/>
      <c r="B1639" s="107"/>
      <c r="C1639" s="121"/>
      <c r="D1639" s="110"/>
      <c r="E1639" s="111"/>
      <c r="F1639" s="112"/>
    </row>
    <row r="1640" spans="1:6">
      <c r="A1640" s="109"/>
      <c r="B1640" s="107"/>
      <c r="C1640" s="121"/>
      <c r="D1640" s="110"/>
      <c r="E1640" s="111"/>
      <c r="F1640" s="112"/>
    </row>
    <row r="1641" spans="1:6">
      <c r="A1641" s="109"/>
      <c r="B1641" s="107"/>
      <c r="C1641" s="121"/>
      <c r="D1641" s="110"/>
      <c r="E1641" s="111"/>
      <c r="F1641" s="112"/>
    </row>
    <row r="1642" spans="1:6">
      <c r="A1642" s="109"/>
      <c r="B1642" s="107"/>
      <c r="C1642" s="121"/>
      <c r="D1642" s="110"/>
      <c r="E1642" s="111"/>
      <c r="F1642" s="112"/>
    </row>
    <row r="1643" spans="1:6">
      <c r="A1643" s="109"/>
      <c r="B1643" s="107"/>
      <c r="C1643" s="121"/>
      <c r="D1643" s="110"/>
      <c r="E1643" s="111"/>
      <c r="F1643" s="112"/>
    </row>
    <row r="1644" spans="1:6">
      <c r="A1644" s="109"/>
      <c r="B1644" s="107"/>
      <c r="C1644" s="121"/>
      <c r="D1644" s="110"/>
      <c r="E1644" s="111"/>
      <c r="F1644" s="112"/>
    </row>
    <row r="1645" spans="1:6">
      <c r="A1645" s="109"/>
      <c r="B1645" s="107"/>
      <c r="C1645" s="121"/>
      <c r="D1645" s="110"/>
      <c r="E1645" s="111"/>
      <c r="F1645" s="112"/>
    </row>
    <row r="1646" spans="1:6">
      <c r="A1646" s="109"/>
      <c r="B1646" s="107"/>
      <c r="C1646" s="121"/>
      <c r="D1646" s="110"/>
      <c r="E1646" s="111"/>
      <c r="F1646" s="112"/>
    </row>
    <row r="1647" spans="1:6">
      <c r="A1647" s="109"/>
      <c r="B1647" s="107"/>
      <c r="C1647" s="121"/>
      <c r="D1647" s="110"/>
      <c r="E1647" s="111"/>
      <c r="F1647" s="112"/>
    </row>
    <row r="1648" spans="1:6">
      <c r="A1648" s="109"/>
      <c r="B1648" s="107"/>
      <c r="C1648" s="121"/>
      <c r="D1648" s="110"/>
      <c r="E1648" s="111"/>
      <c r="F1648" s="112"/>
    </row>
    <row r="1649" spans="1:6">
      <c r="A1649" s="109"/>
      <c r="B1649" s="107"/>
      <c r="C1649" s="121"/>
      <c r="D1649" s="110"/>
      <c r="E1649" s="111"/>
      <c r="F1649" s="112"/>
    </row>
    <row r="1650" spans="1:6">
      <c r="A1650" s="109"/>
      <c r="B1650" s="107"/>
      <c r="C1650" s="121"/>
      <c r="D1650" s="110"/>
      <c r="E1650" s="111"/>
      <c r="F1650" s="112"/>
    </row>
    <row r="1651" spans="1:6">
      <c r="A1651" s="109"/>
      <c r="B1651" s="107"/>
      <c r="C1651" s="121"/>
      <c r="D1651" s="110"/>
      <c r="E1651" s="111"/>
      <c r="F1651" s="112"/>
    </row>
    <row r="1652" spans="1:6">
      <c r="A1652" s="109"/>
      <c r="B1652" s="107"/>
      <c r="C1652" s="121"/>
      <c r="D1652" s="110"/>
      <c r="E1652" s="111"/>
      <c r="F1652" s="112"/>
    </row>
    <row r="1653" spans="1:6">
      <c r="A1653" s="109"/>
      <c r="B1653" s="107"/>
      <c r="C1653" s="121"/>
      <c r="D1653" s="110"/>
      <c r="E1653" s="111"/>
      <c r="F1653" s="112"/>
    </row>
    <row r="1654" spans="1:6">
      <c r="A1654" s="109"/>
      <c r="B1654" s="107"/>
      <c r="C1654" s="121"/>
      <c r="D1654" s="110"/>
      <c r="E1654" s="111"/>
      <c r="F1654" s="112"/>
    </row>
    <row r="1655" spans="1:6">
      <c r="A1655" s="109"/>
      <c r="B1655" s="107"/>
      <c r="C1655" s="121"/>
      <c r="D1655" s="110"/>
      <c r="E1655" s="111"/>
      <c r="F1655" s="112"/>
    </row>
    <row r="1656" spans="1:6">
      <c r="A1656" s="109"/>
      <c r="B1656" s="107"/>
      <c r="C1656" s="121"/>
      <c r="D1656" s="110"/>
      <c r="E1656" s="111"/>
      <c r="F1656" s="112"/>
    </row>
    <row r="1657" spans="1:6">
      <c r="A1657" s="109"/>
      <c r="B1657" s="107"/>
      <c r="C1657" s="121"/>
      <c r="D1657" s="110"/>
      <c r="E1657" s="111"/>
      <c r="F1657" s="112"/>
    </row>
    <row r="1658" spans="1:6">
      <c r="A1658" s="109"/>
      <c r="B1658" s="107"/>
      <c r="C1658" s="121"/>
      <c r="D1658" s="110"/>
      <c r="E1658" s="111"/>
      <c r="F1658" s="112"/>
    </row>
    <row r="1659" spans="1:6">
      <c r="A1659" s="109"/>
      <c r="B1659" s="107"/>
      <c r="C1659" s="121"/>
      <c r="D1659" s="110"/>
      <c r="E1659" s="111"/>
      <c r="F1659" s="112"/>
    </row>
    <row r="1660" spans="1:6">
      <c r="A1660" s="109"/>
      <c r="B1660" s="107"/>
      <c r="C1660" s="121"/>
      <c r="D1660" s="110"/>
      <c r="E1660" s="111"/>
      <c r="F1660" s="112"/>
    </row>
    <row r="1661" spans="1:6">
      <c r="A1661" s="109"/>
      <c r="B1661" s="107"/>
      <c r="C1661" s="121"/>
      <c r="D1661" s="110"/>
      <c r="E1661" s="111"/>
      <c r="F1661" s="112"/>
    </row>
    <row r="1662" spans="1:6">
      <c r="A1662" s="109"/>
      <c r="B1662" s="107"/>
      <c r="C1662" s="121"/>
      <c r="D1662" s="110"/>
      <c r="E1662" s="111"/>
      <c r="F1662" s="112"/>
    </row>
    <row r="1663" spans="1:6">
      <c r="A1663" s="109"/>
      <c r="B1663" s="107"/>
      <c r="C1663" s="121"/>
      <c r="D1663" s="110"/>
      <c r="E1663" s="111"/>
      <c r="F1663" s="112"/>
    </row>
    <row r="1664" spans="1:6">
      <c r="A1664" s="109"/>
      <c r="B1664" s="107"/>
      <c r="C1664" s="121"/>
      <c r="D1664" s="110"/>
      <c r="E1664" s="111"/>
      <c r="F1664" s="112"/>
    </row>
    <row r="1665" spans="1:6">
      <c r="A1665" s="109"/>
      <c r="B1665" s="107"/>
      <c r="C1665" s="121"/>
      <c r="D1665" s="110"/>
      <c r="E1665" s="111"/>
      <c r="F1665" s="112"/>
    </row>
    <row r="1666" spans="1:6">
      <c r="A1666" s="109"/>
      <c r="B1666" s="107"/>
      <c r="C1666" s="121"/>
      <c r="D1666" s="110"/>
      <c r="E1666" s="111"/>
      <c r="F1666" s="112"/>
    </row>
    <row r="1667" spans="1:6">
      <c r="A1667" s="109"/>
      <c r="B1667" s="107"/>
      <c r="C1667" s="121"/>
      <c r="D1667" s="110"/>
      <c r="E1667" s="111"/>
      <c r="F1667" s="112"/>
    </row>
    <row r="1668" spans="1:6">
      <c r="A1668" s="109"/>
      <c r="B1668" s="107"/>
      <c r="C1668" s="121"/>
      <c r="D1668" s="110"/>
      <c r="E1668" s="111"/>
      <c r="F1668" s="112"/>
    </row>
    <row r="1669" spans="1:6">
      <c r="A1669" s="109"/>
      <c r="B1669" s="107"/>
      <c r="C1669" s="121"/>
      <c r="D1669" s="110"/>
      <c r="E1669" s="111"/>
      <c r="F1669" s="112"/>
    </row>
    <row r="1670" spans="1:6">
      <c r="A1670" s="109"/>
      <c r="B1670" s="107"/>
      <c r="C1670" s="121"/>
      <c r="D1670" s="110"/>
      <c r="E1670" s="111"/>
      <c r="F1670" s="112"/>
    </row>
    <row r="1671" spans="1:6">
      <c r="A1671" s="109"/>
      <c r="B1671" s="107"/>
      <c r="C1671" s="121"/>
      <c r="D1671" s="110"/>
      <c r="E1671" s="111"/>
      <c r="F1671" s="112"/>
    </row>
    <row r="1672" spans="1:6">
      <c r="A1672" s="109"/>
      <c r="B1672" s="107"/>
      <c r="C1672" s="121"/>
      <c r="D1672" s="110"/>
      <c r="E1672" s="111"/>
      <c r="F1672" s="112"/>
    </row>
    <row r="1673" spans="1:6">
      <c r="A1673" s="109"/>
      <c r="B1673" s="107"/>
      <c r="C1673" s="121"/>
      <c r="D1673" s="110"/>
      <c r="E1673" s="111"/>
      <c r="F1673" s="112"/>
    </row>
    <row r="1674" spans="1:6">
      <c r="A1674" s="109"/>
      <c r="B1674" s="107"/>
      <c r="C1674" s="121"/>
      <c r="D1674" s="110"/>
      <c r="E1674" s="111"/>
      <c r="F1674" s="112"/>
    </row>
    <row r="1675" spans="1:6">
      <c r="A1675" s="109"/>
      <c r="B1675" s="107"/>
      <c r="C1675" s="121"/>
      <c r="D1675" s="110"/>
      <c r="E1675" s="111"/>
      <c r="F1675" s="112"/>
    </row>
    <row r="1676" spans="1:6">
      <c r="A1676" s="109"/>
      <c r="B1676" s="107"/>
      <c r="C1676" s="121"/>
      <c r="D1676" s="110"/>
      <c r="E1676" s="111"/>
      <c r="F1676" s="112"/>
    </row>
    <row r="1677" spans="1:6">
      <c r="A1677" s="109"/>
      <c r="B1677" s="107"/>
      <c r="C1677" s="121"/>
      <c r="D1677" s="110"/>
      <c r="E1677" s="111"/>
      <c r="F1677" s="112"/>
    </row>
    <row r="1678" spans="1:6">
      <c r="A1678" s="109"/>
      <c r="B1678" s="107"/>
      <c r="C1678" s="121"/>
      <c r="D1678" s="110"/>
      <c r="E1678" s="111"/>
      <c r="F1678" s="112"/>
    </row>
    <row r="1679" spans="1:6">
      <c r="A1679" s="109"/>
      <c r="B1679" s="107"/>
      <c r="C1679" s="121"/>
      <c r="D1679" s="110"/>
      <c r="E1679" s="111"/>
      <c r="F1679" s="112"/>
    </row>
    <row r="1680" spans="1:6">
      <c r="A1680" s="109"/>
      <c r="B1680" s="107"/>
      <c r="C1680" s="121"/>
      <c r="D1680" s="110"/>
      <c r="E1680" s="111"/>
      <c r="F1680" s="112"/>
    </row>
    <row r="1681" spans="1:6">
      <c r="A1681" s="109"/>
      <c r="B1681" s="107"/>
      <c r="C1681" s="121"/>
      <c r="D1681" s="110"/>
      <c r="E1681" s="111"/>
      <c r="F1681" s="112"/>
    </row>
    <row r="1682" spans="1:6">
      <c r="A1682" s="109"/>
      <c r="B1682" s="107"/>
      <c r="C1682" s="121"/>
      <c r="D1682" s="110"/>
      <c r="E1682" s="111"/>
      <c r="F1682" s="112"/>
    </row>
    <row r="1683" spans="1:6">
      <c r="A1683" s="109"/>
      <c r="B1683" s="107"/>
      <c r="C1683" s="121"/>
      <c r="D1683" s="110"/>
      <c r="E1683" s="111"/>
      <c r="F1683" s="112"/>
    </row>
    <row r="1684" spans="1:6">
      <c r="A1684" s="109"/>
      <c r="B1684" s="107"/>
      <c r="C1684" s="121"/>
      <c r="D1684" s="110"/>
      <c r="E1684" s="111"/>
      <c r="F1684" s="112"/>
    </row>
    <row r="1685" spans="1:6">
      <c r="A1685" s="109"/>
      <c r="B1685" s="107"/>
      <c r="C1685" s="121"/>
      <c r="D1685" s="110"/>
      <c r="E1685" s="111"/>
      <c r="F1685" s="112"/>
    </row>
    <row r="1686" spans="1:6">
      <c r="A1686" s="109"/>
      <c r="B1686" s="107"/>
      <c r="C1686" s="121"/>
      <c r="D1686" s="110"/>
      <c r="E1686" s="111"/>
      <c r="F1686" s="112"/>
    </row>
    <row r="1687" spans="1:6">
      <c r="A1687" s="109"/>
      <c r="B1687" s="107"/>
      <c r="C1687" s="121"/>
      <c r="D1687" s="110"/>
      <c r="E1687" s="111"/>
      <c r="F1687" s="112"/>
    </row>
    <row r="1688" spans="1:6">
      <c r="A1688" s="109"/>
      <c r="B1688" s="107"/>
      <c r="C1688" s="121"/>
      <c r="D1688" s="110"/>
      <c r="E1688" s="111"/>
      <c r="F1688" s="112"/>
    </row>
    <row r="1689" spans="1:6">
      <c r="A1689" s="109"/>
      <c r="B1689" s="107"/>
      <c r="C1689" s="121"/>
      <c r="D1689" s="110"/>
      <c r="E1689" s="111"/>
      <c r="F1689" s="112"/>
    </row>
    <row r="1690" spans="1:6">
      <c r="A1690" s="109"/>
      <c r="B1690" s="107"/>
      <c r="C1690" s="121"/>
      <c r="D1690" s="110"/>
      <c r="E1690" s="111"/>
      <c r="F1690" s="112"/>
    </row>
    <row r="1691" spans="1:6">
      <c r="A1691" s="109"/>
      <c r="B1691" s="107"/>
      <c r="C1691" s="121"/>
      <c r="D1691" s="110"/>
      <c r="E1691" s="111"/>
      <c r="F1691" s="112"/>
    </row>
    <row r="1692" spans="1:6">
      <c r="A1692" s="109"/>
      <c r="B1692" s="107"/>
      <c r="C1692" s="121"/>
      <c r="D1692" s="110"/>
      <c r="E1692" s="111"/>
      <c r="F1692" s="112"/>
    </row>
    <row r="1693" spans="1:6">
      <c r="A1693" s="109"/>
      <c r="B1693" s="107"/>
      <c r="C1693" s="121"/>
      <c r="D1693" s="110"/>
      <c r="E1693" s="111"/>
      <c r="F1693" s="112"/>
    </row>
    <row r="1694" spans="1:6">
      <c r="A1694" s="109"/>
      <c r="B1694" s="107"/>
      <c r="C1694" s="121"/>
      <c r="D1694" s="110"/>
      <c r="E1694" s="111"/>
      <c r="F1694" s="112"/>
    </row>
    <row r="1695" spans="1:6">
      <c r="A1695" s="109"/>
      <c r="B1695" s="107"/>
      <c r="C1695" s="121"/>
      <c r="D1695" s="110"/>
      <c r="E1695" s="111"/>
      <c r="F1695" s="112"/>
    </row>
    <row r="1696" spans="1:6">
      <c r="A1696" s="109"/>
      <c r="B1696" s="107"/>
      <c r="C1696" s="121"/>
      <c r="D1696" s="110"/>
      <c r="E1696" s="111"/>
      <c r="F1696" s="112"/>
    </row>
    <row r="1697" spans="1:6">
      <c r="A1697" s="109"/>
      <c r="B1697" s="107"/>
      <c r="C1697" s="121"/>
      <c r="D1697" s="110"/>
      <c r="E1697" s="111"/>
      <c r="F1697" s="112"/>
    </row>
    <row r="1698" spans="1:6">
      <c r="A1698" s="109"/>
      <c r="B1698" s="107"/>
      <c r="C1698" s="121"/>
      <c r="D1698" s="110"/>
      <c r="E1698" s="111"/>
      <c r="F1698" s="112"/>
    </row>
    <row r="1699" spans="1:6">
      <c r="A1699" s="109"/>
      <c r="B1699" s="107"/>
      <c r="C1699" s="121"/>
      <c r="D1699" s="110"/>
      <c r="E1699" s="111"/>
      <c r="F1699" s="112"/>
    </row>
    <row r="1700" spans="1:6">
      <c r="A1700" s="109"/>
      <c r="B1700" s="107"/>
      <c r="C1700" s="121"/>
      <c r="D1700" s="110"/>
      <c r="E1700" s="111"/>
      <c r="F1700" s="112"/>
    </row>
    <row r="1701" spans="1:6">
      <c r="A1701" s="109"/>
      <c r="B1701" s="107"/>
      <c r="C1701" s="121"/>
      <c r="D1701" s="110"/>
      <c r="E1701" s="111"/>
      <c r="F1701" s="112"/>
    </row>
    <row r="1702" spans="1:6">
      <c r="A1702" s="109"/>
      <c r="B1702" s="107"/>
      <c r="C1702" s="121"/>
      <c r="D1702" s="110"/>
      <c r="E1702" s="111"/>
      <c r="F1702" s="112"/>
    </row>
    <row r="1703" spans="1:6">
      <c r="A1703" s="109"/>
      <c r="B1703" s="107"/>
      <c r="C1703" s="121"/>
      <c r="D1703" s="110"/>
      <c r="E1703" s="111"/>
      <c r="F1703" s="112"/>
    </row>
    <row r="1704" spans="1:6">
      <c r="A1704" s="109"/>
      <c r="B1704" s="107"/>
      <c r="C1704" s="121"/>
      <c r="D1704" s="110"/>
      <c r="E1704" s="111"/>
      <c r="F1704" s="112"/>
    </row>
    <row r="1705" spans="1:6">
      <c r="A1705" s="109"/>
      <c r="B1705" s="107"/>
      <c r="C1705" s="121"/>
      <c r="D1705" s="110"/>
      <c r="E1705" s="111"/>
      <c r="F1705" s="112"/>
    </row>
    <row r="1706" spans="1:6">
      <c r="A1706" s="109"/>
      <c r="B1706" s="107"/>
      <c r="C1706" s="121"/>
      <c r="D1706" s="110"/>
      <c r="E1706" s="111"/>
      <c r="F1706" s="112"/>
    </row>
    <row r="1707" spans="1:6">
      <c r="A1707" s="109"/>
      <c r="B1707" s="107"/>
      <c r="C1707" s="121"/>
      <c r="D1707" s="110"/>
      <c r="E1707" s="111"/>
      <c r="F1707" s="112"/>
    </row>
    <row r="1708" spans="1:6">
      <c r="A1708" s="109"/>
      <c r="B1708" s="107"/>
      <c r="C1708" s="121"/>
      <c r="D1708" s="110"/>
      <c r="E1708" s="111"/>
      <c r="F1708" s="112"/>
    </row>
    <row r="1709" spans="1:6">
      <c r="A1709" s="109"/>
      <c r="B1709" s="107"/>
      <c r="C1709" s="121"/>
      <c r="D1709" s="110"/>
      <c r="E1709" s="111"/>
      <c r="F1709" s="112"/>
    </row>
    <row r="1710" spans="1:6">
      <c r="A1710" s="109"/>
      <c r="B1710" s="107"/>
      <c r="C1710" s="121"/>
      <c r="D1710" s="110"/>
      <c r="E1710" s="111"/>
      <c r="F1710" s="112"/>
    </row>
    <row r="1711" spans="1:6">
      <c r="A1711" s="109"/>
      <c r="B1711" s="107"/>
      <c r="C1711" s="121"/>
      <c r="D1711" s="110"/>
      <c r="E1711" s="111"/>
      <c r="F1711" s="112"/>
    </row>
    <row r="1712" spans="1:6">
      <c r="A1712" s="109"/>
      <c r="B1712" s="107"/>
      <c r="C1712" s="121"/>
      <c r="D1712" s="110"/>
      <c r="E1712" s="111"/>
      <c r="F1712" s="112"/>
    </row>
    <row r="1713" spans="1:6">
      <c r="A1713" s="109"/>
      <c r="B1713" s="107"/>
      <c r="C1713" s="121"/>
      <c r="D1713" s="110"/>
      <c r="E1713" s="111"/>
      <c r="F1713" s="112"/>
    </row>
    <row r="1714" spans="1:6">
      <c r="A1714" s="109"/>
      <c r="B1714" s="107"/>
      <c r="C1714" s="121"/>
      <c r="D1714" s="110"/>
      <c r="E1714" s="111"/>
      <c r="F1714" s="112"/>
    </row>
    <row r="1715" spans="1:6">
      <c r="A1715" s="109"/>
      <c r="B1715" s="107"/>
      <c r="C1715" s="121"/>
      <c r="D1715" s="110"/>
      <c r="E1715" s="111"/>
      <c r="F1715" s="112"/>
    </row>
    <row r="1716" spans="1:6">
      <c r="A1716" s="109"/>
      <c r="B1716" s="107"/>
      <c r="C1716" s="121"/>
      <c r="D1716" s="110"/>
      <c r="E1716" s="111"/>
      <c r="F1716" s="112"/>
    </row>
    <row r="1717" spans="1:6">
      <c r="A1717" s="109"/>
      <c r="B1717" s="107"/>
      <c r="C1717" s="121"/>
      <c r="D1717" s="110"/>
      <c r="E1717" s="111"/>
      <c r="F1717" s="112"/>
    </row>
    <row r="1718" spans="1:6">
      <c r="A1718" s="109"/>
      <c r="B1718" s="107"/>
      <c r="C1718" s="121"/>
      <c r="D1718" s="110"/>
      <c r="E1718" s="111"/>
      <c r="F1718" s="112"/>
    </row>
    <row r="1719" spans="1:6">
      <c r="A1719" s="109"/>
      <c r="B1719" s="107"/>
      <c r="C1719" s="121"/>
      <c r="D1719" s="110"/>
      <c r="E1719" s="111"/>
      <c r="F1719" s="112"/>
    </row>
    <row r="1720" spans="1:6">
      <c r="A1720" s="109"/>
      <c r="B1720" s="107"/>
      <c r="C1720" s="121"/>
      <c r="D1720" s="110"/>
      <c r="E1720" s="111"/>
      <c r="F1720" s="112"/>
    </row>
    <row r="1721" spans="1:6">
      <c r="A1721" s="109"/>
      <c r="B1721" s="107"/>
      <c r="C1721" s="121"/>
      <c r="D1721" s="110"/>
      <c r="E1721" s="111"/>
      <c r="F1721" s="112"/>
    </row>
    <row r="1722" spans="1:6">
      <c r="A1722" s="109"/>
      <c r="B1722" s="107"/>
      <c r="C1722" s="121"/>
      <c r="D1722" s="110"/>
      <c r="E1722" s="111"/>
      <c r="F1722" s="112"/>
    </row>
    <row r="1723" spans="1:6">
      <c r="A1723" s="109"/>
      <c r="B1723" s="107"/>
      <c r="C1723" s="121"/>
      <c r="D1723" s="110"/>
      <c r="E1723" s="111"/>
      <c r="F1723" s="112"/>
    </row>
    <row r="1724" spans="1:6">
      <c r="A1724" s="109"/>
      <c r="B1724" s="107"/>
      <c r="C1724" s="121"/>
      <c r="D1724" s="110"/>
      <c r="E1724" s="111"/>
      <c r="F1724" s="112"/>
    </row>
    <row r="1725" spans="1:6">
      <c r="A1725" s="109"/>
      <c r="B1725" s="107"/>
      <c r="C1725" s="121"/>
      <c r="D1725" s="110"/>
      <c r="E1725" s="111"/>
      <c r="F1725" s="112"/>
    </row>
    <row r="1726" spans="1:6">
      <c r="A1726" s="109"/>
      <c r="B1726" s="107"/>
      <c r="C1726" s="121"/>
      <c r="D1726" s="110"/>
      <c r="E1726" s="111"/>
      <c r="F1726" s="112"/>
    </row>
    <row r="1727" spans="1:6">
      <c r="A1727" s="109"/>
      <c r="B1727" s="107"/>
      <c r="C1727" s="121"/>
      <c r="D1727" s="110"/>
      <c r="E1727" s="111"/>
      <c r="F1727" s="112"/>
    </row>
    <row r="1728" spans="1:6">
      <c r="A1728" s="109"/>
      <c r="B1728" s="107"/>
      <c r="C1728" s="121"/>
      <c r="D1728" s="110"/>
      <c r="E1728" s="111"/>
      <c r="F1728" s="112"/>
    </row>
    <row r="1729" spans="1:6">
      <c r="A1729" s="109"/>
      <c r="B1729" s="107"/>
      <c r="C1729" s="121"/>
      <c r="D1729" s="110"/>
      <c r="E1729" s="111"/>
      <c r="F1729" s="112"/>
    </row>
    <row r="1730" spans="1:6">
      <c r="A1730" s="109"/>
      <c r="B1730" s="107"/>
      <c r="C1730" s="121"/>
      <c r="D1730" s="110"/>
      <c r="E1730" s="111"/>
      <c r="F1730" s="112"/>
    </row>
    <row r="1731" spans="1:6">
      <c r="A1731" s="109"/>
      <c r="B1731" s="107"/>
      <c r="C1731" s="121"/>
      <c r="D1731" s="110"/>
      <c r="E1731" s="111"/>
      <c r="F1731" s="112"/>
    </row>
    <row r="1732" spans="1:6">
      <c r="A1732" s="109"/>
      <c r="B1732" s="107"/>
      <c r="C1732" s="121"/>
      <c r="D1732" s="110"/>
      <c r="E1732" s="111"/>
      <c r="F1732" s="112"/>
    </row>
    <row r="1733" spans="1:6">
      <c r="A1733" s="109"/>
      <c r="B1733" s="107"/>
      <c r="C1733" s="121"/>
      <c r="D1733" s="110"/>
      <c r="E1733" s="111"/>
      <c r="F1733" s="112"/>
    </row>
    <row r="1734" spans="1:6">
      <c r="A1734" s="109"/>
      <c r="B1734" s="107"/>
      <c r="C1734" s="121"/>
      <c r="D1734" s="110"/>
      <c r="E1734" s="111"/>
      <c r="F1734" s="112"/>
    </row>
    <row r="1735" spans="1:6">
      <c r="A1735" s="109"/>
      <c r="B1735" s="107"/>
      <c r="C1735" s="121"/>
      <c r="D1735" s="110"/>
      <c r="E1735" s="111"/>
      <c r="F1735" s="112"/>
    </row>
    <row r="1736" spans="1:6">
      <c r="A1736" s="109"/>
      <c r="B1736" s="107"/>
      <c r="C1736" s="121"/>
      <c r="D1736" s="110"/>
      <c r="E1736" s="111"/>
      <c r="F1736" s="112"/>
    </row>
    <row r="1737" spans="1:6">
      <c r="A1737" s="109"/>
      <c r="B1737" s="107"/>
      <c r="C1737" s="121"/>
      <c r="D1737" s="110"/>
      <c r="E1737" s="111"/>
      <c r="F1737" s="112"/>
    </row>
    <row r="1738" spans="1:6">
      <c r="A1738" s="109"/>
      <c r="B1738" s="107"/>
      <c r="C1738" s="121"/>
      <c r="D1738" s="110"/>
      <c r="E1738" s="111"/>
      <c r="F1738" s="112"/>
    </row>
    <row r="1739" spans="1:6">
      <c r="A1739" s="109"/>
      <c r="B1739" s="107"/>
      <c r="C1739" s="121"/>
      <c r="D1739" s="110"/>
      <c r="E1739" s="111"/>
      <c r="F1739" s="112"/>
    </row>
    <row r="1740" spans="1:6">
      <c r="A1740" s="109"/>
      <c r="B1740" s="107"/>
      <c r="C1740" s="121"/>
      <c r="D1740" s="110"/>
      <c r="E1740" s="111"/>
      <c r="F1740" s="112"/>
    </row>
    <row r="1741" spans="1:6">
      <c r="A1741" s="109"/>
      <c r="B1741" s="107"/>
      <c r="C1741" s="121"/>
      <c r="D1741" s="110"/>
      <c r="E1741" s="111"/>
      <c r="F1741" s="112"/>
    </row>
    <row r="1742" spans="1:6">
      <c r="A1742" s="109"/>
      <c r="B1742" s="107"/>
      <c r="C1742" s="121"/>
      <c r="D1742" s="110"/>
      <c r="E1742" s="111"/>
      <c r="F1742" s="112"/>
    </row>
    <row r="1743" spans="1:6">
      <c r="A1743" s="109"/>
      <c r="B1743" s="107"/>
      <c r="C1743" s="121"/>
      <c r="D1743" s="110"/>
      <c r="E1743" s="111"/>
      <c r="F1743" s="112"/>
    </row>
    <row r="1744" spans="1:6">
      <c r="A1744" s="109"/>
      <c r="B1744" s="107"/>
      <c r="C1744" s="121"/>
      <c r="D1744" s="110"/>
      <c r="E1744" s="111"/>
      <c r="F1744" s="112"/>
    </row>
    <row r="1745" spans="1:6">
      <c r="A1745" s="109"/>
      <c r="B1745" s="107"/>
      <c r="C1745" s="121"/>
      <c r="D1745" s="110"/>
      <c r="E1745" s="111"/>
      <c r="F1745" s="112"/>
    </row>
    <row r="1746" spans="1:6">
      <c r="A1746" s="109"/>
      <c r="B1746" s="107"/>
      <c r="C1746" s="121"/>
      <c r="D1746" s="110"/>
      <c r="E1746" s="111"/>
      <c r="F1746" s="112"/>
    </row>
    <row r="1747" spans="1:6">
      <c r="A1747" s="109"/>
      <c r="B1747" s="107"/>
      <c r="C1747" s="121"/>
      <c r="D1747" s="110"/>
      <c r="E1747" s="111"/>
      <c r="F1747" s="112"/>
    </row>
    <row r="1748" spans="1:6">
      <c r="A1748" s="109"/>
      <c r="B1748" s="107"/>
      <c r="C1748" s="121"/>
      <c r="D1748" s="110"/>
      <c r="E1748" s="111"/>
      <c r="F1748" s="112"/>
    </row>
    <row r="1749" spans="1:6">
      <c r="A1749" s="109"/>
      <c r="B1749" s="107"/>
      <c r="C1749" s="121"/>
      <c r="D1749" s="110"/>
      <c r="E1749" s="111"/>
      <c r="F1749" s="112"/>
    </row>
    <row r="1750" spans="1:6">
      <c r="A1750" s="109"/>
      <c r="B1750" s="107"/>
      <c r="C1750" s="121"/>
      <c r="D1750" s="110"/>
      <c r="E1750" s="111"/>
      <c r="F1750" s="112"/>
    </row>
    <row r="1751" spans="1:6">
      <c r="A1751" s="109"/>
      <c r="B1751" s="107"/>
      <c r="C1751" s="121"/>
      <c r="D1751" s="110"/>
      <c r="E1751" s="111"/>
      <c r="F1751" s="112"/>
    </row>
    <row r="1752" spans="1:6">
      <c r="A1752" s="109"/>
      <c r="B1752" s="107"/>
      <c r="C1752" s="121"/>
      <c r="D1752" s="110"/>
      <c r="E1752" s="111"/>
      <c r="F1752" s="112"/>
    </row>
    <row r="1753" spans="1:6">
      <c r="A1753" s="109"/>
      <c r="B1753" s="107"/>
      <c r="C1753" s="121"/>
      <c r="D1753" s="110"/>
      <c r="E1753" s="111"/>
      <c r="F1753" s="112"/>
    </row>
    <row r="1754" spans="1:6">
      <c r="A1754" s="109"/>
      <c r="B1754" s="107"/>
      <c r="C1754" s="121"/>
      <c r="D1754" s="110"/>
      <c r="E1754" s="111"/>
      <c r="F1754" s="112"/>
    </row>
    <row r="1755" spans="1:6">
      <c r="A1755" s="109"/>
      <c r="B1755" s="107"/>
      <c r="C1755" s="121"/>
      <c r="D1755" s="110"/>
      <c r="E1755" s="111"/>
      <c r="F1755" s="112"/>
    </row>
    <row r="1756" spans="1:6">
      <c r="A1756" s="109"/>
      <c r="B1756" s="107"/>
      <c r="C1756" s="121"/>
      <c r="D1756" s="110"/>
      <c r="E1756" s="111"/>
      <c r="F1756" s="112"/>
    </row>
    <row r="1757" spans="1:6">
      <c r="A1757" s="109"/>
      <c r="B1757" s="107"/>
      <c r="C1757" s="121"/>
      <c r="D1757" s="110"/>
      <c r="E1757" s="111"/>
      <c r="F1757" s="112"/>
    </row>
    <row r="1758" spans="1:6">
      <c r="A1758" s="109"/>
      <c r="B1758" s="107"/>
      <c r="C1758" s="121"/>
      <c r="D1758" s="110"/>
      <c r="E1758" s="111"/>
      <c r="F1758" s="112"/>
    </row>
    <row r="1759" spans="1:6">
      <c r="A1759" s="109"/>
      <c r="B1759" s="107"/>
      <c r="C1759" s="121"/>
      <c r="D1759" s="110"/>
      <c r="E1759" s="111"/>
      <c r="F1759" s="112"/>
    </row>
    <row r="1760" spans="1:6">
      <c r="A1760" s="109"/>
      <c r="B1760" s="107"/>
      <c r="C1760" s="121"/>
      <c r="D1760" s="110"/>
      <c r="E1760" s="111"/>
      <c r="F1760" s="112"/>
    </row>
    <row r="1761" spans="1:6">
      <c r="A1761" s="109"/>
      <c r="B1761" s="107"/>
      <c r="C1761" s="121"/>
      <c r="D1761" s="110"/>
      <c r="E1761" s="111"/>
      <c r="F1761" s="112"/>
    </row>
    <row r="1762" spans="1:6">
      <c r="A1762" s="109"/>
      <c r="B1762" s="107"/>
      <c r="C1762" s="121"/>
      <c r="D1762" s="110"/>
      <c r="E1762" s="111"/>
      <c r="F1762" s="112"/>
    </row>
    <row r="1763" spans="1:6">
      <c r="A1763" s="109"/>
      <c r="B1763" s="107"/>
      <c r="C1763" s="121"/>
      <c r="D1763" s="110"/>
      <c r="E1763" s="111"/>
      <c r="F1763" s="112"/>
    </row>
    <row r="1764" spans="1:6">
      <c r="A1764" s="109"/>
      <c r="B1764" s="107"/>
      <c r="C1764" s="121"/>
      <c r="D1764" s="110"/>
      <c r="E1764" s="111"/>
      <c r="F1764" s="112"/>
    </row>
    <row r="1765" spans="1:6">
      <c r="A1765" s="109"/>
      <c r="B1765" s="107"/>
      <c r="C1765" s="121"/>
      <c r="D1765" s="110"/>
      <c r="E1765" s="111"/>
      <c r="F1765" s="112"/>
    </row>
    <row r="1766" spans="1:6">
      <c r="A1766" s="109"/>
      <c r="B1766" s="107"/>
      <c r="C1766" s="121"/>
      <c r="D1766" s="110"/>
      <c r="E1766" s="111"/>
      <c r="F1766" s="112"/>
    </row>
    <row r="1767" spans="1:6">
      <c r="A1767" s="109"/>
      <c r="B1767" s="107"/>
      <c r="C1767" s="121"/>
      <c r="D1767" s="110"/>
      <c r="E1767" s="111"/>
      <c r="F1767" s="112"/>
    </row>
    <row r="1768" spans="1:6">
      <c r="A1768" s="109"/>
      <c r="B1768" s="107"/>
      <c r="C1768" s="121"/>
      <c r="D1768" s="110"/>
      <c r="E1768" s="111"/>
      <c r="F1768" s="112"/>
    </row>
    <row r="1769" spans="1:6">
      <c r="A1769" s="109"/>
      <c r="B1769" s="107"/>
      <c r="C1769" s="121"/>
      <c r="D1769" s="110"/>
      <c r="E1769" s="111"/>
      <c r="F1769" s="112"/>
    </row>
    <row r="1770" spans="1:6">
      <c r="A1770" s="109"/>
      <c r="B1770" s="107"/>
      <c r="C1770" s="121"/>
      <c r="D1770" s="110"/>
      <c r="E1770" s="111"/>
      <c r="F1770" s="112"/>
    </row>
    <row r="1771" spans="1:6">
      <c r="A1771" s="109"/>
      <c r="B1771" s="107"/>
      <c r="C1771" s="121"/>
      <c r="D1771" s="110"/>
      <c r="E1771" s="111"/>
      <c r="F1771" s="112"/>
    </row>
    <row r="1772" spans="1:6">
      <c r="A1772" s="109"/>
      <c r="B1772" s="107"/>
      <c r="C1772" s="121"/>
      <c r="D1772" s="110"/>
      <c r="E1772" s="111"/>
      <c r="F1772" s="112"/>
    </row>
    <row r="1773" spans="1:6">
      <c r="A1773" s="109"/>
      <c r="B1773" s="107"/>
      <c r="C1773" s="121"/>
      <c r="D1773" s="110"/>
      <c r="E1773" s="111"/>
      <c r="F1773" s="112"/>
    </row>
    <row r="1774" spans="1:6">
      <c r="A1774" s="109"/>
      <c r="B1774" s="107"/>
      <c r="C1774" s="121"/>
      <c r="D1774" s="110"/>
      <c r="E1774" s="111"/>
      <c r="F1774" s="112"/>
    </row>
    <row r="1775" spans="1:6">
      <c r="A1775" s="109"/>
      <c r="B1775" s="107"/>
      <c r="C1775" s="121"/>
      <c r="D1775" s="110"/>
      <c r="E1775" s="111"/>
      <c r="F1775" s="112"/>
    </row>
    <row r="1776" spans="1:6">
      <c r="A1776" s="109"/>
      <c r="B1776" s="107"/>
      <c r="C1776" s="121"/>
      <c r="D1776" s="110"/>
      <c r="E1776" s="111"/>
      <c r="F1776" s="112"/>
    </row>
    <row r="1777" spans="1:6">
      <c r="A1777" s="109"/>
      <c r="B1777" s="107"/>
      <c r="C1777" s="121"/>
      <c r="D1777" s="110"/>
      <c r="E1777" s="111"/>
      <c r="F1777" s="112"/>
    </row>
    <row r="1778" spans="1:6">
      <c r="A1778" s="109"/>
      <c r="B1778" s="107"/>
      <c r="C1778" s="121"/>
      <c r="D1778" s="110"/>
      <c r="E1778" s="111"/>
      <c r="F1778" s="112"/>
    </row>
    <row r="1779" spans="1:6">
      <c r="A1779" s="109"/>
      <c r="B1779" s="107"/>
      <c r="C1779" s="121"/>
      <c r="D1779" s="110"/>
      <c r="E1779" s="111"/>
      <c r="F1779" s="112"/>
    </row>
    <row r="1780" spans="1:6">
      <c r="A1780" s="109"/>
      <c r="B1780" s="107"/>
      <c r="C1780" s="121"/>
      <c r="D1780" s="110"/>
      <c r="E1780" s="111"/>
      <c r="F1780" s="112"/>
    </row>
    <row r="1781" spans="1:6">
      <c r="A1781" s="109"/>
      <c r="B1781" s="107"/>
      <c r="C1781" s="121"/>
      <c r="D1781" s="110"/>
      <c r="E1781" s="111"/>
      <c r="F1781" s="112"/>
    </row>
    <row r="1782" spans="1:6">
      <c r="A1782" s="109"/>
      <c r="B1782" s="107"/>
      <c r="C1782" s="121"/>
      <c r="D1782" s="110"/>
      <c r="E1782" s="111"/>
      <c r="F1782" s="112"/>
    </row>
    <row r="1783" spans="1:6">
      <c r="A1783" s="109"/>
      <c r="B1783" s="107"/>
      <c r="C1783" s="121"/>
      <c r="D1783" s="110"/>
      <c r="E1783" s="111"/>
      <c r="F1783" s="112"/>
    </row>
    <row r="1784" spans="1:6">
      <c r="A1784" s="109"/>
      <c r="B1784" s="107"/>
      <c r="C1784" s="121"/>
      <c r="D1784" s="110"/>
      <c r="E1784" s="111"/>
      <c r="F1784" s="112"/>
    </row>
    <row r="1785" spans="1:6">
      <c r="A1785" s="109"/>
      <c r="B1785" s="107"/>
      <c r="C1785" s="121"/>
      <c r="D1785" s="110"/>
      <c r="E1785" s="111"/>
      <c r="F1785" s="112"/>
    </row>
    <row r="1786" spans="1:6">
      <c r="A1786" s="109"/>
      <c r="B1786" s="107"/>
      <c r="C1786" s="121"/>
      <c r="D1786" s="110"/>
      <c r="E1786" s="111"/>
      <c r="F1786" s="112"/>
    </row>
    <row r="1787" spans="1:6">
      <c r="A1787" s="109"/>
      <c r="B1787" s="107"/>
      <c r="C1787" s="121"/>
      <c r="D1787" s="110"/>
      <c r="E1787" s="111"/>
      <c r="F1787" s="112"/>
    </row>
    <row r="1788" spans="1:6">
      <c r="A1788" s="109"/>
      <c r="B1788" s="107"/>
      <c r="C1788" s="121"/>
      <c r="D1788" s="110"/>
      <c r="E1788" s="111"/>
      <c r="F1788" s="112"/>
    </row>
    <row r="1789" spans="1:6">
      <c r="A1789" s="109"/>
      <c r="B1789" s="107"/>
      <c r="C1789" s="121"/>
      <c r="D1789" s="110"/>
      <c r="E1789" s="111"/>
      <c r="F1789" s="112"/>
    </row>
    <row r="1790" spans="1:6">
      <c r="A1790" s="109"/>
      <c r="B1790" s="107"/>
      <c r="C1790" s="121"/>
      <c r="D1790" s="110"/>
      <c r="E1790" s="111"/>
      <c r="F1790" s="112"/>
    </row>
    <row r="1791" spans="1:6">
      <c r="A1791" s="109"/>
      <c r="B1791" s="107"/>
      <c r="C1791" s="121"/>
      <c r="D1791" s="110"/>
      <c r="E1791" s="111"/>
      <c r="F1791" s="112"/>
    </row>
    <row r="1792" spans="1:6">
      <c r="A1792" s="109"/>
      <c r="B1792" s="107"/>
      <c r="C1792" s="121"/>
      <c r="D1792" s="110"/>
      <c r="E1792" s="111"/>
      <c r="F1792" s="112"/>
    </row>
    <row r="1793" spans="1:6">
      <c r="A1793" s="109"/>
      <c r="B1793" s="107"/>
      <c r="C1793" s="121"/>
      <c r="D1793" s="110"/>
      <c r="E1793" s="111"/>
      <c r="F1793" s="112"/>
    </row>
    <row r="1794" spans="1:6">
      <c r="A1794" s="109"/>
      <c r="B1794" s="107"/>
      <c r="C1794" s="121"/>
      <c r="D1794" s="110"/>
      <c r="E1794" s="111"/>
      <c r="F1794" s="112"/>
    </row>
    <row r="1795" spans="1:6">
      <c r="A1795" s="109"/>
      <c r="B1795" s="107"/>
      <c r="C1795" s="121"/>
      <c r="D1795" s="110"/>
      <c r="E1795" s="111"/>
      <c r="F1795" s="112"/>
    </row>
    <row r="1796" spans="1:6">
      <c r="A1796" s="109"/>
      <c r="B1796" s="107"/>
      <c r="C1796" s="121"/>
      <c r="D1796" s="110"/>
      <c r="E1796" s="111"/>
      <c r="F1796" s="112"/>
    </row>
    <row r="1797" spans="1:6">
      <c r="A1797" s="109"/>
      <c r="B1797" s="107"/>
      <c r="C1797" s="121"/>
      <c r="D1797" s="110"/>
      <c r="E1797" s="111"/>
      <c r="F1797" s="112"/>
    </row>
    <row r="1798" spans="1:6">
      <c r="A1798" s="109"/>
      <c r="B1798" s="107"/>
      <c r="C1798" s="121"/>
      <c r="D1798" s="110"/>
      <c r="E1798" s="111"/>
      <c r="F1798" s="112"/>
    </row>
    <row r="1799" spans="1:6">
      <c r="A1799" s="109"/>
      <c r="B1799" s="107"/>
      <c r="C1799" s="121"/>
      <c r="D1799" s="110"/>
      <c r="E1799" s="111"/>
      <c r="F1799" s="112"/>
    </row>
    <row r="1800" spans="1:6">
      <c r="A1800" s="109"/>
      <c r="B1800" s="107"/>
      <c r="C1800" s="121"/>
      <c r="D1800" s="110"/>
      <c r="E1800" s="111"/>
      <c r="F1800" s="112"/>
    </row>
    <row r="1801" spans="1:6">
      <c r="A1801" s="109"/>
      <c r="B1801" s="107"/>
      <c r="C1801" s="121"/>
      <c r="D1801" s="110"/>
      <c r="E1801" s="111"/>
      <c r="F1801" s="112"/>
    </row>
    <row r="1802" spans="1:6">
      <c r="A1802" s="109"/>
      <c r="B1802" s="107"/>
      <c r="C1802" s="121"/>
      <c r="D1802" s="110"/>
      <c r="E1802" s="111"/>
      <c r="F1802" s="112"/>
    </row>
    <row r="1803" spans="1:6">
      <c r="A1803" s="109"/>
      <c r="B1803" s="107"/>
      <c r="C1803" s="121"/>
      <c r="D1803" s="110"/>
      <c r="E1803" s="111"/>
      <c r="F1803" s="112"/>
    </row>
    <row r="1804" spans="1:6">
      <c r="A1804" s="109"/>
      <c r="B1804" s="107"/>
      <c r="C1804" s="121"/>
      <c r="D1804" s="110"/>
      <c r="E1804" s="111"/>
      <c r="F1804" s="112"/>
    </row>
    <row r="1805" spans="1:6">
      <c r="A1805" s="109"/>
      <c r="B1805" s="107"/>
      <c r="C1805" s="121"/>
      <c r="D1805" s="110"/>
      <c r="E1805" s="111"/>
      <c r="F1805" s="112"/>
    </row>
    <row r="1806" spans="1:6">
      <c r="A1806" s="109"/>
      <c r="B1806" s="107"/>
      <c r="C1806" s="121"/>
      <c r="D1806" s="110"/>
      <c r="E1806" s="111"/>
      <c r="F1806" s="112"/>
    </row>
    <row r="1807" spans="1:6">
      <c r="A1807" s="109"/>
      <c r="B1807" s="107"/>
      <c r="C1807" s="121"/>
      <c r="D1807" s="110"/>
      <c r="E1807" s="111"/>
      <c r="F1807" s="112"/>
    </row>
    <row r="1808" spans="1:6">
      <c r="A1808" s="109"/>
      <c r="B1808" s="107"/>
      <c r="C1808" s="121"/>
      <c r="D1808" s="110"/>
      <c r="E1808" s="111"/>
      <c r="F1808" s="112"/>
    </row>
    <row r="1809" spans="1:6">
      <c r="A1809" s="109"/>
      <c r="B1809" s="107"/>
      <c r="C1809" s="121"/>
      <c r="D1809" s="110"/>
      <c r="E1809" s="111"/>
      <c r="F1809" s="112"/>
    </row>
    <row r="1810" spans="1:6">
      <c r="A1810" s="109"/>
      <c r="B1810" s="107"/>
      <c r="C1810" s="121"/>
      <c r="D1810" s="110"/>
      <c r="E1810" s="111"/>
      <c r="F1810" s="112"/>
    </row>
    <row r="1811" spans="1:6">
      <c r="A1811" s="109"/>
      <c r="B1811" s="107"/>
      <c r="C1811" s="121"/>
      <c r="D1811" s="110"/>
      <c r="E1811" s="111"/>
      <c r="F1811" s="112"/>
    </row>
    <row r="1812" spans="1:6">
      <c r="A1812" s="109"/>
      <c r="B1812" s="107"/>
      <c r="C1812" s="121"/>
      <c r="D1812" s="110"/>
      <c r="E1812" s="111"/>
      <c r="F1812" s="112"/>
    </row>
    <row r="1813" spans="1:6">
      <c r="A1813" s="109"/>
      <c r="B1813" s="107"/>
      <c r="C1813" s="121"/>
      <c r="D1813" s="110"/>
      <c r="E1813" s="111"/>
      <c r="F1813" s="112"/>
    </row>
    <row r="1814" spans="1:6">
      <c r="A1814" s="109"/>
      <c r="B1814" s="107"/>
      <c r="C1814" s="121"/>
      <c r="D1814" s="110"/>
      <c r="E1814" s="111"/>
      <c r="F1814" s="112"/>
    </row>
    <row r="1815" spans="1:6">
      <c r="A1815" s="109"/>
      <c r="B1815" s="107"/>
      <c r="C1815" s="121"/>
      <c r="D1815" s="110"/>
      <c r="E1815" s="111"/>
      <c r="F1815" s="112"/>
    </row>
    <row r="1816" spans="1:6">
      <c r="A1816" s="109"/>
      <c r="B1816" s="107"/>
      <c r="C1816" s="121"/>
      <c r="D1816" s="110"/>
      <c r="E1816" s="111"/>
      <c r="F1816" s="112"/>
    </row>
    <row r="1817" spans="1:6">
      <c r="A1817" s="109"/>
      <c r="B1817" s="107"/>
      <c r="C1817" s="121"/>
      <c r="D1817" s="110"/>
      <c r="E1817" s="111"/>
      <c r="F1817" s="112"/>
    </row>
    <row r="1818" spans="1:6">
      <c r="A1818" s="109"/>
      <c r="B1818" s="107"/>
      <c r="C1818" s="121"/>
      <c r="D1818" s="110"/>
      <c r="E1818" s="111"/>
      <c r="F1818" s="112"/>
    </row>
    <row r="1819" spans="1:6">
      <c r="A1819" s="109"/>
      <c r="B1819" s="107"/>
      <c r="C1819" s="121"/>
      <c r="D1819" s="110"/>
      <c r="E1819" s="111"/>
      <c r="F1819" s="112"/>
    </row>
  </sheetData>
  <sheetProtection algorithmName="SHA-512" hashValue="5pWqRO6AF7K0ELwSeEBTrOYWzqFPZY2N5qms4bwig+9ZGeb51C/cWc9QurrBT4Mak27FBmnk7Z857Zln/vAS9g==" saltValue="4R47B5Ko+c92cbKh9SayUg==" spinCount="100000" sheet="1" objects="1" scenarios="1"/>
  <mergeCells count="1">
    <mergeCell ref="A24:B24"/>
  </mergeCells>
  <dataValidations count="1">
    <dataValidation type="custom" showInputMessage="1" showErrorMessage="1" errorTitle="Nepravilen vnos cene" error="Cena mora biti nenegativno število z največ dvema decimalkama!" sqref="E12:E23 E8:E10">
      <formula1>AND(ISNUMBER(E8),E8&gt;=0,ROUND(E8*100,6)-INT(E8*100)=0,NOT(ISBLANK(E8)))</formula1>
    </dataValidation>
  </dataValidations>
  <pageMargins left="0.59055118110236227" right="0.39370078740157483" top="0.59055118110236227" bottom="0.98425196850393704" header="0.19685039370078741" footer="0.19685039370078741"/>
  <pageSetup scale="92" fitToHeight="0" orientation="landscape" r:id="rId1"/>
  <headerFooter alignWithMargins="0">
    <oddHeader>&amp;LRTP 110/20 kV Izola
110 kV stikališče&amp;R&amp;G</oddHeader>
    <oddFooter>&amp;LDZR: 7 - Ponudbeni predračun&amp;RRevizija: 1
Stran: &amp;P od &amp;N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acrt" ma:contentTypeID="0x010100C3D6AD2D131FEE438CB4A1FD7C2F0E9F0081B4A23BBCA3734EBF80AEC87365C41F" ma:contentTypeVersion="0" ma:contentTypeDescription="" ma:contentTypeScope="" ma:versionID="45f32bf3859330d57ddc97a34d197782">
  <xsd:schema xmlns:xsd="http://www.w3.org/2001/XMLSchema" xmlns:xs="http://www.w3.org/2001/XMLSchema" xmlns:p="http://schemas.microsoft.com/office/2006/metadata/properties" xmlns:ns2="fd2f04ff-1129-4294-8ee9-0bbd2d43f373" targetNamespace="http://schemas.microsoft.com/office/2006/metadata/properties" ma:root="true" ma:fieldsID="6f9b4027a8b3c88cf0a76c18f4551091" ns2:_="">
    <xsd:import namespace="fd2f04ff-1129-4294-8ee9-0bbd2d43f373"/>
    <xsd:element name="properties">
      <xsd:complexType>
        <xsd:sequence>
          <xsd:element name="documentManagement">
            <xsd:complexType>
              <xsd:all>
                <xsd:element ref="ns2:Avtor" minOccurs="0"/>
                <xsd:element ref="ns2:Datum" minOccurs="0"/>
                <xsd:element ref="ns2:Del_x0020_dokumentacije" minOccurs="0"/>
                <xsd:element ref="ns2:Del_x0020_objekta" minOccurs="0"/>
                <xsd:element ref="ns2:Identifikacijska_x0020_št." minOccurs="0"/>
                <xsd:element ref="ns2:Jezik" minOccurs="0"/>
                <xsd:element ref="ns2:Klasifikacijska_x0020_oz." minOccurs="0"/>
                <xsd:element ref="ns2:Komentar" minOccurs="0"/>
                <xsd:element ref="ns2:Lot" minOccurs="0"/>
                <xsd:element ref="ns2:Naročnik" minOccurs="0"/>
                <xsd:element ref="ns2:Objekt" minOccurs="0"/>
                <xsd:element ref="ns2:Projekt._x0020_podjetje" minOccurs="0"/>
                <xsd:element ref="ns2:Št._x0020_vrste_x0020_nač." minOccurs="0"/>
                <xsd:element ref="ns2:Številka_x0020_projekta" minOccurs="0"/>
                <xsd:element ref="ns2:Vrsta_x0020_gradnje" minOccurs="0"/>
                <xsd:element ref="ns2:Vrsta_x0020_načrta" minOccurs="0"/>
                <xsd:element ref="ns2:Vrsta_x0020_proj._x0020_dokum." minOccurs="0"/>
                <xsd:element ref="ns2:Vsebin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2f04ff-1129-4294-8ee9-0bbd2d43f373" elementFormDefault="qualified">
    <xsd:import namespace="http://schemas.microsoft.com/office/2006/documentManagement/types"/>
    <xsd:import namespace="http://schemas.microsoft.com/office/infopath/2007/PartnerControls"/>
    <xsd:element name="Avtor" ma:index="2" nillable="true" ma:displayName="Avtor" ma:internalName="Avtor">
      <xsd:simpleType>
        <xsd:restriction base="dms:Text">
          <xsd:maxLength value="255"/>
        </xsd:restriction>
      </xsd:simpleType>
    </xsd:element>
    <xsd:element name="Datum" ma:index="3" nillable="true" ma:displayName="Datum" ma:default="[today]" ma:format="DateOnly" ma:internalName="Datum">
      <xsd:simpleType>
        <xsd:restriction base="dms:DateTime"/>
      </xsd:simpleType>
    </xsd:element>
    <xsd:element name="Del_x0020_dokumentacije" ma:index="4" nillable="true" ma:displayName="Del dokumentacije" ma:default="Načrt" ma:format="Dropdown" ma:internalName="Del_x0020_dokumentacije">
      <xsd:simpleType>
        <xsd:restriction base="dms:Choice">
          <xsd:enumeration value="Vodilna mapa"/>
          <xsd:enumeration value="Načrt"/>
          <xsd:enumeration value="Elaborat"/>
        </xsd:restriction>
      </xsd:simpleType>
    </xsd:element>
    <xsd:element name="Del_x0020_objekta" ma:index="5" nillable="true" ma:displayName="Del objekta" ma:internalName="Del_x0020_objekta">
      <xsd:simpleType>
        <xsd:restriction base="dms:Text">
          <xsd:maxLength value="255"/>
        </xsd:restriction>
      </xsd:simpleType>
    </xsd:element>
    <xsd:element name="Identifikacijska_x0020_št." ma:index="6" nillable="true" ma:displayName="Identifikacijska št." ma:internalName="Identifikacijska_x0020__x0161_t_x002e_">
      <xsd:simpleType>
        <xsd:restriction base="dms:Text">
          <xsd:maxLength value="255"/>
        </xsd:restriction>
      </xsd:simpleType>
    </xsd:element>
    <xsd:element name="Jezik" ma:index="7" nillable="true" ma:displayName="Jezik" ma:default="Slovenski" ma:format="Dropdown" ma:internalName="Jezik">
      <xsd:simpleType>
        <xsd:restriction base="dms:Choice">
          <xsd:enumeration value="Slovenski"/>
          <xsd:enumeration value="Hrvaški"/>
          <xsd:enumeration value="Angleški"/>
          <xsd:enumeration value="Nemški"/>
        </xsd:restriction>
      </xsd:simpleType>
    </xsd:element>
    <xsd:element name="Klasifikacijska_x0020_oz." ma:index="8" nillable="true" ma:displayName="Klasifikacijska oz." ma:internalName="Klasifikacijska_x0020_oz_x002e_">
      <xsd:simpleType>
        <xsd:restriction base="dms:Text">
          <xsd:maxLength value="255"/>
        </xsd:restriction>
      </xsd:simpleType>
    </xsd:element>
    <xsd:element name="Komentar" ma:index="9" nillable="true" ma:displayName="Komentar" ma:internalName="Komentar">
      <xsd:simpleType>
        <xsd:restriction base="dms:Note">
          <xsd:maxLength value="255"/>
        </xsd:restriction>
      </xsd:simpleType>
    </xsd:element>
    <xsd:element name="Lot" ma:index="10" nillable="true" ma:displayName="Lot" ma:internalName="Lot">
      <xsd:simpleType>
        <xsd:restriction base="dms:Text">
          <xsd:maxLength value="255"/>
        </xsd:restriction>
      </xsd:simpleType>
    </xsd:element>
    <xsd:element name="Naročnik" ma:index="11" nillable="true" ma:displayName="Naročnik" ma:internalName="Naro_x010d_nik">
      <xsd:simpleType>
        <xsd:restriction base="dms:Text">
          <xsd:maxLength value="255"/>
        </xsd:restriction>
      </xsd:simpleType>
    </xsd:element>
    <xsd:element name="Objekt" ma:index="12" nillable="true" ma:displayName="Objekt" ma:internalName="Objekt">
      <xsd:simpleType>
        <xsd:restriction base="dms:Text">
          <xsd:maxLength value="255"/>
        </xsd:restriction>
      </xsd:simpleType>
    </xsd:element>
    <xsd:element name="Projekt._x0020_podjetje" ma:index="13" nillable="true" ma:displayName="Projekt. podjetje" ma:internalName="Projekt_x002e__x0020_podjetje">
      <xsd:simpleType>
        <xsd:restriction base="dms:Text">
          <xsd:maxLength value="255"/>
        </xsd:restriction>
      </xsd:simpleType>
    </xsd:element>
    <xsd:element name="Št._x0020_vrste_x0020_nač." ma:index="14" nillable="true" ma:displayName="Št. vrste nač." ma:decimals="0" ma:description="kreirano pred migracijo v O365" ma:internalName="_x0160_t_x002e__x0020_vrste_x0020_na_x010d__x002e_" ma:percentage="FALSE">
      <xsd:simpleType>
        <xsd:restriction base="dms:Number">
          <xsd:maxInclusive value="10"/>
          <xsd:minInclusive value="1"/>
        </xsd:restriction>
      </xsd:simpleType>
    </xsd:element>
    <xsd:element name="Številka_x0020_projekta" ma:index="15" nillable="true" ma:displayName="Številka projekta" ma:internalName="_x0160_tevilka_x0020_projekta">
      <xsd:simpleType>
        <xsd:restriction base="dms:Text">
          <xsd:maxLength value="255"/>
        </xsd:restriction>
      </xsd:simpleType>
    </xsd:element>
    <xsd:element name="Vrsta_x0020_gradnje" ma:index="16" nillable="true" ma:displayName="Vrsta gradnje" ma:format="Dropdown" ma:internalName="Vrsta_x0020_gradnje">
      <xsd:simpleType>
        <xsd:restriction base="dms:Choice">
          <xsd:enumeration value="Nova gradnja"/>
          <xsd:enumeration value="Dozidava"/>
          <xsd:enumeration value="Nadzidava"/>
          <xsd:enumeration value="Rekonstrukcija"/>
          <xsd:enumeration value="Odstranitev objekta"/>
          <xsd:enumeration value="Sprememba namembnosti"/>
          <xsd:enumeration value="Odstranitev objekta"/>
          <xsd:enumeration value="Sprememba namembnosti"/>
        </xsd:restriction>
      </xsd:simpleType>
    </xsd:element>
    <xsd:element name="Vrsta_x0020_načrta" ma:index="17" nillable="true" ma:displayName="Vrsta načrta" ma:format="Dropdown" ma:internalName="Vrsta_x0020_na_x010d_rta">
      <xsd:simpleType>
        <xsd:restriction base="dms:Choice">
          <xsd:enumeration value="Dokumentacija za razpis"/>
          <xsd:enumeration value="Elaborat"/>
          <xsd:enumeration value="Načrt arhitekture"/>
          <xsd:enumeration value="Načrt krajinske arhitekture"/>
          <xsd:enumeration value="Načrt gradbenih konstrukcij in drugi gradbeni načrti"/>
          <xsd:enumeration value="Načrt električnih inštalacij in električne opreme"/>
          <xsd:enumeration value="Načrt strojnih inštalacij in strojne opreme"/>
          <xsd:enumeration value="Načrt telekomunikacij"/>
          <xsd:enumeration value="Načrt izkopov in osnovne podgradnje"/>
          <xsd:enumeration value="Tehnološki načrt"/>
        </xsd:restriction>
      </xsd:simpleType>
    </xsd:element>
    <xsd:element name="Vrsta_x0020_proj._x0020_dokum." ma:index="18" nillable="true" ma:displayName="Vrsta proj. dokum." ma:format="Dropdown" ma:internalName="Vrsta_x0020_proj_x002e__x0020_dokum_x002e_">
      <xsd:simpleType>
        <xsd:restriction base="dms:Choice">
          <xsd:enumeration value="Idejna zasnova"/>
          <xsd:enumeration value="Idejni projekt"/>
          <xsd:enumeration value="Projekt za pridobitev gradbenega dovoljenja"/>
          <xsd:enumeration value="Projekt za izvedbo"/>
          <xsd:enumeration value="Projekt izvedenih del"/>
          <xsd:enumeration value="Navodilo za obratovanje in vzdrževanje"/>
        </xsd:restriction>
      </xsd:simpleType>
    </xsd:element>
    <xsd:element name="Vsebina" ma:index="19" nillable="true" ma:displayName="Vsebina" ma:internalName="Vsebin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23" ma:displayName="Opomb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Komentar xmlns="fd2f04ff-1129-4294-8ee9-0bbd2d43f373" xsi:nil="true"/>
    <Avtor xmlns="fd2f04ff-1129-4294-8ee9-0bbd2d43f373" xsi:nil="true"/>
    <Vsebina xmlns="fd2f04ff-1129-4294-8ee9-0bbd2d43f373" xsi:nil="true"/>
    <Datum xmlns="fd2f04ff-1129-4294-8ee9-0bbd2d43f373">2012-03-27T12:47:16+00:00</Datum>
    <Projekt._x0020_podjetje xmlns="fd2f04ff-1129-4294-8ee9-0bbd2d43f373" xsi:nil="true"/>
    <Del_x0020_dokumentacije xmlns="fd2f04ff-1129-4294-8ee9-0bbd2d43f373">Načrt</Del_x0020_dokumentacije>
    <Št._x0020_vrste_x0020_nač. xmlns="fd2f04ff-1129-4294-8ee9-0bbd2d43f373" xsi:nil="true"/>
    <Jezik xmlns="fd2f04ff-1129-4294-8ee9-0bbd2d43f373">Slovenski</Jezik>
    <Vrsta_x0020_proj._x0020_dokum. xmlns="fd2f04ff-1129-4294-8ee9-0bbd2d43f373" xsi:nil="true"/>
    <Klasifikacijska_x0020_oz. xmlns="fd2f04ff-1129-4294-8ee9-0bbd2d43f373" xsi:nil="true"/>
    <Objekt xmlns="fd2f04ff-1129-4294-8ee9-0bbd2d43f373" xsi:nil="true"/>
    <Identifikacijska_x0020_št. xmlns="fd2f04ff-1129-4294-8ee9-0bbd2d43f373" xsi:nil="true"/>
    <Vrsta_x0020_gradnje xmlns="fd2f04ff-1129-4294-8ee9-0bbd2d43f373" xsi:nil="true"/>
    <Lot xmlns="fd2f04ff-1129-4294-8ee9-0bbd2d43f373" xsi:nil="true"/>
    <Naročnik xmlns="fd2f04ff-1129-4294-8ee9-0bbd2d43f373" xsi:nil="true"/>
    <Del_x0020_objekta xmlns="fd2f04ff-1129-4294-8ee9-0bbd2d43f373" xsi:nil="true"/>
    <Številka_x0020_projekta xmlns="fd2f04ff-1129-4294-8ee9-0bbd2d43f373" xsi:nil="true"/>
    <Vrsta_x0020_načrta xmlns="fd2f04ff-1129-4294-8ee9-0bbd2d43f373" xsi:nil="true"/>
  </documentManagement>
</p:properties>
</file>

<file path=customXml/itemProps1.xml><?xml version="1.0" encoding="utf-8"?>
<ds:datastoreItem xmlns:ds="http://schemas.openxmlformats.org/officeDocument/2006/customXml" ds:itemID="{09B10C4B-FAB9-4FB7-9788-F14F7DF35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2f04ff-1129-4294-8ee9-0bbd2d43f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B86061-721B-46F2-AB9E-A1883B175E2E}">
  <ds:schemaRefs>
    <ds:schemaRef ds:uri="http://schemas.microsoft.com/sharepoint/v3/contenttype/forms"/>
  </ds:schemaRefs>
</ds:datastoreItem>
</file>

<file path=customXml/itemProps3.xml><?xml version="1.0" encoding="utf-8"?>
<ds:datastoreItem xmlns:ds="http://schemas.openxmlformats.org/officeDocument/2006/customXml" ds:itemID="{2C10B01F-C1AD-408B-A9A6-63C48E3CFBDB}">
  <ds:schemaRefs>
    <ds:schemaRef ds:uri="http://www.w3.org/XML/1998/namespace"/>
    <ds:schemaRef ds:uri="http://schemas.microsoft.com/office/2006/documentManagement/types"/>
    <ds:schemaRef ds:uri="http://purl.org/dc/dcmitype/"/>
    <ds:schemaRef ds:uri="fd2f04ff-1129-4294-8ee9-0bbd2d43f373"/>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19</vt:i4>
      </vt:variant>
      <vt:variant>
        <vt:lpstr>Imenovani obsegi</vt:lpstr>
      </vt:variant>
      <vt:variant>
        <vt:i4>36</vt:i4>
      </vt:variant>
    </vt:vector>
  </HeadingPairs>
  <TitlesOfParts>
    <vt:vector size="55" baseType="lpstr">
      <vt:lpstr>Prva stran</vt:lpstr>
      <vt:lpstr>Rekapitulacija</vt:lpstr>
      <vt:lpstr>Splošna določila</vt:lpstr>
      <vt:lpstr>1</vt:lpstr>
      <vt:lpstr>2.1</vt:lpstr>
      <vt:lpstr>2.2</vt:lpstr>
      <vt:lpstr>2.3</vt:lpstr>
      <vt:lpstr>2.4</vt:lpstr>
      <vt:lpstr>2.5</vt:lpstr>
      <vt:lpstr>2.6</vt:lpstr>
      <vt:lpstr>2.7</vt:lpstr>
      <vt:lpstr>2.8</vt:lpstr>
      <vt:lpstr>2.9</vt:lpstr>
      <vt:lpstr>3.1</vt:lpstr>
      <vt:lpstr>3.2</vt:lpstr>
      <vt:lpstr>4</vt:lpstr>
      <vt:lpstr>5.1</vt:lpstr>
      <vt:lpstr>5.2</vt:lpstr>
      <vt:lpstr>6</vt:lpstr>
      <vt:lpstr>'1'!Področje_tiskanja</vt:lpstr>
      <vt:lpstr>'2.1'!Področje_tiskanja</vt:lpstr>
      <vt:lpstr>'2.2'!Področje_tiskanja</vt:lpstr>
      <vt:lpstr>'2.3'!Področje_tiskanja</vt:lpstr>
      <vt:lpstr>'2.4'!Področje_tiskanja</vt:lpstr>
      <vt:lpstr>'2.5'!Področje_tiskanja</vt:lpstr>
      <vt:lpstr>'2.6'!Področje_tiskanja</vt:lpstr>
      <vt:lpstr>'2.7'!Področje_tiskanja</vt:lpstr>
      <vt:lpstr>'2.8'!Področje_tiskanja</vt:lpstr>
      <vt:lpstr>'2.9'!Področje_tiskanja</vt:lpstr>
      <vt:lpstr>'3.1'!Področje_tiskanja</vt:lpstr>
      <vt:lpstr>'3.2'!Področje_tiskanja</vt:lpstr>
      <vt:lpstr>'4'!Področje_tiskanja</vt:lpstr>
      <vt:lpstr>'5.1'!Področje_tiskanja</vt:lpstr>
      <vt:lpstr>'5.2'!Področje_tiskanja</vt:lpstr>
      <vt:lpstr>'6'!Področje_tiskanja</vt:lpstr>
      <vt:lpstr>'Prva stran'!Področje_tiskanja</vt:lpstr>
      <vt:lpstr>Rekapitulacija!Področje_tiskanja</vt:lpstr>
      <vt:lpstr>'Splošna določila'!Področje_tiskanja</vt:lpstr>
      <vt:lpstr>'1'!Tiskanje_naslovov</vt:lpstr>
      <vt:lpstr>'2.1'!Tiskanje_naslovov</vt:lpstr>
      <vt:lpstr>'2.2'!Tiskanje_naslovov</vt:lpstr>
      <vt:lpstr>'2.3'!Tiskanje_naslovov</vt:lpstr>
      <vt:lpstr>'2.4'!Tiskanje_naslovov</vt:lpstr>
      <vt:lpstr>'2.5'!Tiskanje_naslovov</vt:lpstr>
      <vt:lpstr>'2.6'!Tiskanje_naslovov</vt:lpstr>
      <vt:lpstr>'2.7'!Tiskanje_naslovov</vt:lpstr>
      <vt:lpstr>'2.8'!Tiskanje_naslovov</vt:lpstr>
      <vt:lpstr>'2.9'!Tiskanje_naslovov</vt:lpstr>
      <vt:lpstr>'3.1'!Tiskanje_naslovov</vt:lpstr>
      <vt:lpstr>'3.2'!Tiskanje_naslovov</vt:lpstr>
      <vt:lpstr>'4'!Tiskanje_naslovov</vt:lpstr>
      <vt:lpstr>'5.1'!Tiskanje_naslovov</vt:lpstr>
      <vt:lpstr>'5.2'!Tiskanje_naslovov</vt:lpstr>
      <vt:lpstr>'6'!Tiskanje_naslovov</vt:lpstr>
      <vt:lpstr>'Splošna določila'!Tiskanje_naslovov</vt:lpstr>
    </vt:vector>
  </TitlesOfParts>
  <Company>Korona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Dejan.Madalanovic@korona.si</dc:creator>
  <cp:lastModifiedBy>Uroš Černigoj</cp:lastModifiedBy>
  <cp:lastPrinted>2019-12-12T09:42:34Z</cp:lastPrinted>
  <dcterms:created xsi:type="dcterms:W3CDTF">2004-11-25T12:49:11Z</dcterms:created>
  <dcterms:modified xsi:type="dcterms:W3CDTF">2020-01-28T13:40:34Z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0x010100C3D6AD2D131FEE438CB4A1FD7C2F0E9F0081B4A23BBCA3734EBF80AEC87365C41F</vt:lpwstr>
  </property>
</Properties>
</file>